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ctrlProps/ctrlProp1.xml" ContentType="application/vnd.ms-excel.controlproperties+xml"/>
  <Override PartName="/xl/slicers/slicer1.xml" ContentType="application/vnd.ms-excel.slicer+xml"/>
  <Override PartName="/xl/drawings/drawing6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itor\Downloads\"/>
    </mc:Choice>
  </mc:AlternateContent>
  <xr:revisionPtr revIDLastSave="0" documentId="13_ncr:1_{61B301BA-85AB-4AD3-86FC-E685FDE330E1}" xr6:coauthVersionLast="47" xr6:coauthVersionMax="47" xr10:uidLastSave="{00000000-0000-0000-0000-000000000000}"/>
  <bookViews>
    <workbookView xWindow="-110" yWindow="-110" windowWidth="38620" windowHeight="21100" tabRatio="599" activeTab="1" xr2:uid="{6798A427-423D-4B7E-A489-ED9EBE4AFA5D}"/>
  </bookViews>
  <sheets>
    <sheet name="Sobre a Hashtag" sheetId="16" r:id="rId1"/>
    <sheet name="Instruções de Uso" sheetId="15" r:id="rId2"/>
    <sheet name="PROJETOS" sheetId="9" r:id="rId3"/>
    <sheet name="TAREFAS" sheetId="2" r:id="rId4"/>
    <sheet name="GRÁFICO GANTT" sheetId="13" r:id="rId5"/>
    <sheet name="DASHBOARD" sheetId="8" r:id="rId6"/>
    <sheet name="Dinâmica - Gantt" sheetId="14" r:id="rId7"/>
    <sheet name="Dinâmicas" sheetId="11" r:id="rId8"/>
    <sheet name="Ficha do Projeto" sheetId="12" r:id="rId9"/>
    <sheet name="Paleta" sheetId="1" r:id="rId10"/>
  </sheets>
  <definedNames>
    <definedName name="SegmentaçãodeDados_Prioridade">#N/A</definedName>
    <definedName name="SegmentaçãodeDados_Projeto1">#N/A</definedName>
    <definedName name="SegmentaçãodeDados_Projeto2">#N/A</definedName>
    <definedName name="SegmentaçãodeDados_Responsável">#N/A</definedName>
    <definedName name="SegmentaçãodeDados_Responsável1">#N/A</definedName>
    <definedName name="SegmentaçãodeDados_Status">#N/A</definedName>
  </definedNames>
  <calcPr calcId="191029"/>
  <pivotCaches>
    <pivotCache cacheId="0" r:id="rId11"/>
    <pivotCache cacheId="1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9" i="8" l="1"/>
  <c r="H10" i="9" l="1"/>
  <c r="H13" i="9"/>
  <c r="G9" i="9"/>
  <c r="H9" i="9"/>
  <c r="G12" i="9"/>
  <c r="G13" i="9"/>
  <c r="H11" i="9"/>
  <c r="G36" i="2"/>
  <c r="L36" i="2" s="1"/>
  <c r="J36" i="2"/>
  <c r="G37" i="2"/>
  <c r="L37" i="2" s="1"/>
  <c r="J37" i="2"/>
  <c r="G38" i="2"/>
  <c r="L38" i="2" s="1"/>
  <c r="J38" i="2"/>
  <c r="G33" i="2"/>
  <c r="L33" i="2" s="1"/>
  <c r="J33" i="2"/>
  <c r="G34" i="2"/>
  <c r="L34" i="2" s="1"/>
  <c r="J34" i="2"/>
  <c r="G31" i="2"/>
  <c r="L31" i="2" s="1"/>
  <c r="J31" i="2"/>
  <c r="G27" i="2"/>
  <c r="L27" i="2" s="1"/>
  <c r="J27" i="2"/>
  <c r="G28" i="2"/>
  <c r="O28" i="2" s="1"/>
  <c r="J28" i="2"/>
  <c r="G29" i="2"/>
  <c r="O29" i="2" s="1"/>
  <c r="J29" i="2"/>
  <c r="G24" i="2"/>
  <c r="O24" i="2" s="1"/>
  <c r="J24" i="2"/>
  <c r="G25" i="2"/>
  <c r="O25" i="2" s="1"/>
  <c r="J25" i="2"/>
  <c r="G39" i="2"/>
  <c r="L39" i="2" s="1"/>
  <c r="N14" i="9" s="1"/>
  <c r="J39" i="2"/>
  <c r="G35" i="2"/>
  <c r="O35" i="2" s="1"/>
  <c r="J35" i="2"/>
  <c r="G32" i="2"/>
  <c r="L32" i="2" s="1"/>
  <c r="J32" i="2"/>
  <c r="G30" i="2"/>
  <c r="O30" i="2" s="1"/>
  <c r="J30" i="2"/>
  <c r="G26" i="2"/>
  <c r="L26" i="2" s="1"/>
  <c r="J26" i="2"/>
  <c r="G23" i="2"/>
  <c r="O23" i="2" s="1"/>
  <c r="J23" i="2"/>
  <c r="G22" i="2"/>
  <c r="O22" i="2" s="1"/>
  <c r="J22" i="2"/>
  <c r="G14" i="9"/>
  <c r="H14" i="9"/>
  <c r="I14" i="9"/>
  <c r="I13" i="9"/>
  <c r="I12" i="9"/>
  <c r="G11" i="9"/>
  <c r="I11" i="9"/>
  <c r="G10" i="9"/>
  <c r="I10" i="9"/>
  <c r="I9" i="9"/>
  <c r="I46" i="13"/>
  <c r="J46" i="13"/>
  <c r="I47" i="13"/>
  <c r="J47" i="13"/>
  <c r="I48" i="13"/>
  <c r="J48" i="13"/>
  <c r="I49" i="13"/>
  <c r="J49" i="13"/>
  <c r="I50" i="13"/>
  <c r="J50" i="13"/>
  <c r="I51" i="13"/>
  <c r="J51" i="13"/>
  <c r="I52" i="13"/>
  <c r="J52" i="13"/>
  <c r="I53" i="13"/>
  <c r="J53" i="13"/>
  <c r="I54" i="13"/>
  <c r="J54" i="13"/>
  <c r="I55" i="13"/>
  <c r="J55" i="13"/>
  <c r="I56" i="13"/>
  <c r="J56" i="13"/>
  <c r="I57" i="13"/>
  <c r="J57" i="13"/>
  <c r="I58" i="13"/>
  <c r="J58" i="13"/>
  <c r="I59" i="13"/>
  <c r="J59" i="13"/>
  <c r="I60" i="13"/>
  <c r="J60" i="13"/>
  <c r="I61" i="13"/>
  <c r="J61" i="13"/>
  <c r="I62" i="13"/>
  <c r="J62" i="13"/>
  <c r="I63" i="13"/>
  <c r="J63" i="13"/>
  <c r="I64" i="13"/>
  <c r="J64" i="13"/>
  <c r="I65" i="13"/>
  <c r="J65" i="13"/>
  <c r="I66" i="13"/>
  <c r="J66" i="13"/>
  <c r="I67" i="13"/>
  <c r="J67" i="13"/>
  <c r="I68" i="13"/>
  <c r="J68" i="13"/>
  <c r="I69" i="13"/>
  <c r="J69" i="13"/>
  <c r="I70" i="13"/>
  <c r="J70" i="13"/>
  <c r="I71" i="13"/>
  <c r="J71" i="13"/>
  <c r="I72" i="13"/>
  <c r="J72" i="13"/>
  <c r="I73" i="13"/>
  <c r="J73" i="13"/>
  <c r="I74" i="13"/>
  <c r="J74" i="13"/>
  <c r="I75" i="13"/>
  <c r="J75" i="13"/>
  <c r="I76" i="13"/>
  <c r="J76" i="13"/>
  <c r="I77" i="13"/>
  <c r="J77" i="13"/>
  <c r="I78" i="13"/>
  <c r="J78" i="13"/>
  <c r="I79" i="13"/>
  <c r="J79" i="13"/>
  <c r="I80" i="13"/>
  <c r="J80" i="13"/>
  <c r="I81" i="13"/>
  <c r="J81" i="13"/>
  <c r="I82" i="13"/>
  <c r="J82" i="13"/>
  <c r="I83" i="13"/>
  <c r="J83" i="13"/>
  <c r="I84" i="13"/>
  <c r="J84" i="13"/>
  <c r="I85" i="13"/>
  <c r="J85" i="13"/>
  <c r="I86" i="13"/>
  <c r="J86" i="13"/>
  <c r="I87" i="13"/>
  <c r="J87" i="13"/>
  <c r="I88" i="13"/>
  <c r="J88" i="13"/>
  <c r="I89" i="13"/>
  <c r="J89" i="13"/>
  <c r="I90" i="13"/>
  <c r="J90" i="13"/>
  <c r="I91" i="13"/>
  <c r="J91" i="13"/>
  <c r="I92" i="13"/>
  <c r="J92" i="13"/>
  <c r="I93" i="13"/>
  <c r="J93" i="13"/>
  <c r="I94" i="13"/>
  <c r="J94" i="13"/>
  <c r="I95" i="13"/>
  <c r="J95" i="13"/>
  <c r="I96" i="13"/>
  <c r="J96" i="13"/>
  <c r="I97" i="13"/>
  <c r="J97" i="13"/>
  <c r="I98" i="13"/>
  <c r="J98" i="13"/>
  <c r="I99" i="13"/>
  <c r="J99" i="13"/>
  <c r="I100" i="13"/>
  <c r="J100" i="13"/>
  <c r="I101" i="13"/>
  <c r="J101" i="13"/>
  <c r="I102" i="13"/>
  <c r="J102" i="13"/>
  <c r="K46" i="13"/>
  <c r="L46" i="13"/>
  <c r="K47" i="13"/>
  <c r="L47" i="13"/>
  <c r="K48" i="13"/>
  <c r="L48" i="13"/>
  <c r="K49" i="13"/>
  <c r="L49" i="13"/>
  <c r="K50" i="13"/>
  <c r="L50" i="13"/>
  <c r="K51" i="13"/>
  <c r="L51" i="13"/>
  <c r="K52" i="13"/>
  <c r="L52" i="13"/>
  <c r="K53" i="13"/>
  <c r="L53" i="13"/>
  <c r="K54" i="13"/>
  <c r="L54" i="13"/>
  <c r="K55" i="13"/>
  <c r="L55" i="13"/>
  <c r="K56" i="13"/>
  <c r="L56" i="13"/>
  <c r="K57" i="13"/>
  <c r="L57" i="13"/>
  <c r="K58" i="13"/>
  <c r="L58" i="13"/>
  <c r="K59" i="13"/>
  <c r="L59" i="13"/>
  <c r="K60" i="13"/>
  <c r="L60" i="13"/>
  <c r="K61" i="13"/>
  <c r="L61" i="13"/>
  <c r="K62" i="13"/>
  <c r="L62" i="13"/>
  <c r="K63" i="13"/>
  <c r="L63" i="13"/>
  <c r="K64" i="13"/>
  <c r="L64" i="13"/>
  <c r="K65" i="13"/>
  <c r="L65" i="13"/>
  <c r="K66" i="13"/>
  <c r="L66" i="13"/>
  <c r="K67" i="13"/>
  <c r="L67" i="13"/>
  <c r="K68" i="13"/>
  <c r="L68" i="13"/>
  <c r="K69" i="13"/>
  <c r="L69" i="13"/>
  <c r="K70" i="13"/>
  <c r="L70" i="13"/>
  <c r="K71" i="13"/>
  <c r="L71" i="13"/>
  <c r="K72" i="13"/>
  <c r="L72" i="13"/>
  <c r="K73" i="13"/>
  <c r="L73" i="13"/>
  <c r="K74" i="13"/>
  <c r="L74" i="13"/>
  <c r="K75" i="13"/>
  <c r="L75" i="13"/>
  <c r="K76" i="13"/>
  <c r="L76" i="13"/>
  <c r="K77" i="13"/>
  <c r="L77" i="13"/>
  <c r="K78" i="13"/>
  <c r="L78" i="13"/>
  <c r="K79" i="13"/>
  <c r="L79" i="13"/>
  <c r="K80" i="13"/>
  <c r="L80" i="13"/>
  <c r="K81" i="13"/>
  <c r="L81" i="13"/>
  <c r="K82" i="13"/>
  <c r="L82" i="13"/>
  <c r="K83" i="13"/>
  <c r="L83" i="13"/>
  <c r="K84" i="13"/>
  <c r="L84" i="13"/>
  <c r="K85" i="13"/>
  <c r="L85" i="13"/>
  <c r="K86" i="13"/>
  <c r="L86" i="13"/>
  <c r="K87" i="13"/>
  <c r="L87" i="13"/>
  <c r="K88" i="13"/>
  <c r="L88" i="13"/>
  <c r="K89" i="13"/>
  <c r="L89" i="13"/>
  <c r="K90" i="13"/>
  <c r="L90" i="13"/>
  <c r="K91" i="13"/>
  <c r="L91" i="13"/>
  <c r="K92" i="13"/>
  <c r="L92" i="13"/>
  <c r="K93" i="13"/>
  <c r="L93" i="13"/>
  <c r="K94" i="13"/>
  <c r="L94" i="13"/>
  <c r="K95" i="13"/>
  <c r="L95" i="13"/>
  <c r="K96" i="13"/>
  <c r="L96" i="13"/>
  <c r="K97" i="13"/>
  <c r="L97" i="13"/>
  <c r="K98" i="13"/>
  <c r="L98" i="13"/>
  <c r="K99" i="13"/>
  <c r="L99" i="13"/>
  <c r="K100" i="13"/>
  <c r="L100" i="13"/>
  <c r="K101" i="13"/>
  <c r="L101" i="13"/>
  <c r="K102" i="13"/>
  <c r="L102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G99" i="13"/>
  <c r="G100" i="13"/>
  <c r="G101" i="13"/>
  <c r="G102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B4" i="14"/>
  <c r="F8" i="13" s="1" a="1"/>
  <c r="I44" i="13" s="1"/>
  <c r="AC5" i="12"/>
  <c r="N5" i="12"/>
  <c r="AE5" i="12"/>
  <c r="AA5" i="12"/>
  <c r="Y5" i="12"/>
  <c r="W5" i="12"/>
  <c r="T5" i="12"/>
  <c r="Q5" i="12"/>
  <c r="L5" i="12"/>
  <c r="I5" i="12"/>
  <c r="F5" i="12"/>
  <c r="C5" i="12"/>
  <c r="G19" i="2"/>
  <c r="L19" i="2" s="1"/>
  <c r="G20" i="2"/>
  <c r="L20" i="2" s="1"/>
  <c r="G21" i="2"/>
  <c r="O21" i="2" s="1"/>
  <c r="J19" i="2"/>
  <c r="P19" i="2" s="1"/>
  <c r="J20" i="2"/>
  <c r="P20" i="2" s="1"/>
  <c r="J21" i="2"/>
  <c r="P21" i="2" s="1"/>
  <c r="L21" i="2"/>
  <c r="G18" i="2"/>
  <c r="O18" i="2" s="1"/>
  <c r="J18" i="2"/>
  <c r="G8" i="9"/>
  <c r="H8" i="9"/>
  <c r="I8" i="9"/>
  <c r="G17" i="2"/>
  <c r="O17" i="2" s="1"/>
  <c r="J17" i="2"/>
  <c r="G16" i="2"/>
  <c r="O16" i="2" s="1"/>
  <c r="J16" i="2"/>
  <c r="U4" i="11"/>
  <c r="H8" i="11"/>
  <c r="H9" i="11"/>
  <c r="H10" i="11"/>
  <c r="P33" i="2" l="1"/>
  <c r="P36" i="2"/>
  <c r="H12" i="9"/>
  <c r="P38" i="2"/>
  <c r="N12" i="9"/>
  <c r="G44" i="13"/>
  <c r="J45" i="13"/>
  <c r="K45" i="13"/>
  <c r="H45" i="13"/>
  <c r="I45" i="13"/>
  <c r="G45" i="13"/>
  <c r="L45" i="13"/>
  <c r="J44" i="13"/>
  <c r="P37" i="2"/>
  <c r="L44" i="13"/>
  <c r="Q36" i="2"/>
  <c r="K44" i="13"/>
  <c r="O36" i="2"/>
  <c r="H44" i="13"/>
  <c r="O37" i="2"/>
  <c r="I43" i="13"/>
  <c r="K43" i="13"/>
  <c r="H43" i="13"/>
  <c r="G43" i="13"/>
  <c r="Q37" i="2"/>
  <c r="P34" i="2"/>
  <c r="L43" i="13"/>
  <c r="J43" i="13"/>
  <c r="Q38" i="2"/>
  <c r="K41" i="13"/>
  <c r="I42" i="13"/>
  <c r="J42" i="13"/>
  <c r="K42" i="13"/>
  <c r="L42" i="13"/>
  <c r="H42" i="13"/>
  <c r="G41" i="13"/>
  <c r="G42" i="13"/>
  <c r="O38" i="2"/>
  <c r="P29" i="2"/>
  <c r="O33" i="2"/>
  <c r="J41" i="13"/>
  <c r="H41" i="13"/>
  <c r="I41" i="13"/>
  <c r="Q33" i="2"/>
  <c r="L41" i="13"/>
  <c r="H40" i="13"/>
  <c r="K40" i="13"/>
  <c r="L40" i="13"/>
  <c r="G40" i="13"/>
  <c r="J40" i="13"/>
  <c r="I40" i="13"/>
  <c r="Q34" i="2"/>
  <c r="O31" i="2"/>
  <c r="O34" i="2"/>
  <c r="P31" i="2"/>
  <c r="I37" i="13"/>
  <c r="G39" i="13"/>
  <c r="I39" i="13"/>
  <c r="L38" i="13"/>
  <c r="J39" i="13"/>
  <c r="K39" i="13"/>
  <c r="H39" i="13"/>
  <c r="L39" i="13"/>
  <c r="J14" i="9"/>
  <c r="H38" i="13"/>
  <c r="K38" i="13"/>
  <c r="Q31" i="2"/>
  <c r="G38" i="13"/>
  <c r="L35" i="13"/>
  <c r="J38" i="13"/>
  <c r="I38" i="13"/>
  <c r="G37" i="13"/>
  <c r="J37" i="13"/>
  <c r="H37" i="13"/>
  <c r="K37" i="13"/>
  <c r="L37" i="13"/>
  <c r="O27" i="2"/>
  <c r="P27" i="2"/>
  <c r="J35" i="13"/>
  <c r="K36" i="13"/>
  <c r="I36" i="13"/>
  <c r="L36" i="13"/>
  <c r="J36" i="13"/>
  <c r="H36" i="13"/>
  <c r="J11" i="9"/>
  <c r="G36" i="13"/>
  <c r="P39" i="2"/>
  <c r="P25" i="2"/>
  <c r="P24" i="2"/>
  <c r="Q27" i="2"/>
  <c r="J34" i="13"/>
  <c r="I35" i="13"/>
  <c r="K35" i="13"/>
  <c r="H35" i="13"/>
  <c r="G35" i="13"/>
  <c r="P28" i="2"/>
  <c r="L28" i="2"/>
  <c r="Q28" i="2" s="1"/>
  <c r="K34" i="13"/>
  <c r="L34" i="13"/>
  <c r="H34" i="13"/>
  <c r="G34" i="13"/>
  <c r="I34" i="13"/>
  <c r="J13" i="9"/>
  <c r="O14" i="9"/>
  <c r="L35" i="2"/>
  <c r="P13" i="9" s="1"/>
  <c r="P35" i="2"/>
  <c r="L29" i="2"/>
  <c r="Q29" i="2" s="1"/>
  <c r="I33" i="13"/>
  <c r="H33" i="13"/>
  <c r="J33" i="13"/>
  <c r="G33" i="13"/>
  <c r="K33" i="13"/>
  <c r="L33" i="13"/>
  <c r="J9" i="9"/>
  <c r="L30" i="2"/>
  <c r="N11" i="9" s="1"/>
  <c r="P30" i="2"/>
  <c r="L23" i="2"/>
  <c r="Q23" i="2" s="1"/>
  <c r="J10" i="9"/>
  <c r="P23" i="2"/>
  <c r="L24" i="2"/>
  <c r="Q24" i="2" s="1"/>
  <c r="I31" i="13"/>
  <c r="H32" i="13"/>
  <c r="K32" i="13"/>
  <c r="L32" i="13"/>
  <c r="G32" i="13"/>
  <c r="I32" i="13"/>
  <c r="J32" i="13"/>
  <c r="J12" i="9"/>
  <c r="O26" i="2"/>
  <c r="O32" i="2"/>
  <c r="L25" i="2"/>
  <c r="Q25" i="2" s="1"/>
  <c r="Q39" i="2"/>
  <c r="L22" i="2"/>
  <c r="P26" i="2"/>
  <c r="P32" i="2"/>
  <c r="Q20" i="2"/>
  <c r="P22" i="2"/>
  <c r="L17" i="2"/>
  <c r="Q17" i="2" s="1"/>
  <c r="Q14" i="9"/>
  <c r="P14" i="9"/>
  <c r="P12" i="9"/>
  <c r="Q12" i="9"/>
  <c r="O12" i="9"/>
  <c r="G31" i="13"/>
  <c r="L31" i="13"/>
  <c r="J31" i="13"/>
  <c r="H31" i="13"/>
  <c r="K31" i="13"/>
  <c r="K30" i="13"/>
  <c r="L30" i="13"/>
  <c r="H30" i="13"/>
  <c r="G30" i="13"/>
  <c r="J30" i="13"/>
  <c r="I30" i="13"/>
  <c r="O39" i="2"/>
  <c r="J28" i="13"/>
  <c r="L29" i="13"/>
  <c r="I29" i="13"/>
  <c r="H29" i="13"/>
  <c r="J29" i="13"/>
  <c r="G29" i="13"/>
  <c r="K29" i="13"/>
  <c r="I28" i="13"/>
  <c r="G28" i="13"/>
  <c r="L28" i="13"/>
  <c r="K28" i="13"/>
  <c r="Q32" i="2"/>
  <c r="H28" i="13"/>
  <c r="I27" i="13"/>
  <c r="K27" i="13"/>
  <c r="H27" i="13"/>
  <c r="G27" i="13"/>
  <c r="L27" i="13"/>
  <c r="J27" i="13"/>
  <c r="J26" i="13"/>
  <c r="G26" i="13"/>
  <c r="K26" i="13"/>
  <c r="L26" i="13"/>
  <c r="H26" i="13"/>
  <c r="I26" i="13"/>
  <c r="Q26" i="2"/>
  <c r="F8" i="13"/>
  <c r="I8" i="13" s="1"/>
  <c r="H25" i="13"/>
  <c r="I25" i="13"/>
  <c r="J25" i="13"/>
  <c r="G25" i="13"/>
  <c r="L25" i="13"/>
  <c r="K25" i="13"/>
  <c r="L16" i="2"/>
  <c r="Q16" i="2" s="1"/>
  <c r="S31" i="8"/>
  <c r="Q19" i="2"/>
  <c r="I24" i="13"/>
  <c r="I20" i="13"/>
  <c r="I16" i="13"/>
  <c r="I12" i="13"/>
  <c r="J23" i="13"/>
  <c r="J19" i="13"/>
  <c r="J15" i="13"/>
  <c r="J11" i="13"/>
  <c r="I23" i="13"/>
  <c r="I19" i="13"/>
  <c r="I15" i="13"/>
  <c r="I11" i="13"/>
  <c r="J22" i="13"/>
  <c r="J18" i="13"/>
  <c r="J14" i="13"/>
  <c r="I10" i="13"/>
  <c r="O19" i="2"/>
  <c r="I22" i="13"/>
  <c r="I18" i="13"/>
  <c r="I14" i="13"/>
  <c r="J9" i="13"/>
  <c r="J21" i="13"/>
  <c r="J17" i="13"/>
  <c r="J13" i="13"/>
  <c r="I9" i="13"/>
  <c r="I21" i="13"/>
  <c r="I17" i="13"/>
  <c r="I13" i="13"/>
  <c r="J10" i="13"/>
  <c r="J24" i="13"/>
  <c r="J20" i="13"/>
  <c r="J16" i="13"/>
  <c r="J12" i="13"/>
  <c r="L22" i="13"/>
  <c r="H18" i="13"/>
  <c r="L24" i="13"/>
  <c r="L20" i="13"/>
  <c r="G17" i="13"/>
  <c r="H22" i="13"/>
  <c r="H14" i="13"/>
  <c r="G24" i="13"/>
  <c r="G20" i="13"/>
  <c r="G12" i="13"/>
  <c r="H17" i="13"/>
  <c r="H9" i="13"/>
  <c r="K24" i="13"/>
  <c r="K20" i="13"/>
  <c r="K16" i="13"/>
  <c r="K12" i="13"/>
  <c r="G23" i="13"/>
  <c r="G21" i="13"/>
  <c r="G13" i="13"/>
  <c r="H10" i="13"/>
  <c r="G19" i="13"/>
  <c r="G11" i="13"/>
  <c r="H24" i="13"/>
  <c r="H16" i="13"/>
  <c r="L23" i="13"/>
  <c r="L19" i="13"/>
  <c r="G18" i="13"/>
  <c r="G10" i="13"/>
  <c r="H23" i="13"/>
  <c r="H15" i="13"/>
  <c r="K23" i="13"/>
  <c r="K19" i="13"/>
  <c r="K15" i="13"/>
  <c r="K11" i="13"/>
  <c r="G16" i="13"/>
  <c r="H21" i="13"/>
  <c r="H13" i="13"/>
  <c r="K22" i="13"/>
  <c r="K18" i="13"/>
  <c r="K14" i="13"/>
  <c r="K10" i="13"/>
  <c r="G15" i="13"/>
  <c r="H20" i="13"/>
  <c r="L21" i="13"/>
  <c r="G9" i="13"/>
  <c r="H12" i="13"/>
  <c r="G22" i="13"/>
  <c r="G14" i="13"/>
  <c r="H19" i="13"/>
  <c r="H11" i="13"/>
  <c r="K21" i="13"/>
  <c r="K17" i="13"/>
  <c r="K13" i="13"/>
  <c r="K9" i="13"/>
  <c r="Q21" i="2"/>
  <c r="O20" i="2"/>
  <c r="J8" i="9"/>
  <c r="P18" i="2"/>
  <c r="L18" i="2"/>
  <c r="P17" i="2"/>
  <c r="P16" i="2"/>
  <c r="O10" i="9" l="1"/>
  <c r="Q10" i="9"/>
  <c r="N10" i="9"/>
  <c r="P10" i="9"/>
  <c r="O9" i="9"/>
  <c r="Q30" i="2"/>
  <c r="Q35" i="2"/>
  <c r="Q13" i="9"/>
  <c r="N9" i="9"/>
  <c r="O11" i="9"/>
  <c r="N13" i="9"/>
  <c r="Q11" i="9"/>
  <c r="O13" i="9"/>
  <c r="P11" i="9"/>
  <c r="Q22" i="2"/>
  <c r="P9" i="9"/>
  <c r="Q9" i="9"/>
  <c r="M14" i="9"/>
  <c r="K14" i="9" s="1"/>
  <c r="M12" i="9"/>
  <c r="R12" i="9" s="1"/>
  <c r="K8" i="13"/>
  <c r="J4" i="13" s="1"/>
  <c r="N6" i="13" s="1"/>
  <c r="J8" i="13"/>
  <c r="H8" i="13"/>
  <c r="G8" i="13"/>
  <c r="Q18" i="2"/>
  <c r="P8" i="9"/>
  <c r="Q8" i="9"/>
  <c r="N8" i="9"/>
  <c r="O8" i="9"/>
  <c r="M10" i="9" l="1"/>
  <c r="L10" i="9" s="1"/>
  <c r="M13" i="9"/>
  <c r="R13" i="9" s="1"/>
  <c r="M11" i="9"/>
  <c r="S11" i="9" s="1"/>
  <c r="M9" i="9"/>
  <c r="L9" i="9" s="1"/>
  <c r="R14" i="9"/>
  <c r="L14" i="9"/>
  <c r="S14" i="9"/>
  <c r="S12" i="9"/>
  <c r="L12" i="9"/>
  <c r="K12" i="9"/>
  <c r="N5" i="13"/>
  <c r="O6" i="13"/>
  <c r="N7" i="13"/>
  <c r="M8" i="9"/>
  <c r="S8" i="9" s="1"/>
  <c r="S10" i="9" l="1"/>
  <c r="K10" i="9"/>
  <c r="R10" i="9"/>
  <c r="S13" i="9"/>
  <c r="K13" i="9"/>
  <c r="L13" i="9"/>
  <c r="L11" i="9"/>
  <c r="R11" i="9"/>
  <c r="K11" i="9"/>
  <c r="S9" i="9"/>
  <c r="R9" i="9"/>
  <c r="K9" i="9"/>
  <c r="P6" i="13"/>
  <c r="O7" i="13"/>
  <c r="R8" i="9"/>
  <c r="L8" i="9"/>
  <c r="K8" i="9"/>
  <c r="Q6" i="13" l="1"/>
  <c r="P7" i="13"/>
  <c r="B15" i="11"/>
  <c r="B12" i="11"/>
  <c r="B13" i="11"/>
  <c r="B14" i="11"/>
  <c r="B11" i="11"/>
  <c r="J7" i="9"/>
  <c r="I5" i="9"/>
  <c r="I6" i="9"/>
  <c r="I7" i="9"/>
  <c r="A6" i="9"/>
  <c r="A7" i="9" s="1"/>
  <c r="Q7" i="9"/>
  <c r="P7" i="9"/>
  <c r="O7" i="9"/>
  <c r="N7" i="9"/>
  <c r="G7" i="9"/>
  <c r="H7" i="9"/>
  <c r="H5" i="9"/>
  <c r="H6" i="9"/>
  <c r="G5" i="9"/>
  <c r="G6" i="9"/>
  <c r="L5" i="2"/>
  <c r="L6" i="2"/>
  <c r="L11" i="2"/>
  <c r="L12" i="2"/>
  <c r="L15" i="2"/>
  <c r="J7" i="2"/>
  <c r="J8" i="2"/>
  <c r="J9" i="2"/>
  <c r="J10" i="2"/>
  <c r="G15" i="2"/>
  <c r="G14" i="2"/>
  <c r="G13" i="2"/>
  <c r="O13" i="2" s="1"/>
  <c r="J12" i="2"/>
  <c r="P12" i="2" s="1"/>
  <c r="J13" i="2"/>
  <c r="J14" i="2"/>
  <c r="J15" i="2"/>
  <c r="J11" i="2"/>
  <c r="P11" i="2" s="1"/>
  <c r="G12" i="2"/>
  <c r="L15" i="13" s="1"/>
  <c r="J6" i="2"/>
  <c r="Q6" i="2" s="1"/>
  <c r="G6" i="2"/>
  <c r="G7" i="2"/>
  <c r="G8" i="2"/>
  <c r="L8" i="2" s="1"/>
  <c r="G9" i="2"/>
  <c r="L9" i="2" s="1"/>
  <c r="G10" i="2"/>
  <c r="L10" i="2" s="1"/>
  <c r="G11" i="2"/>
  <c r="L14" i="13" s="1"/>
  <c r="G5" i="2"/>
  <c r="L8" i="13" s="1"/>
  <c r="J5" i="2"/>
  <c r="Q5" i="2" s="1"/>
  <c r="Q10" i="2" l="1"/>
  <c r="P15" i="2"/>
  <c r="P9" i="2"/>
  <c r="P14" i="2"/>
  <c r="P7" i="2"/>
  <c r="P13" i="2"/>
  <c r="O6" i="2"/>
  <c r="L9" i="13"/>
  <c r="J6" i="9"/>
  <c r="L7" i="2"/>
  <c r="Q7" i="2" s="1"/>
  <c r="L10" i="13"/>
  <c r="L13" i="2"/>
  <c r="Q13" i="2" s="1"/>
  <c r="L16" i="13"/>
  <c r="O12" i="2"/>
  <c r="O14" i="2"/>
  <c r="L17" i="13"/>
  <c r="O11" i="2"/>
  <c r="O10" i="2"/>
  <c r="L13" i="13"/>
  <c r="O5" i="2"/>
  <c r="J5" i="9"/>
  <c r="L11" i="13"/>
  <c r="O15" i="2"/>
  <c r="L18" i="13"/>
  <c r="P6" i="2"/>
  <c r="O9" i="2"/>
  <c r="L12" i="13"/>
  <c r="P8" i="2"/>
  <c r="R6" i="13"/>
  <c r="Q7" i="13"/>
  <c r="L14" i="2"/>
  <c r="Q14" i="2" s="1"/>
  <c r="O8" i="2"/>
  <c r="P5" i="2"/>
  <c r="Q15" i="2"/>
  <c r="O7" i="2"/>
  <c r="P10" i="2"/>
  <c r="Q12" i="2"/>
  <c r="M7" i="9"/>
  <c r="Q9" i="2"/>
  <c r="Q8" i="2"/>
  <c r="Q11" i="2"/>
  <c r="N5" i="9" l="1"/>
  <c r="Q5" i="9"/>
  <c r="O5" i="9"/>
  <c r="P5" i="9"/>
  <c r="S6" i="13"/>
  <c r="R7" i="13"/>
  <c r="N6" i="9"/>
  <c r="O6" i="9"/>
  <c r="P6" i="9"/>
  <c r="Q6" i="9"/>
  <c r="R7" i="9"/>
  <c r="S7" i="9"/>
  <c r="L7" i="9"/>
  <c r="K7" i="9"/>
  <c r="M5" i="9" l="1"/>
  <c r="R5" i="9" s="1"/>
  <c r="T6" i="13"/>
  <c r="S7" i="13"/>
  <c r="M6" i="9"/>
  <c r="R6" i="9" s="1"/>
  <c r="L5" i="9" l="1"/>
  <c r="S5" i="9"/>
  <c r="K5" i="9"/>
  <c r="U6" i="13"/>
  <c r="T7" i="13"/>
  <c r="S6" i="9"/>
  <c r="L6" i="9"/>
  <c r="K6" i="9"/>
  <c r="V6" i="13" l="1"/>
  <c r="U5" i="13"/>
  <c r="U7" i="13"/>
  <c r="W6" i="13" l="1"/>
  <c r="V7" i="13"/>
  <c r="X6" i="13" l="1"/>
  <c r="W7" i="13"/>
  <c r="Y6" i="13" l="1"/>
  <c r="X7" i="13"/>
  <c r="Z6" i="13" l="1"/>
  <c r="Y7" i="13"/>
  <c r="AA6" i="13" l="1"/>
  <c r="Z7" i="13"/>
  <c r="AB6" i="13" l="1"/>
  <c r="AA7" i="13"/>
  <c r="AC6" i="13" l="1"/>
  <c r="AB5" i="13"/>
  <c r="AB7" i="13"/>
  <c r="AD6" i="13" l="1"/>
  <c r="AC7" i="13"/>
  <c r="AE6" i="13" l="1"/>
  <c r="AD7" i="13"/>
  <c r="AF6" i="13" l="1"/>
  <c r="AE7" i="13"/>
  <c r="AG6" i="13" l="1"/>
  <c r="AF7" i="13"/>
  <c r="AH6" i="13" l="1"/>
  <c r="AG7" i="13"/>
  <c r="AI6" i="13" l="1"/>
  <c r="AH7" i="13"/>
  <c r="AJ6" i="13" l="1"/>
  <c r="AI5" i="13"/>
  <c r="AI7" i="13"/>
  <c r="AK6" i="13" l="1"/>
  <c r="AJ7" i="13"/>
  <c r="AL6" i="13" l="1"/>
  <c r="AK7" i="13"/>
  <c r="AM6" i="13" l="1"/>
  <c r="AL7" i="13"/>
  <c r="AN6" i="13" l="1"/>
  <c r="AM7" i="13"/>
  <c r="AO6" i="13" l="1"/>
  <c r="AN7" i="13"/>
  <c r="AP6" i="13" l="1"/>
  <c r="AO7" i="13"/>
  <c r="AQ6" i="13" l="1"/>
  <c r="AP7" i="13"/>
  <c r="AP5" i="13"/>
  <c r="AR6" i="13" l="1"/>
  <c r="AQ7" i="13"/>
  <c r="AS6" i="13" l="1"/>
  <c r="AR7" i="13"/>
  <c r="AT6" i="13" l="1"/>
  <c r="AS7" i="13"/>
  <c r="AU6" i="13" l="1"/>
  <c r="AT7" i="13"/>
  <c r="AU7" i="13" l="1"/>
  <c r="AV6" i="13"/>
  <c r="AV7" i="1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<sst xmlns="http://schemas.openxmlformats.org/spreadsheetml/2006/main" count="357" uniqueCount="136">
  <si>
    <t>Projeto</t>
  </si>
  <si>
    <t>Tarefa</t>
  </si>
  <si>
    <t>Responsável</t>
  </si>
  <si>
    <t>Data Fim Planej.</t>
  </si>
  <si>
    <t>Data Início Real</t>
  </si>
  <si>
    <t>Data Fim Real</t>
  </si>
  <si>
    <t>ID</t>
  </si>
  <si>
    <t>Data Início Planej.</t>
  </si>
  <si>
    <t>Status</t>
  </si>
  <si>
    <t>Valor gasto</t>
  </si>
  <si>
    <t>1.1</t>
  </si>
  <si>
    <t>1.2</t>
  </si>
  <si>
    <t>1.3</t>
  </si>
  <si>
    <t>1.4</t>
  </si>
  <si>
    <t>1.5</t>
  </si>
  <si>
    <t>1.6</t>
  </si>
  <si>
    <t>Gabriel Cajado</t>
  </si>
  <si>
    <t>% Finalizado</t>
  </si>
  <si>
    <t>1.7</t>
  </si>
  <si>
    <t>Esforço Planej. (dias)</t>
  </si>
  <si>
    <t>Esforço Real</t>
  </si>
  <si>
    <t>2.1</t>
  </si>
  <si>
    <t>2.2</t>
  </si>
  <si>
    <t>2.3</t>
  </si>
  <si>
    <t>João Paulo Martins</t>
  </si>
  <si>
    <t>2.4</t>
  </si>
  <si>
    <t>Valor previsto</t>
  </si>
  <si>
    <t># de dias planejados</t>
  </si>
  <si>
    <t># de dias real</t>
  </si>
  <si>
    <t># de dias completados</t>
  </si>
  <si>
    <t>Data de início</t>
  </si>
  <si>
    <t>Descrição</t>
  </si>
  <si>
    <t>Prioridade</t>
  </si>
  <si>
    <t>x</t>
  </si>
  <si>
    <t>Contagem de Projeto</t>
  </si>
  <si>
    <t>Rótulos de Linha</t>
  </si>
  <si>
    <t>Total Geral</t>
  </si>
  <si>
    <t>Rótulos de Coluna</t>
  </si>
  <si>
    <t>Concluído</t>
  </si>
  <si>
    <t>Em andamento</t>
  </si>
  <si>
    <t>Não iniciado</t>
  </si>
  <si>
    <t>Lorem ipsum dolor sit amet, consectetur adipiscing elit, sed do eiusmod tempor incididunt ut labore et dolore magna aliqua.</t>
  </si>
  <si>
    <t>Ut enim ad minim veniam, quis nostrud exercitation ullamco laboris nisi ut aliquip ex ea commodo consequat.</t>
  </si>
  <si>
    <t>Total de tarefas</t>
  </si>
  <si>
    <t>Tarefas em andamento</t>
  </si>
  <si>
    <t>Tarefas não iniciadas</t>
  </si>
  <si>
    <t>Tarefas Concluídas</t>
  </si>
  <si>
    <t>Alon Pinheiro</t>
  </si>
  <si>
    <t>Duis aute irure dolor in reprehenderit in voluptate velit esse cillum dolore eu fugiat nulla pariatur.</t>
  </si>
  <si>
    <t>Atrasado</t>
  </si>
  <si>
    <t>FTEs</t>
  </si>
  <si>
    <t>% de Conclusão</t>
  </si>
  <si>
    <t>3.1</t>
  </si>
  <si>
    <t>Tarefa 1</t>
  </si>
  <si>
    <t>Tarefa 2</t>
  </si>
  <si>
    <t>Tarefa 3</t>
  </si>
  <si>
    <t>Tarefa 4</t>
  </si>
  <si>
    <t>Tarefa 5</t>
  </si>
  <si>
    <t>Tarefa 6</t>
  </si>
  <si>
    <t>Tarefa 7</t>
  </si>
  <si>
    <t>Marcus Cavalcanti</t>
  </si>
  <si>
    <t>Daniel Candiotto</t>
  </si>
  <si>
    <t>Lira</t>
  </si>
  <si>
    <t>3.2</t>
  </si>
  <si>
    <t>Excepteur sint occaecat cupidatat non proident, sunt in culpa qui officia deserunt mollit anim id est laborum.</t>
  </si>
  <si>
    <t>4.1</t>
  </si>
  <si>
    <t>4.2</t>
  </si>
  <si>
    <t>4.3</t>
  </si>
  <si>
    <t>4.4</t>
  </si>
  <si>
    <t>Sergio Tranjan</t>
  </si>
  <si>
    <t>Tarefas atrasadas</t>
  </si>
  <si>
    <t>Soma de Total de tarefas</t>
  </si>
  <si>
    <t>Soma de Tarefas Concluídas</t>
  </si>
  <si>
    <t>Total de Tarefas não concluídas</t>
  </si>
  <si>
    <t>total de Tarefas concluídas</t>
  </si>
  <si>
    <t>2- Média</t>
  </si>
  <si>
    <t>3- Alta</t>
  </si>
  <si>
    <t>1- Baixa</t>
  </si>
  <si>
    <t>Nome do Projeto</t>
  </si>
  <si>
    <t>27/out</t>
  </si>
  <si>
    <t>04/nov</t>
  </si>
  <si>
    <t>12/nov</t>
  </si>
  <si>
    <t>Data de início Prev</t>
  </si>
  <si>
    <t>Data de início real</t>
  </si>
  <si>
    <t>Data de fim Prev</t>
  </si>
  <si>
    <t>Soma de Valor previsto</t>
  </si>
  <si>
    <t>Soma de Valor gasto</t>
  </si>
  <si>
    <t>Execução financeira</t>
  </si>
  <si>
    <t>Início</t>
  </si>
  <si>
    <t>Fim</t>
  </si>
  <si>
    <t>Início do Projeto:</t>
  </si>
  <si>
    <t>Semana de Visualização:</t>
  </si>
  <si>
    <t>Progresso</t>
  </si>
  <si>
    <t>16/nov</t>
  </si>
  <si>
    <t xml:space="preserve"> </t>
  </si>
  <si>
    <t>Execução Financeira</t>
  </si>
  <si>
    <t>Prazo</t>
  </si>
  <si>
    <t>Projeto X</t>
  </si>
  <si>
    <t>Projeto Y</t>
  </si>
  <si>
    <t>Projeto Z</t>
  </si>
  <si>
    <t>Projeto W</t>
  </si>
  <si>
    <t>Projeto A</t>
  </si>
  <si>
    <t>Projeto B</t>
  </si>
  <si>
    <t>Projeto C</t>
  </si>
  <si>
    <t>Projeto D</t>
  </si>
  <si>
    <t>Projeto M</t>
  </si>
  <si>
    <t>Projeto N</t>
  </si>
  <si>
    <t>Sed ut perspiciatis unde omnis iste natus error sit voluptatem accusantium doloremque laudantium.</t>
  </si>
  <si>
    <t>Neque porro quisquam est, qui dolorem ipsum quia dolor sit amet, consectetu.</t>
  </si>
  <si>
    <t>Quis autem vel eum iure reprehenderit qui in ea voluptate velit esse quam nihil molestiae consequatur.</t>
  </si>
  <si>
    <t>At vero eos et accusamus et iusto odio dignissimos ducimus qui blanditiis praesentium voluptatum deleniti atque corrupti.</t>
  </si>
  <si>
    <t>Itaque earum rerum hic tenetur a sapiente delectus.</t>
  </si>
  <si>
    <t>Marcus Calvalcanti</t>
  </si>
  <si>
    <t>5.1</t>
  </si>
  <si>
    <t>5.2</t>
  </si>
  <si>
    <t>6.1</t>
  </si>
  <si>
    <t>7.1</t>
  </si>
  <si>
    <t>8.1</t>
  </si>
  <si>
    <t>9.1</t>
  </si>
  <si>
    <t>10.1</t>
  </si>
  <si>
    <t>9.2</t>
  </si>
  <si>
    <t>9.3</t>
  </si>
  <si>
    <t>9.4</t>
  </si>
  <si>
    <t>8.2</t>
  </si>
  <si>
    <t>8.3</t>
  </si>
  <si>
    <t>7.2</t>
  </si>
  <si>
    <t>6.2</t>
  </si>
  <si>
    <t>6.3</t>
  </si>
  <si>
    <t>6.4</t>
  </si>
  <si>
    <t>5.3</t>
  </si>
  <si>
    <t>5.4</t>
  </si>
  <si>
    <t>Diego</t>
  </si>
  <si>
    <t>01/nov</t>
  </si>
  <si>
    <t>11/nov</t>
  </si>
  <si>
    <t>18/nov</t>
  </si>
  <si>
    <t>24/nov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</si>
</sst>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\ #,##0.00"/>
    <numFmt numFmtId="165" formatCode="_-* #,##0_-;\-* #,##0_-;_-* &quot;-&quot;??_-;_-@_-"/>
    <numFmt numFmtId="166" formatCode="d"/>
    <numFmt numFmtId="167" formatCode="_-&quot;R$&quot;\ * #,##0.0_-;\-&quot;R$&quot;\ * #,##0.0_-;_-&quot;R$&quot;\ * &quot;-&quot;?_-;_-@_-"/>
    <numFmt numFmtId="168" formatCode="000\″\.\”###\”\.\”###\-##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Montserrat"/>
    </font>
    <font>
      <sz val="11"/>
      <color rgb="FF00B050"/>
      <name val="Calibri"/>
      <family val="2"/>
      <scheme val="minor"/>
    </font>
    <font>
      <sz val="11"/>
      <color theme="1"/>
      <name val="Montserrat"/>
    </font>
    <font>
      <sz val="11"/>
      <color theme="0"/>
      <name val="Montserrat"/>
    </font>
    <font>
      <sz val="11"/>
      <name val="Montserrat"/>
    </font>
    <font>
      <b/>
      <u/>
      <sz val="11"/>
      <color theme="2" tint="-0.749992370372631"/>
      <name val="Montserrat"/>
    </font>
    <font>
      <sz val="9"/>
      <color theme="0"/>
      <name val="Montserrat"/>
    </font>
    <font>
      <sz val="9"/>
      <color theme="1"/>
      <name val="Montserrat"/>
    </font>
    <font>
      <sz val="9"/>
      <color theme="5"/>
      <name val="Montserrat"/>
    </font>
  </fonts>
  <fills count="11">
    <fill>
      <patternFill patternType="none"/>
    </fill>
    <fill>
      <patternFill patternType="gray125"/>
    </fill>
    <fill>
      <patternFill patternType="solid">
        <fgColor rgb="FF05445E"/>
        <bgColor indexed="64"/>
      </patternFill>
    </fill>
    <fill>
      <patternFill patternType="solid">
        <fgColor rgb="FFDCF9F5"/>
        <bgColor indexed="64"/>
      </patternFill>
    </fill>
    <fill>
      <patternFill patternType="solid">
        <fgColor rgb="FFE63946"/>
        <bgColor indexed="64"/>
      </patternFill>
    </fill>
    <fill>
      <patternFill patternType="solid">
        <fgColor rgb="FFF1FAEE"/>
        <bgColor indexed="64"/>
      </patternFill>
    </fill>
    <fill>
      <patternFill patternType="solid">
        <fgColor rgb="FFA8DADC"/>
        <bgColor indexed="64"/>
      </patternFill>
    </fill>
    <fill>
      <patternFill patternType="solid">
        <fgColor rgb="FF457B9D"/>
        <bgColor indexed="64"/>
      </patternFill>
    </fill>
    <fill>
      <patternFill patternType="solid">
        <fgColor rgb="FF1D355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71C03"/>
        <bgColor indexed="64"/>
      </patternFill>
    </fill>
  </fills>
  <borders count="23">
    <border>
      <left/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n">
        <color theme="0" tint="-0.24994659260841701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rgb="FF457B9D"/>
      </left>
      <right/>
      <top/>
      <bottom/>
      <diagonal/>
    </border>
    <border>
      <left style="thin">
        <color rgb="FF457B9D"/>
      </left>
      <right/>
      <top style="thin">
        <color rgb="FF457B9D"/>
      </top>
      <bottom/>
      <diagonal/>
    </border>
    <border>
      <left/>
      <right/>
      <top style="thin">
        <color rgb="FF457B9D"/>
      </top>
      <bottom/>
      <diagonal/>
    </border>
    <border>
      <left style="thin">
        <color rgb="FF457B9D"/>
      </left>
      <right/>
      <top/>
      <bottom style="thin">
        <color rgb="FF457B9D"/>
      </bottom>
      <diagonal/>
    </border>
    <border>
      <left/>
      <right/>
      <top/>
      <bottom style="thin">
        <color rgb="FF457B9D"/>
      </bottom>
      <diagonal/>
    </border>
    <border>
      <left/>
      <right style="thin">
        <color rgb="FF457B9D"/>
      </right>
      <top/>
      <bottom style="thin">
        <color rgb="FF457B9D"/>
      </bottom>
      <diagonal/>
    </border>
    <border>
      <left/>
      <right style="thin">
        <color rgb="FF457B9D"/>
      </right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/>
      <bottom/>
      <diagonal/>
    </border>
    <border>
      <left/>
      <right style="thin">
        <color theme="6"/>
      </right>
      <top/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43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9" fontId="0" fillId="0" borderId="0" xfId="2" applyFont="1"/>
    <xf numFmtId="44" fontId="0" fillId="0" borderId="0" xfId="1" applyFont="1"/>
    <xf numFmtId="0" fontId="0" fillId="0" borderId="0" xfId="0" applyAlignment="1">
      <alignment wrapText="1"/>
    </xf>
    <xf numFmtId="0" fontId="0" fillId="0" borderId="0" xfId="0" applyNumberFormat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0" borderId="0" xfId="0" applyAlignment="1">
      <alignment textRotation="180" wrapText="1"/>
    </xf>
    <xf numFmtId="0" fontId="0" fillId="0" borderId="11" xfId="0" applyBorder="1"/>
    <xf numFmtId="0" fontId="0" fillId="0" borderId="11" xfId="0" applyBorder="1" applyAlignment="1">
      <alignment textRotation="180" wrapText="1"/>
    </xf>
    <xf numFmtId="0" fontId="0" fillId="3" borderId="13" xfId="0" applyFill="1" applyBorder="1"/>
    <xf numFmtId="0" fontId="0" fillId="3" borderId="12" xfId="0" applyFill="1" applyBorder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0" fillId="0" borderId="11" xfId="0" applyBorder="1" applyAlignment="1">
      <alignment horizontal="right" wrapText="1"/>
    </xf>
    <xf numFmtId="0" fontId="2" fillId="0" borderId="0" xfId="0" applyFont="1"/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1" applyNumberFormat="1" applyFont="1"/>
    <xf numFmtId="21" fontId="0" fillId="0" borderId="0" xfId="0" applyNumberFormat="1" applyAlignment="1">
      <alignment horizontal="left"/>
    </xf>
    <xf numFmtId="0" fontId="5" fillId="3" borderId="0" xfId="0" applyFont="1" applyFill="1" applyAlignment="1"/>
    <xf numFmtId="0" fontId="6" fillId="3" borderId="8" xfId="0" applyFont="1" applyFill="1" applyBorder="1"/>
    <xf numFmtId="0" fontId="6" fillId="3" borderId="9" xfId="0" applyFont="1" applyFill="1" applyBorder="1" applyAlignment="1">
      <alignment horizontal="center"/>
    </xf>
    <xf numFmtId="0" fontId="6" fillId="3" borderId="9" xfId="0" applyFont="1" applyFill="1" applyBorder="1" applyAlignment="1">
      <alignment wrapText="1"/>
    </xf>
    <xf numFmtId="0" fontId="6" fillId="3" borderId="9" xfId="0" applyFont="1" applyFill="1" applyBorder="1"/>
    <xf numFmtId="0" fontId="6" fillId="3" borderId="0" xfId="0" applyFont="1" applyFill="1"/>
    <xf numFmtId="0" fontId="6" fillId="3" borderId="13" xfId="0" applyFont="1" applyFill="1" applyBorder="1"/>
    <xf numFmtId="0" fontId="6" fillId="3" borderId="10" xfId="0" applyFont="1" applyFill="1" applyBorder="1"/>
    <xf numFmtId="0" fontId="6" fillId="3" borderId="11" xfId="0" applyFont="1" applyFill="1" applyBorder="1" applyAlignment="1">
      <alignment horizontal="center"/>
    </xf>
    <xf numFmtId="0" fontId="6" fillId="3" borderId="11" xfId="0" applyFont="1" applyFill="1" applyBorder="1" applyAlignment="1">
      <alignment wrapText="1"/>
    </xf>
    <xf numFmtId="0" fontId="6" fillId="3" borderId="11" xfId="0" applyFont="1" applyFill="1" applyBorder="1"/>
    <xf numFmtId="0" fontId="6" fillId="3" borderId="12" xfId="0" applyFont="1" applyFill="1" applyBorder="1"/>
    <xf numFmtId="0" fontId="6" fillId="3" borderId="7" xfId="0" applyFont="1" applyFill="1" applyBorder="1"/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wrapText="1"/>
    </xf>
    <xf numFmtId="0" fontId="6" fillId="3" borderId="0" xfId="0" applyFont="1" applyFill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vertical="center" textRotation="180" wrapText="1"/>
    </xf>
    <xf numFmtId="0" fontId="6" fillId="3" borderId="7" xfId="0" applyFont="1" applyFill="1" applyBorder="1" applyAlignment="1">
      <alignment vertical="center"/>
    </xf>
    <xf numFmtId="0" fontId="6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vertical="center" wrapText="1"/>
    </xf>
    <xf numFmtId="0" fontId="6" fillId="3" borderId="0" xfId="0" applyFont="1" applyFill="1" applyAlignment="1">
      <alignment vertical="center"/>
    </xf>
    <xf numFmtId="0" fontId="6" fillId="3" borderId="13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6" fillId="3" borderId="0" xfId="0" applyFont="1" applyFill="1" applyBorder="1"/>
    <xf numFmtId="166" fontId="6" fillId="6" borderId="18" xfId="0" applyNumberFormat="1" applyFont="1" applyFill="1" applyBorder="1" applyAlignment="1">
      <alignment horizontal="center" vertical="center"/>
    </xf>
    <xf numFmtId="166" fontId="6" fillId="6" borderId="0" xfId="0" applyNumberFormat="1" applyFont="1" applyFill="1" applyBorder="1" applyAlignment="1">
      <alignment horizontal="center" vertical="center"/>
    </xf>
    <xf numFmtId="166" fontId="6" fillId="6" borderId="19" xfId="0" applyNumberFormat="1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7" fillId="7" borderId="22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vertical="center" wrapText="1"/>
    </xf>
    <xf numFmtId="14" fontId="6" fillId="3" borderId="21" xfId="0" applyNumberFormat="1" applyFont="1" applyFill="1" applyBorder="1" applyAlignment="1">
      <alignment horizontal="center" vertical="center" wrapText="1"/>
    </xf>
    <xf numFmtId="0" fontId="6" fillId="3" borderId="21" xfId="0" applyFont="1" applyFill="1" applyBorder="1" applyAlignment="1">
      <alignment vertical="center"/>
    </xf>
    <xf numFmtId="0" fontId="6" fillId="3" borderId="16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vertical="center" wrapText="1"/>
    </xf>
    <xf numFmtId="14" fontId="6" fillId="3" borderId="16" xfId="0" applyNumberFormat="1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vertical="center"/>
    </xf>
    <xf numFmtId="0" fontId="7" fillId="7" borderId="20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vertical="center"/>
    </xf>
    <xf numFmtId="0" fontId="7" fillId="7" borderId="14" xfId="0" applyNumberFormat="1" applyFont="1" applyFill="1" applyBorder="1" applyAlignment="1">
      <alignment horizontal="center" vertical="center"/>
    </xf>
    <xf numFmtId="0" fontId="8" fillId="9" borderId="14" xfId="0" applyNumberFormat="1" applyFont="1" applyFill="1" applyBorder="1" applyAlignment="1">
      <alignment horizontal="center" vertical="center"/>
    </xf>
    <xf numFmtId="9" fontId="4" fillId="3" borderId="21" xfId="2" applyFont="1" applyFill="1" applyBorder="1" applyAlignment="1">
      <alignment horizontal="center" vertical="center" wrapText="1"/>
    </xf>
    <xf numFmtId="0" fontId="7" fillId="7" borderId="14" xfId="0" applyFont="1" applyFill="1" applyBorder="1" applyAlignment="1">
      <alignment horizontal="center" vertical="center"/>
    </xf>
    <xf numFmtId="14" fontId="8" fillId="9" borderId="14" xfId="0" applyNumberFormat="1" applyFont="1" applyFill="1" applyBorder="1" applyAlignment="1">
      <alignment horizontal="center" vertical="center"/>
    </xf>
    <xf numFmtId="0" fontId="9" fillId="3" borderId="0" xfId="0" applyFont="1" applyFill="1" applyAlignment="1">
      <alignment vertical="center"/>
    </xf>
    <xf numFmtId="0" fontId="9" fillId="3" borderId="0" xfId="0" applyFont="1" applyFill="1" applyBorder="1" applyAlignment="1">
      <alignment vertical="center"/>
    </xf>
    <xf numFmtId="167" fontId="0" fillId="0" borderId="0" xfId="0" applyNumberFormat="1"/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 wrapText="1"/>
    </xf>
    <xf numFmtId="14" fontId="6" fillId="0" borderId="0" xfId="0" applyNumberFormat="1" applyFont="1" applyAlignment="1">
      <alignment wrapText="1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9" fontId="10" fillId="2" borderId="2" xfId="2" applyFont="1" applyFill="1" applyBorder="1" applyAlignment="1">
      <alignment horizontal="center" vertical="center" wrapText="1"/>
    </xf>
    <xf numFmtId="44" fontId="10" fillId="2" borderId="2" xfId="1" applyFont="1" applyFill="1" applyBorder="1" applyAlignment="1">
      <alignment horizontal="center" vertical="center" wrapText="1"/>
    </xf>
    <xf numFmtId="44" fontId="10" fillId="2" borderId="3" xfId="1" applyFont="1" applyFill="1" applyBorder="1" applyAlignment="1">
      <alignment horizontal="center" vertical="center" wrapText="1"/>
    </xf>
    <xf numFmtId="44" fontId="10" fillId="2" borderId="6" xfId="1" applyFont="1" applyFill="1" applyBorder="1" applyAlignment="1">
      <alignment horizontal="center" vertical="center" wrapText="1"/>
    </xf>
    <xf numFmtId="44" fontId="10" fillId="2" borderId="5" xfId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2" xfId="0" applyFont="1" applyBorder="1" applyAlignment="1">
      <alignment vertical="center" wrapText="1"/>
    </xf>
    <xf numFmtId="14" fontId="11" fillId="0" borderId="2" xfId="0" applyNumberFormat="1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14" fontId="12" fillId="0" borderId="2" xfId="0" applyNumberFormat="1" applyFont="1" applyFill="1" applyBorder="1" applyAlignment="1">
      <alignment horizontal="center" vertical="center" wrapText="1"/>
    </xf>
    <xf numFmtId="9" fontId="11" fillId="0" borderId="2" xfId="2" applyFont="1" applyBorder="1" applyAlignment="1">
      <alignment vertical="center" wrapText="1"/>
    </xf>
    <xf numFmtId="44" fontId="11" fillId="0" borderId="2" xfId="1" applyFont="1" applyBorder="1" applyAlignment="1">
      <alignment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14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2" applyFont="1" applyBorder="1" applyAlignment="1">
      <alignment vertical="center"/>
    </xf>
    <xf numFmtId="0" fontId="12" fillId="0" borderId="6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14" fontId="12" fillId="0" borderId="2" xfId="0" applyNumberFormat="1" applyFont="1" applyFill="1" applyBorder="1" applyAlignment="1">
      <alignment horizontal="center" vertical="center"/>
    </xf>
    <xf numFmtId="0" fontId="11" fillId="0" borderId="2" xfId="0" applyNumberFormat="1" applyFont="1" applyBorder="1" applyAlignment="1">
      <alignment horizontal="center" vertical="center" wrapText="1"/>
    </xf>
    <xf numFmtId="0" fontId="12" fillId="0" borderId="6" xfId="0" applyNumberFormat="1" applyFont="1" applyFill="1" applyBorder="1" applyAlignment="1">
      <alignment horizontal="center" vertical="center"/>
    </xf>
    <xf numFmtId="0" fontId="12" fillId="0" borderId="4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14" fontId="11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14" fontId="12" fillId="0" borderId="0" xfId="0" applyNumberFormat="1" applyFont="1" applyAlignment="1">
      <alignment horizontal="center" vertical="center"/>
    </xf>
    <xf numFmtId="14" fontId="12" fillId="0" borderId="0" xfId="0" applyNumberFormat="1" applyFont="1" applyAlignment="1">
      <alignment horizontal="center" vertical="center" wrapText="1"/>
    </xf>
    <xf numFmtId="0" fontId="12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horizontal="center" vertical="center" wrapText="1"/>
    </xf>
    <xf numFmtId="9" fontId="12" fillId="0" borderId="0" xfId="2" applyFont="1" applyAlignment="1">
      <alignment vertical="center"/>
    </xf>
    <xf numFmtId="0" fontId="6" fillId="0" borderId="0" xfId="0" applyFont="1" applyAlignment="1">
      <alignment horizontal="left" vertical="top" wrapText="1"/>
    </xf>
    <xf numFmtId="0" fontId="12" fillId="0" borderId="0" xfId="0" applyFont="1" applyAlignment="1">
      <alignment vertical="center"/>
    </xf>
    <xf numFmtId="14" fontId="6" fillId="6" borderId="15" xfId="0" applyNumberFormat="1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6" fillId="6" borderId="17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/>
    </xf>
    <xf numFmtId="0" fontId="0" fillId="10" borderId="0" xfId="0" applyFill="1"/>
    <xf numFmtId="168" fontId="0" fillId="10" borderId="0" xfId="0" quotePrefix="1" applyNumberFormat="1" applyFill="1"/>
  </cellXfs>
  <cellStyles count="4">
    <cellStyle name="Moeda" xfId="1" builtinId="4"/>
    <cellStyle name="Normal" xfId="0" builtinId="0"/>
    <cellStyle name="Porcentagem" xfId="2" builtinId="5"/>
    <cellStyle name="Vírgula" xfId="3" builtinId="3"/>
  </cellStyles>
  <dxfs count="66">
    <dxf>
      <font>
        <color rgb="FFFF0000"/>
      </font>
      <fill>
        <patternFill>
          <bgColor rgb="FFFF0000"/>
        </patternFill>
      </fill>
      <border>
        <left/>
        <right/>
        <top/>
        <bottom/>
        <vertical/>
        <horizontal/>
      </border>
    </dxf>
    <dxf>
      <font>
        <color rgb="FF00B05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color rgb="FFFF0000"/>
      </font>
      <fill>
        <patternFill>
          <bgColor rgb="FFFF0000"/>
        </patternFill>
      </fill>
      <border>
        <left/>
        <right/>
        <top/>
        <bottom/>
        <vertical/>
        <horizontal/>
      </border>
    </dxf>
    <dxf>
      <font>
        <color rgb="FF00B05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border>
        <left style="thin">
          <color rgb="FFE63946"/>
        </left>
        <right style="thin">
          <color rgb="FFE63946"/>
        </right>
        <vertical/>
        <horizontal/>
      </border>
    </dxf>
    <dxf>
      <fill>
        <patternFill patternType="lightDown">
          <fgColor theme="9" tint="0.59996337778862885"/>
        </patternFill>
      </fill>
    </dxf>
    <dxf>
      <fill>
        <patternFill>
          <bgColor theme="6" tint="-0.24994659260841701"/>
        </patternFill>
      </fill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ontserrat"/>
        <scheme val="none"/>
      </font>
      <numFmt numFmtId="34" formatCode="_-&quot;R$&quot;\ * #,##0.00_-;\-&quot;R$&quot;\ * #,##0.00_-;_-&quot;R$&quot;\ * &quot;-&quot;??_-;_-@_-"/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7711111789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Montserrat"/>
        <scheme val="none"/>
      </font>
      <numFmt numFmtId="34" formatCode="_-&quot;R$&quot;\ * #,##0.00_-;\-&quot;R$&quot;\ * #,##0.00_-;_-&quot;R$&quot;\ * &quot;-&quot;??_-;_-@_-"/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24994659260841701"/>
        </right>
        <top/>
        <bottom/>
      </border>
    </dxf>
    <dxf>
      <border outline="0">
        <right style="thin">
          <color indexed="64"/>
        </right>
      </border>
    </dxf>
    <dxf>
      <font>
        <strike val="0"/>
        <outline val="0"/>
        <shadow val="0"/>
        <u val="none"/>
        <vertAlign val="baseline"/>
        <sz val="9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Montserrat"/>
        <scheme val="none"/>
      </font>
      <fill>
        <patternFill patternType="solid">
          <fgColor indexed="64"/>
          <bgColor rgb="FF05445E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theme="4" tint="0.59996337778862885"/>
        </patternFill>
      </fill>
    </dxf>
    <dxf>
      <fill>
        <patternFill>
          <fgColor theme="9" tint="0.59996337778862885"/>
          <bgColor theme="9" tint="0.59996337778862885"/>
        </patternFill>
      </fill>
    </dxf>
    <dxf>
      <fill>
        <patternFill>
          <fgColor theme="9" tint="0.59996337778862885"/>
          <bgColor theme="6" tint="0.59996337778862885"/>
        </patternFill>
      </fill>
    </dxf>
    <dxf>
      <fill>
        <patternFill>
          <fgColor theme="9" tint="0.59996337778862885"/>
          <bgColor theme="5" tint="0.59996337778862885"/>
        </patternFill>
      </fill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19" formatCode="dd/mm/yyyy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19" formatCode="dd/mm/yyyy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5"/>
        <name val="Montserrat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Montserrat"/>
        <scheme val="none"/>
      </font>
      <alignment horizontal="center" vertical="center" textRotation="0" wrapText="1" indent="0" justifyLastLine="0" shrinkToFit="0" readingOrder="0"/>
    </dxf>
    <dxf>
      <font>
        <color theme="0"/>
      </font>
      <fill>
        <patternFill patternType="solid">
          <fgColor theme="4" tint="0.79995117038483843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 patternType="solid">
          <fgColor theme="4" tint="0.79995117038483843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 patternType="solid"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 patternType="solid">
          <fgColor theme="0" tint="-0.14996795556505021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 patternType="solid">
          <fgColor theme="0" tint="-0.14996795556505021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 patternType="solid">
          <fgColor theme="0" tint="-0.14996795556505021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 patternType="solid">
          <fgColor theme="4" tint="0.79995117038483843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 patternType="solid">
          <fgColor theme="4" tint="0.79995117038483843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1"/>
        <name val="Montserrat"/>
        <scheme val="none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Personalizado1" pivot="0" table="0" count="10" xr9:uid="{48C3FA4B-E224-4E45-9F79-05BE294C68FF}">
      <tableStyleElement type="wholeTable" dxfId="65"/>
      <tableStyleElement type="headerRow" dxfId="64"/>
    </tableStyle>
    <tableStyle name="PivotStyleLight16 2" table="0" count="12" xr9:uid="{2FC33797-FD38-4200-8E04-45782813B6B6}">
      <tableStyleElement type="wholeTable" dxfId="63"/>
      <tableStyleElement type="headerRow" dxfId="62"/>
      <tableStyleElement type="totalRow" dxfId="61"/>
      <tableStyleElement type="firstRowStripe" dxfId="60"/>
      <tableStyleElement type="firstColumnStripe" dxfId="59"/>
      <tableStyleElement type="firstSubtotalColumn" dxfId="58"/>
      <tableStyleElement type="firstSubtotalRow" dxfId="57"/>
      <tableStyleElement type="secondSubtotalRow" dxfId="56"/>
      <tableStyleElement type="firstRowSubheading" dxfId="55"/>
      <tableStyleElement type="secondRowSubheading" dxfId="54"/>
      <tableStyleElement type="pageFieldLabels" dxfId="53"/>
      <tableStyleElement type="pageFieldValues" dxfId="52"/>
    </tableStyle>
  </tableStyles>
  <colors>
    <mruColors>
      <color rgb="FF457B9D"/>
      <color rgb="FF1D3557"/>
      <color rgb="FFE63946"/>
      <color rgb="FFA8DADC"/>
      <color rgb="FFDCF9F5"/>
      <color rgb="FF78BC61"/>
      <color rgb="FFFFFFFF"/>
      <color rgb="FFF1FAEE"/>
      <color rgb="FFEF476F"/>
      <color rgb="FFFFAD05"/>
    </mruColors>
  </colors>
  <extLst>
    <ext xmlns:x14="http://schemas.microsoft.com/office/spreadsheetml/2009/9/main" uri="{46F421CA-312F-682f-3DD2-61675219B42D}">
      <x14:dxfs count="8">
        <dxf>
          <font>
            <sz val="9"/>
            <color rgb="FF000000"/>
            <name val="Montserrat"/>
            <scheme val="none"/>
          </font>
          <fill>
            <patternFill patternType="solid">
              <fgColor auto="1"/>
              <bgColor theme="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2" tint="-0.749961851863155"/>
            <name val="Montserrat"/>
            <scheme val="none"/>
          </font>
          <fill>
            <patternFill patternType="solid">
              <fgColor auto="1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0"/>
            <name val="Montserrat"/>
          </font>
          <fill>
            <patternFill patternType="solid">
              <fgColor auto="1"/>
              <bgColor rgb="FF457B9D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 val="0"/>
            <i val="0"/>
            <strike val="0"/>
            <u val="none"/>
            <sz val="9"/>
            <color theme="0"/>
            <name val="Montserrat"/>
            <scheme val="none"/>
          </font>
          <fill>
            <patternFill patternType="solid">
              <fgColor auto="1"/>
              <bgColor rgb="FF457B9D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 val="0"/>
            <i val="0"/>
            <sz val="9"/>
            <color theme="2" tint="-0.749961851863155"/>
            <name val="Montserrat"/>
            <scheme val="none"/>
          </font>
          <fill>
            <patternFill patternType="solid">
              <fgColor theme="4" tint="0.79992065187536243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 val="0"/>
            <i val="0"/>
            <sz val="9"/>
            <color theme="2" tint="-0.749961851863155"/>
            <name val="Montserrat"/>
          </font>
          <fill>
            <patternFill patternType="solid">
              <fgColor theme="4" tint="0.59999389629810485"/>
              <bgColor rgb="FFA8DADC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2" tint="-0.749961851863155"/>
            <name val="Montserrat"/>
            <scheme val="none"/>
          </font>
          <fill>
            <patternFill patternType="solid">
              <fgColor rgb="FFFFFFFF"/>
              <bgColor theme="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2" tint="-0.749961851863155"/>
            <name val="Montserrat"/>
          </font>
          <fill>
            <patternFill patternType="solid">
              <fgColor rgb="FFFFFFFF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Personalizado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microsoft.com/office/2007/relationships/slicerCache" Target="slicerCaches/slicerCache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A8DAD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8B-4F3D-8372-D3A413C4F600}"/>
              </c:ext>
            </c:extLst>
          </c:dPt>
          <c:dPt>
            <c:idx val="1"/>
            <c:bubble3D val="0"/>
            <c:spPr>
              <a:solidFill>
                <a:srgbClr val="1D355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8B-4F3D-8372-D3A413C4F600}"/>
              </c:ext>
            </c:extLst>
          </c:dPt>
          <c:cat>
            <c:strRef>
              <c:f>Dinâmicas!$G$8:$G$9</c:f>
              <c:strCache>
                <c:ptCount val="2"/>
                <c:pt idx="0">
                  <c:v>Total de Tarefas não concluídas</c:v>
                </c:pt>
                <c:pt idx="1">
                  <c:v>total de Tarefas concluídas</c:v>
                </c:pt>
              </c:strCache>
            </c:strRef>
          </c:cat>
          <c:val>
            <c:numRef>
              <c:f>Dinâmicas!$H$8:$H$9</c:f>
              <c:numCache>
                <c:formatCode>General</c:formatCode>
                <c:ptCount val="2"/>
                <c:pt idx="0" formatCode="_-* #,##0_-;\-* #,##0_-;_-* &quot;-&quot;??_-;_-@_-">
                  <c:v>21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8B-4F3D-8372-D3A413C4F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[11-22 - Gerenciamento de Projetos.xlsx]Dinâmicas!Tabela dinâmica44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D3557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A8DADC"/>
          </a:solidFill>
          <a:ln>
            <a:noFill/>
          </a:ln>
          <a:effectLst/>
        </c:spPr>
      </c:pivotFmt>
      <c:pivotFmt>
        <c:idx val="7"/>
        <c:spPr>
          <a:solidFill>
            <a:srgbClr val="E63946"/>
          </a:solidFill>
          <a:ln>
            <a:noFill/>
          </a:ln>
          <a:effectLst/>
        </c:spPr>
      </c:pivotFmt>
      <c:pivotFmt>
        <c:idx val="8"/>
        <c:spPr>
          <a:solidFill>
            <a:srgbClr val="E63946"/>
          </a:solidFill>
          <a:ln>
            <a:noFill/>
          </a:ln>
          <a:effectLst/>
        </c:spPr>
      </c:pivotFmt>
      <c:pivotFmt>
        <c:idx val="9"/>
        <c:spPr>
          <a:solidFill>
            <a:srgbClr val="1D3557"/>
          </a:solidFill>
          <a:ln>
            <a:noFill/>
          </a:ln>
          <a:effectLst/>
        </c:spPr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9308783091605109E-2"/>
          <c:y val="5.1443573806483046E-2"/>
          <c:w val="0.88138243381678982"/>
          <c:h val="0.911811016331743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Dinâmicas!$P$3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06C-4235-89A0-332FF4040D91}"/>
              </c:ext>
            </c:extLst>
          </c:dPt>
          <c:dPt>
            <c:idx val="1"/>
            <c:invertIfNegative val="0"/>
            <c:bubble3D val="0"/>
            <c:spPr>
              <a:solidFill>
                <a:srgbClr val="1D355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CE-4EF0-8CDA-14D1EAFE48D9}"/>
              </c:ext>
            </c:extLst>
          </c:dPt>
          <c:dPt>
            <c:idx val="2"/>
            <c:invertIfNegative val="0"/>
            <c:bubble3D val="0"/>
            <c:spPr>
              <a:solidFill>
                <a:srgbClr val="E6394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5CE-4EF0-8CDA-14D1EAFE48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Dinâmicas!$O$4:$O$7</c:f>
              <c:strCache>
                <c:ptCount val="3"/>
                <c:pt idx="0">
                  <c:v>1- Baixa</c:v>
                </c:pt>
                <c:pt idx="1">
                  <c:v>2- Média</c:v>
                </c:pt>
                <c:pt idx="2">
                  <c:v>3- Alta</c:v>
                </c:pt>
              </c:strCache>
            </c:strRef>
          </c:cat>
          <c:val>
            <c:numRef>
              <c:f>Dinâmicas!$P$4:$P$7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C-4235-89A0-332FF4040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52238671"/>
        <c:axId val="352236175"/>
      </c:barChart>
      <c:catAx>
        <c:axId val="35223867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2236175"/>
        <c:crosses val="autoZero"/>
        <c:auto val="1"/>
        <c:lblAlgn val="ctr"/>
        <c:lblOffset val="100"/>
        <c:noMultiLvlLbl val="0"/>
      </c:catAx>
      <c:valAx>
        <c:axId val="352236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223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[11-22 - Gerenciamento de Projetos.xlsx]Dinâmicas!Tabela dinâmica42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E6394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1D355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49343702412276E-2"/>
          <c:y val="1.3201320132013201E-2"/>
          <c:w val="0.7948417942059014"/>
          <c:h val="0.833674800550921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Dinâmicas!$J$3:$J$4</c:f>
              <c:strCache>
                <c:ptCount val="1"/>
                <c:pt idx="0">
                  <c:v>3- Alta</c:v>
                </c:pt>
              </c:strCache>
            </c:strRef>
          </c:tx>
          <c:spPr>
            <a:solidFill>
              <a:srgbClr val="E6394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Dinâmicas!$I$5:$I$9</c:f>
              <c:strCache>
                <c:ptCount val="4"/>
                <c:pt idx="0">
                  <c:v>Gabriel Cajado</c:v>
                </c:pt>
                <c:pt idx="1">
                  <c:v>João Paulo Martins</c:v>
                </c:pt>
                <c:pt idx="2">
                  <c:v>Lira</c:v>
                </c:pt>
                <c:pt idx="3">
                  <c:v>Marcus Calvalcanti</c:v>
                </c:pt>
              </c:strCache>
            </c:strRef>
          </c:cat>
          <c:val>
            <c:numRef>
              <c:f>Dinâmicas!$J$5:$J$9</c:f>
              <c:numCache>
                <c:formatCode>General</c:formatCode>
                <c:ptCount val="4"/>
                <c:pt idx="1">
                  <c:v>1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7-42D5-9432-4380768DEB6F}"/>
            </c:ext>
          </c:extLst>
        </c:ser>
        <c:ser>
          <c:idx val="1"/>
          <c:order val="1"/>
          <c:tx>
            <c:strRef>
              <c:f>Dinâmicas!$K$3:$K$4</c:f>
              <c:strCache>
                <c:ptCount val="1"/>
                <c:pt idx="0">
                  <c:v>2- Média</c:v>
                </c:pt>
              </c:strCache>
            </c:strRef>
          </c:tx>
          <c:spPr>
            <a:solidFill>
              <a:srgbClr val="1D355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Dinâmicas!$I$5:$I$9</c:f>
              <c:strCache>
                <c:ptCount val="4"/>
                <c:pt idx="0">
                  <c:v>Gabriel Cajado</c:v>
                </c:pt>
                <c:pt idx="1">
                  <c:v>João Paulo Martins</c:v>
                </c:pt>
                <c:pt idx="2">
                  <c:v>Lira</c:v>
                </c:pt>
                <c:pt idx="3">
                  <c:v>Marcus Calvalcanti</c:v>
                </c:pt>
              </c:strCache>
            </c:strRef>
          </c:cat>
          <c:val>
            <c:numRef>
              <c:f>Dinâmicas!$K$5:$K$9</c:f>
              <c:numCache>
                <c:formatCode>General</c:formatCode>
                <c:ptCount val="4"/>
                <c:pt idx="0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1D7-4851-A827-F336C09DCAFA}"/>
            </c:ext>
          </c:extLst>
        </c:ser>
        <c:ser>
          <c:idx val="2"/>
          <c:order val="2"/>
          <c:tx>
            <c:strRef>
              <c:f>Dinâmicas!$L$3:$L$4</c:f>
              <c:strCache>
                <c:ptCount val="1"/>
                <c:pt idx="0">
                  <c:v>1- Baixa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Dinâmicas!$I$5:$I$9</c:f>
              <c:strCache>
                <c:ptCount val="4"/>
                <c:pt idx="0">
                  <c:v>Gabriel Cajado</c:v>
                </c:pt>
                <c:pt idx="1">
                  <c:v>João Paulo Martins</c:v>
                </c:pt>
                <c:pt idx="2">
                  <c:v>Lira</c:v>
                </c:pt>
                <c:pt idx="3">
                  <c:v>Marcus Calvalcanti</c:v>
                </c:pt>
              </c:strCache>
            </c:strRef>
          </c:cat>
          <c:val>
            <c:numRef>
              <c:f>Dinâmicas!$L$5:$L$9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1D7-4851-A827-F336C09DC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8201039"/>
        <c:axId val="472727119"/>
      </c:barChart>
      <c:catAx>
        <c:axId val="46820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2727119"/>
        <c:crosses val="autoZero"/>
        <c:auto val="1"/>
        <c:lblAlgn val="ctr"/>
        <c:lblOffset val="100"/>
        <c:noMultiLvlLbl val="0"/>
      </c:catAx>
      <c:valAx>
        <c:axId val="4727271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820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J$5" horiz="1" max="50" min="1" page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https://pages.hashtagtreinamentos.com/esperaexcelimpressionador?origemurl=hashtag_yt_org_listaesperaexcel_quuuZNtZk8c" TargetMode="External"/><Relationship Id="rId3" Type="http://schemas.openxmlformats.org/officeDocument/2006/relationships/hyperlink" Target="https://www.youtube.com/c/HashtagTreinamentos" TargetMode="External"/><Relationship Id="rId7" Type="http://schemas.openxmlformats.org/officeDocument/2006/relationships/hyperlink" Target="https://pages.hashtagtreinamentos.com/inscricao-prova-excel-questoes-yt-att" TargetMode="External"/><Relationship Id="rId12" Type="http://schemas.openxmlformats.org/officeDocument/2006/relationships/image" Target="../media/image6.png"/><Relationship Id="rId2" Type="http://schemas.openxmlformats.org/officeDocument/2006/relationships/image" Target="../media/image1.png"/><Relationship Id="rId16" Type="http://schemas.openxmlformats.org/officeDocument/2006/relationships/image" Target="../media/image9.svg"/><Relationship Id="rId1" Type="http://schemas.openxmlformats.org/officeDocument/2006/relationships/hyperlink" Target="https://www.hashtagtreinamentos.com/" TargetMode="External"/><Relationship Id="rId6" Type="http://schemas.openxmlformats.org/officeDocument/2006/relationships/image" Target="../media/image3.png"/><Relationship Id="rId11" Type="http://schemas.openxmlformats.org/officeDocument/2006/relationships/hyperlink" Target="https://pages.hashtagtreinamentos.com/inscricoes-minicurso-testenivel-yt" TargetMode="External"/><Relationship Id="rId5" Type="http://schemas.openxmlformats.org/officeDocument/2006/relationships/hyperlink" Target="https://www.instagram.com/hashtagtreinamentos/" TargetMode="External"/><Relationship Id="rId15" Type="http://schemas.openxmlformats.org/officeDocument/2006/relationships/image" Target="../media/image8.png"/><Relationship Id="rId10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openxmlformats.org/officeDocument/2006/relationships/hyperlink" Target="https://pages.hashtagtreinamentos.com/inscricao-minicurso-dashboards-att-yt" TargetMode="External"/><Relationship Id="rId14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10.png"/><Relationship Id="rId7" Type="http://schemas.openxmlformats.org/officeDocument/2006/relationships/image" Target="../media/image11.png"/><Relationship Id="rId2" Type="http://schemas.openxmlformats.org/officeDocument/2006/relationships/hyperlink" Target="#'GR&#193;FICO GANTT'!A1"/><Relationship Id="rId1" Type="http://schemas.openxmlformats.org/officeDocument/2006/relationships/hyperlink" Target="#DASHBOARD!A1"/><Relationship Id="rId6" Type="http://schemas.openxmlformats.org/officeDocument/2006/relationships/hyperlink" Target="#TAREFAS!A1"/><Relationship Id="rId5" Type="http://schemas.openxmlformats.org/officeDocument/2006/relationships/hyperlink" Target="#PROJETOS!A1"/><Relationship Id="rId10" Type="http://schemas.openxmlformats.org/officeDocument/2006/relationships/image" Target="../media/image14.png"/><Relationship Id="rId4" Type="http://schemas.microsoft.com/office/2007/relationships/hdphoto" Target="../media/hdphoto1.wdp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GR&#193;FICO GANTT'!A1"/><Relationship Id="rId1" Type="http://schemas.openxmlformats.org/officeDocument/2006/relationships/hyperlink" Target="#DASHBOARD!A1"/><Relationship Id="rId6" Type="http://schemas.openxmlformats.org/officeDocument/2006/relationships/hyperlink" Target="#TAREFAS!A1"/><Relationship Id="rId5" Type="http://schemas.openxmlformats.org/officeDocument/2006/relationships/hyperlink" Target="#PROJETOS!A1"/><Relationship Id="rId4" Type="http://schemas.microsoft.com/office/2007/relationships/hdphoto" Target="../media/hdphoto1.wd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GR&#193;FICO GANTT'!A1"/><Relationship Id="rId1" Type="http://schemas.openxmlformats.org/officeDocument/2006/relationships/hyperlink" Target="#DASHBOARD!A1"/><Relationship Id="rId6" Type="http://schemas.openxmlformats.org/officeDocument/2006/relationships/hyperlink" Target="#TAREFAS!A1"/><Relationship Id="rId5" Type="http://schemas.openxmlformats.org/officeDocument/2006/relationships/hyperlink" Target="#PROJETOS!A1"/><Relationship Id="rId4" Type="http://schemas.microsoft.com/office/2007/relationships/hdphoto" Target="../media/hdphoto1.wd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GR&#193;FICO GANTT'!A1"/><Relationship Id="rId1" Type="http://schemas.openxmlformats.org/officeDocument/2006/relationships/hyperlink" Target="#DASHBOARD!A1"/><Relationship Id="rId6" Type="http://schemas.openxmlformats.org/officeDocument/2006/relationships/hyperlink" Target="#TAREFAS!A1"/><Relationship Id="rId5" Type="http://schemas.openxmlformats.org/officeDocument/2006/relationships/hyperlink" Target="#PROJETOS!A1"/><Relationship Id="rId4" Type="http://schemas.microsoft.com/office/2007/relationships/hdphoto" Target="../media/hdphoto1.wdp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svg"/><Relationship Id="rId18" Type="http://schemas.openxmlformats.org/officeDocument/2006/relationships/hyperlink" Target="#PROJETOS!A1"/><Relationship Id="rId3" Type="http://schemas.openxmlformats.org/officeDocument/2006/relationships/hyperlink" Target="#'GR&#193;FICO GANTT'!A1"/><Relationship Id="rId7" Type="http://schemas.openxmlformats.org/officeDocument/2006/relationships/image" Target="../media/image18.svg"/><Relationship Id="rId12" Type="http://schemas.openxmlformats.org/officeDocument/2006/relationships/image" Target="../media/image23.png"/><Relationship Id="rId17" Type="http://schemas.microsoft.com/office/2007/relationships/hdphoto" Target="../media/hdphoto1.wdp"/><Relationship Id="rId2" Type="http://schemas.openxmlformats.org/officeDocument/2006/relationships/hyperlink" Target="#DASHBOARD!A1"/><Relationship Id="rId16" Type="http://schemas.openxmlformats.org/officeDocument/2006/relationships/image" Target="../media/image10.png"/><Relationship Id="rId1" Type="http://schemas.openxmlformats.org/officeDocument/2006/relationships/chart" Target="../charts/chart1.xml"/><Relationship Id="rId6" Type="http://schemas.openxmlformats.org/officeDocument/2006/relationships/image" Target="../media/image17.png"/><Relationship Id="rId11" Type="http://schemas.openxmlformats.org/officeDocument/2006/relationships/image" Target="../media/image22.svg"/><Relationship Id="rId5" Type="http://schemas.openxmlformats.org/officeDocument/2006/relationships/image" Target="../media/image16.svg"/><Relationship Id="rId15" Type="http://schemas.openxmlformats.org/officeDocument/2006/relationships/chart" Target="../charts/chart3.xml"/><Relationship Id="rId10" Type="http://schemas.openxmlformats.org/officeDocument/2006/relationships/image" Target="../media/image21.png"/><Relationship Id="rId19" Type="http://schemas.openxmlformats.org/officeDocument/2006/relationships/hyperlink" Target="#TAREFAS!A1"/><Relationship Id="rId4" Type="http://schemas.openxmlformats.org/officeDocument/2006/relationships/image" Target="../media/image15.png"/><Relationship Id="rId9" Type="http://schemas.openxmlformats.org/officeDocument/2006/relationships/image" Target="../media/image20.svg"/><Relationship Id="rId1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579088</xdr:colOff>
      <xdr:row>1</xdr:row>
      <xdr:rowOff>1</xdr:rowOff>
    </xdr:from>
    <xdr:to>
      <xdr:col>4</xdr:col>
      <xdr:colOff>92426</xdr:colOff>
      <xdr:row>6</xdr:row>
      <xdr:rowOff>53797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172202-7BD7-4297-AD62-F2F59D04E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9088" y="184151"/>
          <a:ext cx="2078738" cy="974546"/>
        </a:xfrm>
        <a:prstGeom prst="rect">
          <a:avLst/>
        </a:prstGeom>
      </xdr:spPr>
    </xdr:pic>
    <xdr:clientData/>
  </xdr:twoCellAnchor>
  <xdr:twoCellAnchor>
    <xdr:from>
      <xdr:col>5</xdr:col>
      <xdr:colOff>154783</xdr:colOff>
      <xdr:row>2</xdr:row>
      <xdr:rowOff>92656</xdr:rowOff>
    </xdr:from>
    <xdr:to>
      <xdr:col>5</xdr:col>
      <xdr:colOff>154783</xdr:colOff>
      <xdr:row>20</xdr:row>
      <xdr:rowOff>78794</xdr:rowOff>
    </xdr:to>
    <xdr:cxnSp macro="">
      <xdr:nvCxnSpPr>
        <xdr:cNvPr id="3" name="Conector reto 2">
          <a:extLst>
            <a:ext uri="{FF2B5EF4-FFF2-40B4-BE49-F238E27FC236}">
              <a16:creationId xmlns:a16="http://schemas.microsoft.com/office/drawing/2014/main" id="{138D6365-2EE8-48E8-A1FD-72C9A1199CE4}"/>
            </a:ext>
          </a:extLst>
        </xdr:cNvPr>
        <xdr:cNvCxnSpPr/>
      </xdr:nvCxnSpPr>
      <xdr:spPr>
        <a:xfrm>
          <a:off x="3361533" y="460956"/>
          <a:ext cx="0" cy="3300838"/>
        </a:xfrm>
        <a:prstGeom prst="line">
          <a:avLst/>
        </a:prstGeom>
        <a:ln w="28575">
          <a:solidFill>
            <a:srgbClr val="34680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500344</xdr:colOff>
      <xdr:row>1</xdr:row>
      <xdr:rowOff>21919</xdr:rowOff>
    </xdr:from>
    <xdr:to>
      <xdr:col>8</xdr:col>
      <xdr:colOff>459862</xdr:colOff>
      <xdr:row>21</xdr:row>
      <xdr:rowOff>57144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54BFF2BE-85BA-490C-B438-6D951B08BE58}"/>
            </a:ext>
          </a:extLst>
        </xdr:cNvPr>
        <xdr:cNvGrpSpPr/>
      </xdr:nvGrpSpPr>
      <xdr:grpSpPr>
        <a:xfrm>
          <a:off x="3707094" y="206069"/>
          <a:ext cx="1883568" cy="3718225"/>
          <a:chOff x="3525932" y="212419"/>
          <a:chExt cx="1774871" cy="3845225"/>
        </a:xfrm>
      </xdr:grpSpPr>
      <xdr:grpSp>
        <xdr:nvGrpSpPr>
          <xdr:cNvPr id="5" name="Agrupar 4">
            <a:extLst>
              <a:ext uri="{FF2B5EF4-FFF2-40B4-BE49-F238E27FC236}">
                <a16:creationId xmlns:a16="http://schemas.microsoft.com/office/drawing/2014/main" id="{DA86EBD2-50A6-45FD-91FC-824EDBD3DC70}"/>
              </a:ext>
            </a:extLst>
          </xdr:cNvPr>
          <xdr:cNvGrpSpPr/>
        </xdr:nvGrpSpPr>
        <xdr:grpSpPr>
          <a:xfrm>
            <a:off x="3525932" y="212419"/>
            <a:ext cx="1774871" cy="3845225"/>
            <a:chOff x="509258" y="1384565"/>
            <a:chExt cx="2325339" cy="2701660"/>
          </a:xfrm>
        </xdr:grpSpPr>
        <xdr:sp macro="" textlink="">
          <xdr:nvSpPr>
            <xdr:cNvPr id="10" name="Retângulo: Cantos Arredondados 9">
              <a:extLst>
                <a:ext uri="{FF2B5EF4-FFF2-40B4-BE49-F238E27FC236}">
                  <a16:creationId xmlns:a16="http://schemas.microsoft.com/office/drawing/2014/main" id="{B7651DDF-7E0E-42AF-A3BB-93719FA0CA33}"/>
                </a:ext>
              </a:extLst>
            </xdr:cNvPr>
            <xdr:cNvSpPr/>
          </xdr:nvSpPr>
          <xdr:spPr>
            <a:xfrm>
              <a:off x="511162" y="1400175"/>
              <a:ext cx="2322071" cy="2686050"/>
            </a:xfrm>
            <a:prstGeom prst="roundRect">
              <a:avLst>
                <a:gd name="adj" fmla="val 12868"/>
              </a:avLst>
            </a:prstGeom>
            <a:solidFill>
              <a:schemeClr val="bg1"/>
            </a:solidFill>
            <a:ln w="19050">
              <a:solidFill>
                <a:srgbClr val="224803"/>
              </a:solidFill>
            </a:ln>
            <a:effectLst>
              <a:outerShdw blurRad="50800" dist="38100" algn="tl" rotWithShape="0">
                <a:prstClr val="black">
                  <a:alpha val="26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1" name="Retângulo: Cantos Superiores Arredondados 10">
              <a:extLst>
                <a:ext uri="{FF2B5EF4-FFF2-40B4-BE49-F238E27FC236}">
                  <a16:creationId xmlns:a16="http://schemas.microsoft.com/office/drawing/2014/main" id="{7A8E4526-3AF0-4574-8224-FB902727864D}"/>
                </a:ext>
              </a:extLst>
            </xdr:cNvPr>
            <xdr:cNvSpPr/>
          </xdr:nvSpPr>
          <xdr:spPr>
            <a:xfrm>
              <a:off x="509258" y="1389242"/>
              <a:ext cx="2325339" cy="307844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224803"/>
            </a:solidFill>
            <a:ln>
              <a:solidFill>
                <a:srgbClr val="224803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pt-BR" sz="1100"/>
            </a:p>
          </xdr:txBody>
        </xdr:sp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747A36E-11AB-4DD3-BD82-99B05549464D}"/>
                </a:ext>
              </a:extLst>
            </xdr:cNvPr>
            <xdr:cNvSpPr txBox="1"/>
          </xdr:nvSpPr>
          <xdr:spPr>
            <a:xfrm>
              <a:off x="598673" y="1384565"/>
              <a:ext cx="2116490" cy="3284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lang="pt-BR" sz="1200" b="1" u="sng">
                  <a:solidFill>
                    <a:schemeClr val="bg1"/>
                  </a:solidFill>
                  <a:latin typeface="Montserrat" panose="00000500000000000000" pitchFamily="2" charset="0"/>
                </a:rPr>
                <a:t>Nossas Redes</a:t>
              </a:r>
              <a:r>
                <a:rPr lang="pt-BR" sz="1200" b="1" u="sng" baseline="0">
                  <a:solidFill>
                    <a:schemeClr val="bg1"/>
                  </a:solidFill>
                  <a:latin typeface="Montserrat" panose="00000500000000000000" pitchFamily="2" charset="0"/>
                </a:rPr>
                <a:t> Sociais</a:t>
              </a:r>
              <a:endParaRPr lang="pt-BR" sz="1200" b="1" u="sng">
                <a:solidFill>
                  <a:schemeClr val="bg1"/>
                </a:solidFill>
                <a:latin typeface="Montserrat" panose="00000500000000000000" pitchFamily="2" charset="0"/>
              </a:endParaRPr>
            </a:p>
          </xdr:txBody>
        </xdr:sp>
      </xdr:grpSp>
      <xdr:pic>
        <xdr:nvPicPr>
          <xdr:cNvPr id="6" name="Imagem 5" descr="Youtube - ícones de mídia social grátis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4C726779-D713-44DB-AC31-86A1BD58322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61609" y="1025339"/>
            <a:ext cx="503516" cy="47624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CaixaDeTexto 6">
            <a:hlinkClick xmlns:r="http://schemas.openxmlformats.org/officeDocument/2006/relationships" r:id="rId3" tooltip="Canal Youtube Hashtag Treinamentos"/>
            <a:extLst>
              <a:ext uri="{FF2B5EF4-FFF2-40B4-BE49-F238E27FC236}">
                <a16:creationId xmlns:a16="http://schemas.microsoft.com/office/drawing/2014/main" id="{CF376334-7B77-4354-9F39-5FD69BC02BCC}"/>
              </a:ext>
            </a:extLst>
          </xdr:cNvPr>
          <xdr:cNvSpPr txBox="1"/>
        </xdr:nvSpPr>
        <xdr:spPr>
          <a:xfrm>
            <a:off x="3903780" y="1535719"/>
            <a:ext cx="1019174" cy="6550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900">
                <a:latin typeface="Montserrat" panose="00000500000000000000" pitchFamily="2" charset="0"/>
              </a:rPr>
              <a:t>Canal</a:t>
            </a:r>
            <a:r>
              <a:rPr lang="pt-BR" sz="900" baseline="0">
                <a:latin typeface="Montserrat" panose="00000500000000000000" pitchFamily="2" charset="0"/>
              </a:rPr>
              <a:t> Youtube Hashtag Treinamentos</a:t>
            </a:r>
            <a:endParaRPr lang="pt-BR" sz="900">
              <a:latin typeface="Montserrat" panose="00000500000000000000" pitchFamily="2" charset="0"/>
            </a:endParaRPr>
          </a:p>
        </xdr:txBody>
      </xdr:sp>
      <xdr:pic>
        <xdr:nvPicPr>
          <xdr:cNvPr id="8" name="Picture 6" descr="Instagram Ícone – Icon - PNG Transparent - Image PNG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ACEF7054-94A8-4D74-A03F-BC884C0222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99860" y="2559802"/>
            <a:ext cx="427015" cy="426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CaixaDeTexto 8">
            <a:hlinkClick xmlns:r="http://schemas.openxmlformats.org/officeDocument/2006/relationships" r:id="rId5" tooltip="https://www.instagram.com/hashtagtreinamentos/"/>
            <a:extLst>
              <a:ext uri="{FF2B5EF4-FFF2-40B4-BE49-F238E27FC236}">
                <a16:creationId xmlns:a16="http://schemas.microsoft.com/office/drawing/2014/main" id="{2A317005-FE9B-4BF5-BD1E-9CF4EBE61545}"/>
              </a:ext>
            </a:extLst>
          </xdr:cNvPr>
          <xdr:cNvSpPr txBox="1"/>
        </xdr:nvSpPr>
        <xdr:spPr>
          <a:xfrm>
            <a:off x="3903780" y="3069245"/>
            <a:ext cx="1019174" cy="6550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900">
                <a:latin typeface="Montserrat" panose="00000500000000000000" pitchFamily="2" charset="0"/>
              </a:rPr>
              <a:t>Perfil Instagram Hashtag Treinamentos</a:t>
            </a:r>
          </a:p>
        </xdr:txBody>
      </xdr:sp>
    </xdr:grpSp>
    <xdr:clientData/>
  </xdr:twoCellAnchor>
  <xdr:twoCellAnchor>
    <xdr:from>
      <xdr:col>9</xdr:col>
      <xdr:colOff>114802</xdr:colOff>
      <xdr:row>1</xdr:row>
      <xdr:rowOff>28576</xdr:rowOff>
    </xdr:from>
    <xdr:to>
      <xdr:col>15</xdr:col>
      <xdr:colOff>277824</xdr:colOff>
      <xdr:row>21</xdr:row>
      <xdr:rowOff>57144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6958D495-6590-440E-A174-43A9DEEB4236}"/>
            </a:ext>
          </a:extLst>
        </xdr:cNvPr>
        <xdr:cNvGrpSpPr/>
      </xdr:nvGrpSpPr>
      <xdr:grpSpPr>
        <a:xfrm>
          <a:off x="5886952" y="212726"/>
          <a:ext cx="4595322" cy="3711568"/>
          <a:chOff x="509258" y="1389242"/>
          <a:chExt cx="2325339" cy="2696983"/>
        </a:xfrm>
      </xdr:grpSpPr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B9FE680A-0F61-4AC9-931A-8CCF3A9FC20F}"/>
              </a:ext>
            </a:extLst>
          </xdr:cNvPr>
          <xdr:cNvSpPr/>
        </xdr:nvSpPr>
        <xdr:spPr>
          <a:xfrm>
            <a:off x="511162" y="1400175"/>
            <a:ext cx="2322071" cy="2686050"/>
          </a:xfrm>
          <a:prstGeom prst="roundRect">
            <a:avLst>
              <a:gd name="adj" fmla="val 6180"/>
            </a:avLst>
          </a:prstGeom>
          <a:solidFill>
            <a:schemeClr val="bg1"/>
          </a:solidFill>
          <a:ln w="19050">
            <a:solidFill>
              <a:srgbClr val="224803"/>
            </a:solidFill>
          </a:ln>
          <a:effectLst>
            <a:outerShdw blurRad="50800" dist="38100" algn="tl" rotWithShape="0">
              <a:prstClr val="black">
                <a:alpha val="26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: Cantos Superiores Arredondados 14">
            <a:extLst>
              <a:ext uri="{FF2B5EF4-FFF2-40B4-BE49-F238E27FC236}">
                <a16:creationId xmlns:a16="http://schemas.microsoft.com/office/drawing/2014/main" id="{BD14D237-9344-47DB-8C69-DF342B0E4A0A}"/>
              </a:ext>
            </a:extLst>
          </xdr:cNvPr>
          <xdr:cNvSpPr/>
        </xdr:nvSpPr>
        <xdr:spPr>
          <a:xfrm>
            <a:off x="509258" y="1389242"/>
            <a:ext cx="2325339" cy="307844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224803"/>
          </a:solidFill>
          <a:ln>
            <a:solidFill>
              <a:srgbClr val="22480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/>
          </a:p>
        </xdr:txBody>
      </xdr: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165C2498-BB48-4B03-B292-F86E8D2D8B0F}"/>
              </a:ext>
            </a:extLst>
          </xdr:cNvPr>
          <xdr:cNvSpPr txBox="1"/>
        </xdr:nvSpPr>
        <xdr:spPr>
          <a:xfrm>
            <a:off x="598673" y="1450451"/>
            <a:ext cx="2116490" cy="1966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1200" b="1" u="sng">
                <a:solidFill>
                  <a:schemeClr val="bg1"/>
                </a:solidFill>
                <a:latin typeface="Montserrat" panose="00000500000000000000" pitchFamily="2" charset="0"/>
              </a:rPr>
              <a:t>Minicursos de Excel Gratuitos</a:t>
            </a:r>
          </a:p>
        </xdr:txBody>
      </xdr:sp>
    </xdr:grpSp>
    <xdr:clientData/>
  </xdr:twoCellAnchor>
  <xdr:twoCellAnchor>
    <xdr:from>
      <xdr:col>15</xdr:col>
      <xdr:colOff>537882</xdr:colOff>
      <xdr:row>1</xdr:row>
      <xdr:rowOff>28576</xdr:rowOff>
    </xdr:from>
    <xdr:to>
      <xdr:col>19</xdr:col>
      <xdr:colOff>381000</xdr:colOff>
      <xdr:row>21</xdr:row>
      <xdr:rowOff>57144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7F2A7637-7422-4658-9403-5506BC1E9F54}"/>
            </a:ext>
          </a:extLst>
        </xdr:cNvPr>
        <xdr:cNvGrpSpPr/>
      </xdr:nvGrpSpPr>
      <xdr:grpSpPr>
        <a:xfrm>
          <a:off x="10742332" y="212726"/>
          <a:ext cx="2408518" cy="3711568"/>
          <a:chOff x="509258" y="1389242"/>
          <a:chExt cx="2325339" cy="2696983"/>
        </a:xfrm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E2798D57-0ABB-4F82-AF27-7235965A0683}"/>
              </a:ext>
            </a:extLst>
          </xdr:cNvPr>
          <xdr:cNvSpPr/>
        </xdr:nvSpPr>
        <xdr:spPr>
          <a:xfrm>
            <a:off x="511162" y="1400175"/>
            <a:ext cx="2322071" cy="2686050"/>
          </a:xfrm>
          <a:prstGeom prst="roundRect">
            <a:avLst>
              <a:gd name="adj" fmla="val 9668"/>
            </a:avLst>
          </a:prstGeom>
          <a:solidFill>
            <a:schemeClr val="bg1"/>
          </a:solidFill>
          <a:ln w="19050">
            <a:solidFill>
              <a:srgbClr val="224803"/>
            </a:solidFill>
          </a:ln>
          <a:effectLst>
            <a:outerShdw blurRad="50800" dist="38100" algn="tl" rotWithShape="0">
              <a:prstClr val="black">
                <a:alpha val="26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Superiores Arredondados 18">
            <a:extLst>
              <a:ext uri="{FF2B5EF4-FFF2-40B4-BE49-F238E27FC236}">
                <a16:creationId xmlns:a16="http://schemas.microsoft.com/office/drawing/2014/main" id="{8A03A18F-30FA-497D-B76B-5BC092B21701}"/>
              </a:ext>
            </a:extLst>
          </xdr:cNvPr>
          <xdr:cNvSpPr/>
        </xdr:nvSpPr>
        <xdr:spPr>
          <a:xfrm>
            <a:off x="509258" y="1389242"/>
            <a:ext cx="2325339" cy="307844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224803"/>
          </a:solidFill>
          <a:ln>
            <a:solidFill>
              <a:srgbClr val="22480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/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B75AE668-96D4-4DD5-996D-FACF49CD2CD9}"/>
              </a:ext>
            </a:extLst>
          </xdr:cNvPr>
          <xdr:cNvSpPr txBox="1"/>
        </xdr:nvSpPr>
        <xdr:spPr>
          <a:xfrm>
            <a:off x="598673" y="1450451"/>
            <a:ext cx="2116490" cy="1966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1200" b="1" u="sng">
                <a:solidFill>
                  <a:schemeClr val="bg1"/>
                </a:solidFill>
                <a:latin typeface="Montserrat" panose="00000500000000000000" pitchFamily="2" charset="0"/>
              </a:rPr>
              <a:t>Excel</a:t>
            </a:r>
            <a:r>
              <a:rPr lang="pt-BR" sz="1200" b="1" u="sng" baseline="0">
                <a:solidFill>
                  <a:schemeClr val="bg1"/>
                </a:solidFill>
                <a:latin typeface="Montserrat" panose="00000500000000000000" pitchFamily="2" charset="0"/>
              </a:rPr>
              <a:t> Impressionador</a:t>
            </a:r>
            <a:endParaRPr lang="pt-BR" sz="1200" b="1" u="sng">
              <a:solidFill>
                <a:schemeClr val="bg1"/>
              </a:solidFill>
              <a:latin typeface="Montserrat" panose="00000500000000000000" pitchFamily="2" charset="0"/>
            </a:endParaRPr>
          </a:p>
        </xdr:txBody>
      </xdr:sp>
    </xdr:grpSp>
    <xdr:clientData/>
  </xdr:twoCellAnchor>
  <xdr:twoCellAnchor editAs="oneCell">
    <xdr:from>
      <xdr:col>10</xdr:col>
      <xdr:colOff>585018</xdr:colOff>
      <xdr:row>5</xdr:row>
      <xdr:rowOff>6845</xdr:rowOff>
    </xdr:from>
    <xdr:to>
      <xdr:col>12</xdr:col>
      <xdr:colOff>516518</xdr:colOff>
      <xdr:row>12</xdr:row>
      <xdr:rowOff>113345</xdr:rowOff>
    </xdr:to>
    <xdr:pic>
      <xdr:nvPicPr>
        <xdr:cNvPr id="21" name="Imagem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DF549B0-4BF8-4007-9BC5-CE4D02980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2718" y="927595"/>
          <a:ext cx="1214200" cy="1395550"/>
        </a:xfrm>
        <a:prstGeom prst="rect">
          <a:avLst/>
        </a:prstGeom>
      </xdr:spPr>
    </xdr:pic>
    <xdr:clientData/>
  </xdr:twoCellAnchor>
  <xdr:twoCellAnchor editAs="oneCell">
    <xdr:from>
      <xdr:col>9</xdr:col>
      <xdr:colOff>378600</xdr:colOff>
      <xdr:row>5</xdr:row>
      <xdr:rowOff>6845</xdr:rowOff>
    </xdr:from>
    <xdr:to>
      <xdr:col>10</xdr:col>
      <xdr:colOff>345574</xdr:colOff>
      <xdr:row>12</xdr:row>
      <xdr:rowOff>113345</xdr:rowOff>
    </xdr:to>
    <xdr:pic>
      <xdr:nvPicPr>
        <xdr:cNvPr id="22" name="Imagem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F703FDE-C52D-4968-BE14-FD9ABB817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750" y="927595"/>
          <a:ext cx="1192524" cy="1395550"/>
        </a:xfrm>
        <a:prstGeom prst="rect">
          <a:avLst/>
        </a:prstGeom>
      </xdr:spPr>
    </xdr:pic>
    <xdr:clientData/>
  </xdr:twoCellAnchor>
  <xdr:twoCellAnchor editAs="oneCell">
    <xdr:from>
      <xdr:col>13</xdr:col>
      <xdr:colOff>126054</xdr:colOff>
      <xdr:row>5</xdr:row>
      <xdr:rowOff>28257</xdr:rowOff>
    </xdr:from>
    <xdr:to>
      <xdr:col>15</xdr:col>
      <xdr:colOff>24594</xdr:colOff>
      <xdr:row>12</xdr:row>
      <xdr:rowOff>91932</xdr:rowOff>
    </xdr:to>
    <xdr:pic>
      <xdr:nvPicPr>
        <xdr:cNvPr id="23" name="Imagem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D213BDA-BB6A-468A-993D-11CE76B4E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47804" y="949007"/>
          <a:ext cx="1181240" cy="1352725"/>
        </a:xfrm>
        <a:prstGeom prst="rect">
          <a:avLst/>
        </a:prstGeom>
      </xdr:spPr>
    </xdr:pic>
    <xdr:clientData/>
  </xdr:twoCellAnchor>
  <xdr:twoCellAnchor>
    <xdr:from>
      <xdr:col>9</xdr:col>
      <xdr:colOff>402839</xdr:colOff>
      <xdr:row>13</xdr:row>
      <xdr:rowOff>40532</xdr:rowOff>
    </xdr:from>
    <xdr:to>
      <xdr:col>10</xdr:col>
      <xdr:colOff>321335</xdr:colOff>
      <xdr:row>17</xdr:row>
      <xdr:rowOff>62070</xdr:rowOff>
    </xdr:to>
    <xdr:sp macro="" textlink="">
      <xdr:nvSpPr>
        <xdr:cNvPr id="24" name="CaixaDeTexto 23">
          <a:hlinkClick xmlns:r="http://schemas.openxmlformats.org/officeDocument/2006/relationships" r:id="rId9" tooltip="Canal Youtube Hashtag Treinamentos"/>
          <a:extLst>
            <a:ext uri="{FF2B5EF4-FFF2-40B4-BE49-F238E27FC236}">
              <a16:creationId xmlns:a16="http://schemas.microsoft.com/office/drawing/2014/main" id="{E4E6316A-6D42-403F-9B30-E6B29D85AE44}"/>
            </a:ext>
          </a:extLst>
        </xdr:cNvPr>
        <xdr:cNvSpPr txBox="1"/>
      </xdr:nvSpPr>
      <xdr:spPr>
        <a:xfrm>
          <a:off x="6174989" y="2434482"/>
          <a:ext cx="1144046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Minicurso de Dashboards</a:t>
          </a:r>
        </a:p>
      </xdr:txBody>
    </xdr:sp>
    <xdr:clientData/>
  </xdr:twoCellAnchor>
  <xdr:twoCellAnchor>
    <xdr:from>
      <xdr:col>11</xdr:col>
      <xdr:colOff>5733</xdr:colOff>
      <xdr:row>13</xdr:row>
      <xdr:rowOff>40532</xdr:rowOff>
    </xdr:from>
    <xdr:to>
      <xdr:col>12</xdr:col>
      <xdr:colOff>486204</xdr:colOff>
      <xdr:row>17</xdr:row>
      <xdr:rowOff>62070</xdr:rowOff>
    </xdr:to>
    <xdr:sp macro="" textlink="">
      <xdr:nvSpPr>
        <xdr:cNvPr id="25" name="CaixaDeTexto 24">
          <a:hlinkClick xmlns:r="http://schemas.openxmlformats.org/officeDocument/2006/relationships" r:id="rId7" tooltip="Canal Youtube Hashtag Treinamentos"/>
          <a:extLst>
            <a:ext uri="{FF2B5EF4-FFF2-40B4-BE49-F238E27FC236}">
              <a16:creationId xmlns:a16="http://schemas.microsoft.com/office/drawing/2014/main" id="{1A9C92AF-B212-43B7-BB7C-C867314BEF0B}"/>
            </a:ext>
          </a:extLst>
        </xdr:cNvPr>
        <xdr:cNvSpPr txBox="1"/>
      </xdr:nvSpPr>
      <xdr:spPr>
        <a:xfrm>
          <a:off x="7644783" y="2434482"/>
          <a:ext cx="1121821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Minicurso de 10 temas mais cobrados no merdado</a:t>
          </a:r>
        </a:p>
      </xdr:txBody>
    </xdr:sp>
    <xdr:clientData/>
  </xdr:twoCellAnchor>
  <xdr:twoCellAnchor>
    <xdr:from>
      <xdr:col>13</xdr:col>
      <xdr:colOff>139889</xdr:colOff>
      <xdr:row>13</xdr:row>
      <xdr:rowOff>40532</xdr:rowOff>
    </xdr:from>
    <xdr:to>
      <xdr:col>15</xdr:col>
      <xdr:colOff>10760</xdr:colOff>
      <xdr:row>17</xdr:row>
      <xdr:rowOff>62070</xdr:rowOff>
    </xdr:to>
    <xdr:sp macro="" textlink="">
      <xdr:nvSpPr>
        <xdr:cNvPr id="26" name="CaixaDeTexto 25">
          <a:hlinkClick xmlns:r="http://schemas.openxmlformats.org/officeDocument/2006/relationships" r:id="rId11" tooltip="Canal Youtube Hashtag Treinamentos"/>
          <a:extLst>
            <a:ext uri="{FF2B5EF4-FFF2-40B4-BE49-F238E27FC236}">
              <a16:creationId xmlns:a16="http://schemas.microsoft.com/office/drawing/2014/main" id="{8D45B07C-D89A-48F0-A714-16D5F38DD0CF}"/>
            </a:ext>
          </a:extLst>
        </xdr:cNvPr>
        <xdr:cNvSpPr txBox="1"/>
      </xdr:nvSpPr>
      <xdr:spPr>
        <a:xfrm>
          <a:off x="9061639" y="2434482"/>
          <a:ext cx="1153571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Teste</a:t>
          </a:r>
          <a:r>
            <a:rPr lang="pt-BR" sz="1000" baseline="0">
              <a:latin typeface="Montserrat" panose="00000500000000000000" pitchFamily="2" charset="0"/>
            </a:rPr>
            <a:t> seu nível de Excel</a:t>
          </a:r>
          <a:endParaRPr lang="pt-BR" sz="1000">
            <a:latin typeface="Montserrat" panose="00000500000000000000" pitchFamily="2" charset="0"/>
          </a:endParaRPr>
        </a:p>
      </xdr:txBody>
    </xdr:sp>
    <xdr:clientData/>
  </xdr:twoCellAnchor>
  <xdr:twoCellAnchor>
    <xdr:from>
      <xdr:col>16</xdr:col>
      <xdr:colOff>124326</xdr:colOff>
      <xdr:row>4</xdr:row>
      <xdr:rowOff>133350</xdr:rowOff>
    </xdr:from>
    <xdr:to>
      <xdr:col>19</xdr:col>
      <xdr:colOff>133349</xdr:colOff>
      <xdr:row>11</xdr:row>
      <xdr:rowOff>66675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F3695222-2F66-4765-84AF-5B8E4D57F191}"/>
            </a:ext>
          </a:extLst>
        </xdr:cNvPr>
        <xdr:cNvSpPr txBox="1"/>
      </xdr:nvSpPr>
      <xdr:spPr>
        <a:xfrm>
          <a:off x="10970126" y="869950"/>
          <a:ext cx="1933073" cy="1222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100" b="0" i="0">
              <a:solidFill>
                <a:schemeClr val="tx1"/>
              </a:solidFill>
              <a:effectLst/>
              <a:latin typeface="Montserrat" panose="00000500000000000000" pitchFamily="2" charset="0"/>
              <a:ea typeface="+mn-ea"/>
              <a:cs typeface="+mn-cs"/>
            </a:rPr>
            <a:t>Quer saber mais sobre o nosso Curso Completo de Excel? Clique no link abaixo para garantir sua vaga na próxima turma:</a:t>
          </a:r>
          <a:endParaRPr lang="pt-BR" sz="900"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15</xdr:col>
      <xdr:colOff>600075</xdr:colOff>
      <xdr:row>12</xdr:row>
      <xdr:rowOff>19050</xdr:rowOff>
    </xdr:from>
    <xdr:to>
      <xdr:col>19</xdr:col>
      <xdr:colOff>304800</xdr:colOff>
      <xdr:row>18</xdr:row>
      <xdr:rowOff>81558</xdr:rowOff>
    </xdr:to>
    <xdr:pic>
      <xdr:nvPicPr>
        <xdr:cNvPr id="28" name="Picture 8" descr="Todos os Cursos Hashtag Treinamentos">
          <a:hlinkClick xmlns:r="http://schemas.openxmlformats.org/officeDocument/2006/relationships" r:id="rId13" tooltip="Curso Excel Impressionador"/>
          <a:extLst>
            <a:ext uri="{FF2B5EF4-FFF2-40B4-BE49-F238E27FC236}">
              <a16:creationId xmlns:a16="http://schemas.microsoft.com/office/drawing/2014/main" id="{D2D7A137-84CE-4966-A51B-740CC1DD9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4525" y="2228850"/>
          <a:ext cx="2270125" cy="116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257175</xdr:colOff>
      <xdr:row>7</xdr:row>
      <xdr:rowOff>58373</xdr:rowOff>
    </xdr:from>
    <xdr:to>
      <xdr:col>4</xdr:col>
      <xdr:colOff>414339</xdr:colOff>
      <xdr:row>21</xdr:row>
      <xdr:rowOff>85725</xdr:rowOff>
    </xdr:to>
    <xdr:grpSp>
      <xdr:nvGrpSpPr>
        <xdr:cNvPr id="29" name="Agrupar 28">
          <a:extLst>
            <a:ext uri="{FF2B5EF4-FFF2-40B4-BE49-F238E27FC236}">
              <a16:creationId xmlns:a16="http://schemas.microsoft.com/office/drawing/2014/main" id="{96B96899-5CC0-4615-80CB-42A2FEC4F8D4}"/>
            </a:ext>
          </a:extLst>
        </xdr:cNvPr>
        <xdr:cNvGrpSpPr/>
      </xdr:nvGrpSpPr>
      <xdr:grpSpPr>
        <a:xfrm>
          <a:off x="257175" y="1347423"/>
          <a:ext cx="2722564" cy="2605452"/>
          <a:chOff x="257175" y="1391873"/>
          <a:chExt cx="2595564" cy="2694352"/>
        </a:xfrm>
      </xdr:grpSpPr>
      <xdr:grpSp>
        <xdr:nvGrpSpPr>
          <xdr:cNvPr id="30" name="Agrupar 29">
            <a:extLst>
              <a:ext uri="{FF2B5EF4-FFF2-40B4-BE49-F238E27FC236}">
                <a16:creationId xmlns:a16="http://schemas.microsoft.com/office/drawing/2014/main" id="{A6FF6114-C307-402E-AD09-9E90F09E1CC3}"/>
              </a:ext>
            </a:extLst>
          </xdr:cNvPr>
          <xdr:cNvGrpSpPr/>
        </xdr:nvGrpSpPr>
        <xdr:grpSpPr>
          <a:xfrm>
            <a:off x="257175" y="1391873"/>
            <a:ext cx="2595564" cy="2694352"/>
            <a:chOff x="507207" y="1391873"/>
            <a:chExt cx="2327602" cy="2694352"/>
          </a:xfrm>
        </xdr:grpSpPr>
        <xdr:sp macro="" textlink="">
          <xdr:nvSpPr>
            <xdr:cNvPr id="32" name="Retângulo: Cantos Arredondados 31">
              <a:extLst>
                <a:ext uri="{FF2B5EF4-FFF2-40B4-BE49-F238E27FC236}">
                  <a16:creationId xmlns:a16="http://schemas.microsoft.com/office/drawing/2014/main" id="{99EE6FA4-5E0E-4B17-8E68-91A1A525BC18}"/>
                </a:ext>
              </a:extLst>
            </xdr:cNvPr>
            <xdr:cNvSpPr/>
          </xdr:nvSpPr>
          <xdr:spPr>
            <a:xfrm>
              <a:off x="511162" y="1400175"/>
              <a:ext cx="2322071" cy="2686050"/>
            </a:xfrm>
            <a:prstGeom prst="roundRect">
              <a:avLst>
                <a:gd name="adj" fmla="val 7839"/>
              </a:avLst>
            </a:prstGeom>
            <a:solidFill>
              <a:schemeClr val="bg1"/>
            </a:solidFill>
            <a:ln w="19050">
              <a:solidFill>
                <a:srgbClr val="224803"/>
              </a:solidFill>
            </a:ln>
            <a:effectLst>
              <a:outerShdw blurRad="50800" dist="38100" algn="tl" rotWithShape="0">
                <a:prstClr val="black">
                  <a:alpha val="26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33" name="Retângulo: Cantos Superiores Arredondados 32">
              <a:extLst>
                <a:ext uri="{FF2B5EF4-FFF2-40B4-BE49-F238E27FC236}">
                  <a16:creationId xmlns:a16="http://schemas.microsoft.com/office/drawing/2014/main" id="{153E2721-82ED-4202-99E7-6BC0849E74B7}"/>
                </a:ext>
              </a:extLst>
            </xdr:cNvPr>
            <xdr:cNvSpPr/>
          </xdr:nvSpPr>
          <xdr:spPr>
            <a:xfrm>
              <a:off x="507207" y="1391873"/>
              <a:ext cx="2327602" cy="445851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224803"/>
            </a:solidFill>
            <a:ln>
              <a:solidFill>
                <a:srgbClr val="224803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pt-BR" sz="1100"/>
            </a:p>
          </xdr:txBody>
        </xdr:sp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1C8642E-1434-4F28-A90E-4F21F4D4C437}"/>
                </a:ext>
              </a:extLst>
            </xdr:cNvPr>
            <xdr:cNvSpPr txBox="1"/>
          </xdr:nvSpPr>
          <xdr:spPr>
            <a:xfrm>
              <a:off x="843243" y="1476749"/>
              <a:ext cx="1666875" cy="3111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lang="pt-BR" sz="1400" b="1" u="sng">
                  <a:solidFill>
                    <a:schemeClr val="bg1"/>
                  </a:solidFill>
                  <a:latin typeface="Montserrat" panose="00000500000000000000" pitchFamily="2" charset="0"/>
                </a:rPr>
                <a:t>Quem somos</a:t>
              </a:r>
            </a:p>
          </xdr:txBody>
        </xdr:sp>
      </xdr:grpSp>
      <xdr:sp macro="" textlink="">
        <xdr:nvSpPr>
          <xdr:cNvPr id="31" name="CaixaDeTexto 30">
            <a:extLst>
              <a:ext uri="{FF2B5EF4-FFF2-40B4-BE49-F238E27FC236}">
                <a16:creationId xmlns:a16="http://schemas.microsoft.com/office/drawing/2014/main" id="{309A5D0F-100B-48C6-8EEF-63A534A7783B}"/>
              </a:ext>
            </a:extLst>
          </xdr:cNvPr>
          <xdr:cNvSpPr txBox="1"/>
        </xdr:nvSpPr>
        <xdr:spPr>
          <a:xfrm>
            <a:off x="295776" y="1885950"/>
            <a:ext cx="2514099" cy="21050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Com 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dezenas de milhares de alunos 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treinados em todo o Brasil,</a:t>
            </a:r>
            <a:r>
              <a:rPr lang="pt-BR" sz="900" b="0" i="0" baseline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 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a Hashtag Treinamentos sabe exatamente como ajudar seus alunos a se 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tornarem referências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 onde trabalham ou onde pensam em trabalhar.</a:t>
            </a:r>
          </a:p>
          <a:p>
            <a:pPr algn="ctr"/>
            <a:endParaRPr lang="pt-BR" sz="900" b="0" i="0">
              <a:solidFill>
                <a:srgbClr val="211A1E"/>
              </a:solidFill>
              <a:effectLst/>
              <a:latin typeface="Montserrat" panose="00000500000000000000" pitchFamily="2" charset="0"/>
              <a:ea typeface="+mn-ea"/>
              <a:cs typeface="+mn-cs"/>
            </a:endParaRPr>
          </a:p>
          <a:p>
            <a:pPr algn="ctr"/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Todos os </a:t>
            </a:r>
            <a:r>
              <a:rPr lang="pt-BR" sz="900" b="0" i="0" u="none" strike="noStrike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  <a:hlinkClick xmlns:r="http://schemas.openxmlformats.org/officeDocument/2006/relationships" r:id="">
                  <a:extLst>
                    <a:ext uri="{A12FA001-AC4F-418D-AE19-62706E023703}">
                      <ahyp:hlinkClr xmlns:ahyp="http://schemas.microsoft.com/office/drawing/2018/hyperlinkcolor" val="tx"/>
                    </a:ext>
                  </a:extLst>
                </a:hlinkClick>
              </a:rPr>
              <a:t>nossos programas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 são extremamente didáticos, com índice de satisfação superior a 98,3% e levam qualquer um do básico até o 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nível Impressionador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, que está além do avançado.</a:t>
            </a:r>
          </a:p>
        </xdr:txBody>
      </xdr:sp>
    </xdr:grpSp>
    <xdr:clientData/>
  </xdr:twoCellAnchor>
  <xdr:twoCellAnchor editAs="oneCell">
    <xdr:from>
      <xdr:col>9</xdr:col>
      <xdr:colOff>447675</xdr:colOff>
      <xdr:row>17</xdr:row>
      <xdr:rowOff>152400</xdr:rowOff>
    </xdr:from>
    <xdr:to>
      <xdr:col>9</xdr:col>
      <xdr:colOff>904875</xdr:colOff>
      <xdr:row>20</xdr:row>
      <xdr:rowOff>38100</xdr:rowOff>
    </xdr:to>
    <xdr:pic>
      <xdr:nvPicPr>
        <xdr:cNvPr id="35" name="Gráfico 34" descr="Cursor com preenchimento sólido">
          <a:extLst>
            <a:ext uri="{FF2B5EF4-FFF2-40B4-BE49-F238E27FC236}">
              <a16:creationId xmlns:a16="http://schemas.microsoft.com/office/drawing/2014/main" id="{C1A59B83-D101-4283-A425-8C5E2AD6B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19825" y="3282950"/>
          <a:ext cx="457200" cy="438150"/>
        </a:xfrm>
        <a:prstGeom prst="rect">
          <a:avLst/>
        </a:prstGeom>
      </xdr:spPr>
    </xdr:pic>
    <xdr:clientData/>
  </xdr:twoCellAnchor>
  <xdr:twoCellAnchor>
    <xdr:from>
      <xdr:col>9</xdr:col>
      <xdr:colOff>848226</xdr:colOff>
      <xdr:row>17</xdr:row>
      <xdr:rowOff>76201</xdr:rowOff>
    </xdr:from>
    <xdr:to>
      <xdr:col>15</xdr:col>
      <xdr:colOff>47624</xdr:colOff>
      <xdr:row>20</xdr:row>
      <xdr:rowOff>159752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ECC87188-81A3-47EB-A255-4E7CCD9900F1}"/>
            </a:ext>
          </a:extLst>
        </xdr:cNvPr>
        <xdr:cNvSpPr txBox="1"/>
      </xdr:nvSpPr>
      <xdr:spPr>
        <a:xfrm>
          <a:off x="6620376" y="3206751"/>
          <a:ext cx="3631698" cy="636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900">
              <a:latin typeface="Montserrat" panose="00000500000000000000" pitchFamily="2" charset="0"/>
            </a:rPr>
            <a:t>Para ter</a:t>
          </a:r>
          <a:r>
            <a:rPr lang="pt-BR" sz="900" baseline="0">
              <a:latin typeface="Montserrat" panose="00000500000000000000" pitchFamily="2" charset="0"/>
            </a:rPr>
            <a:t> acesso ao minicurso, basta clicar nas imagens de interesse!</a:t>
          </a:r>
          <a:endParaRPr lang="pt-BR" sz="900">
            <a:latin typeface="Montserrat" panose="00000500000000000000" pitchFamily="2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5233993</xdr:colOff>
      <xdr:row>0</xdr:row>
      <xdr:rowOff>38100</xdr:rowOff>
    </xdr:from>
    <xdr:to>
      <xdr:col>1</xdr:col>
      <xdr:colOff>6402571</xdr:colOff>
      <xdr:row>1</xdr:row>
      <xdr:rowOff>171600</xdr:rowOff>
    </xdr:to>
    <xdr:grpSp>
      <xdr:nvGrpSpPr>
        <xdr:cNvPr id="2" name="Agrupar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5712111" y="38100"/>
          <a:ext cx="1168578" cy="327735"/>
          <a:chOff x="9791700" y="20740"/>
          <a:chExt cx="1171575" cy="357654"/>
        </a:xfrm>
      </xdr:grpSpPr>
      <xdr:sp macro="" textlink="">
        <xdr:nvSpPr>
          <xdr:cNvPr id="3" name="Retângulo: Cantos Arredondados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9896475" y="20740"/>
            <a:ext cx="962025" cy="342900"/>
          </a:xfrm>
          <a:prstGeom prst="roundRect">
            <a:avLst>
              <a:gd name="adj" fmla="val 50000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9791700" y="25969"/>
            <a:ext cx="1171575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Dashboards</a:t>
            </a:r>
          </a:p>
        </xdr:txBody>
      </xdr:sp>
    </xdr:grpSp>
    <xdr:clientData/>
  </xdr:twoCellAnchor>
  <xdr:twoCellAnchor editAs="absolute">
    <xdr:from>
      <xdr:col>1</xdr:col>
      <xdr:colOff>6301945</xdr:colOff>
      <xdr:row>0</xdr:row>
      <xdr:rowOff>38100</xdr:rowOff>
    </xdr:from>
    <xdr:to>
      <xdr:col>1</xdr:col>
      <xdr:colOff>7474062</xdr:colOff>
      <xdr:row>1</xdr:row>
      <xdr:rowOff>171600</xdr:rowOff>
    </xdr:to>
    <xdr:grpSp>
      <xdr:nvGrpSpPr>
        <xdr:cNvPr id="5" name="Agrupar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6780063" y="38100"/>
          <a:ext cx="1172117" cy="327735"/>
          <a:chOff x="10984006" y="20740"/>
          <a:chExt cx="1176058" cy="357654"/>
        </a:xfrm>
      </xdr:grpSpPr>
      <xdr:sp macro="" textlink="">
        <xdr:nvSpPr>
          <xdr:cNvPr id="6" name="Retângulo: Cantos Arredondados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Gantt</a:t>
            </a: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43134</xdr:rowOff>
    </xdr:from>
    <xdr:to>
      <xdr:col>0</xdr:col>
      <xdr:colOff>322129</xdr:colOff>
      <xdr:row>1</xdr:row>
      <xdr:rowOff>173111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5111" b="94333" l="9222" r="90000">
                      <a14:foregroundMark x1="64556" y1="41778" x2="64556" y2="41778"/>
                      <a14:foregroundMark x1="9444" y1="53111" x2="9444" y2="53111"/>
                      <a14:foregroundMark x1="55444" y1="7667" x2="59444" y2="5222"/>
                      <a14:foregroundMark x1="56556" y1="92889" x2="60000" y2="94333"/>
                      <a14:foregroundMark x1="16889" y1="54778" x2="47222" y2="58111"/>
                      <a14:foregroundMark x1="71222" y1="57000" x2="60000" y2="58111"/>
                      <a14:foregroundMark x1="34778" y1="68111" x2="35000" y2="745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134"/>
          <a:ext cx="322129" cy="320477"/>
        </a:xfrm>
        <a:prstGeom prst="rect">
          <a:avLst/>
        </a:prstGeom>
      </xdr:spPr>
    </xdr:pic>
    <xdr:clientData/>
  </xdr:twoCellAnchor>
  <xdr:twoCellAnchor editAs="absolute">
    <xdr:from>
      <xdr:col>0</xdr:col>
      <xdr:colOff>216750</xdr:colOff>
      <xdr:row>0</xdr:row>
      <xdr:rowOff>41509</xdr:rowOff>
    </xdr:from>
    <xdr:to>
      <xdr:col>1</xdr:col>
      <xdr:colOff>5213900</xdr:colOff>
      <xdr:row>2</xdr:row>
      <xdr:rowOff>12934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216750" y="41509"/>
          <a:ext cx="5478596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5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PAINEL</a:t>
          </a:r>
          <a:r>
            <a:rPr lang="pt-BR" sz="1050" b="1" baseline="0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 DE GERENCIAMENTO DE PROJETOS - HASHTAG TREINAMENTOS</a:t>
          </a:r>
          <a:endParaRPr lang="pt-BR" sz="1050" b="1">
            <a:solidFill>
              <a:schemeClr val="bg2">
                <a:lumMod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absolute">
    <xdr:from>
      <xdr:col>1</xdr:col>
      <xdr:colOff>7376899</xdr:colOff>
      <xdr:row>0</xdr:row>
      <xdr:rowOff>38100</xdr:rowOff>
    </xdr:from>
    <xdr:to>
      <xdr:col>1</xdr:col>
      <xdr:colOff>8549015</xdr:colOff>
      <xdr:row>1</xdr:row>
      <xdr:rowOff>171600</xdr:rowOff>
    </xdr:to>
    <xdr:grpSp>
      <xdr:nvGrpSpPr>
        <xdr:cNvPr id="10" name="Agrupar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7855017" y="38100"/>
          <a:ext cx="1172116" cy="327735"/>
          <a:chOff x="10984006" y="20740"/>
          <a:chExt cx="1176058" cy="357654"/>
        </a:xfrm>
      </xdr:grpSpPr>
      <xdr:sp macro="" textlink="">
        <xdr:nvSpPr>
          <xdr:cNvPr id="11" name="Retângulo: Cantos Arredondados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12" name="Retângulo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Projetos</a:t>
            </a:r>
          </a:p>
        </xdr:txBody>
      </xdr:sp>
    </xdr:grpSp>
    <xdr:clientData/>
  </xdr:twoCellAnchor>
  <xdr:twoCellAnchor editAs="absolute">
    <xdr:from>
      <xdr:col>1</xdr:col>
      <xdr:colOff>8448389</xdr:colOff>
      <xdr:row>0</xdr:row>
      <xdr:rowOff>38100</xdr:rowOff>
    </xdr:from>
    <xdr:to>
      <xdr:col>2</xdr:col>
      <xdr:colOff>286006</xdr:colOff>
      <xdr:row>1</xdr:row>
      <xdr:rowOff>171600</xdr:rowOff>
    </xdr:to>
    <xdr:grpSp>
      <xdr:nvGrpSpPr>
        <xdr:cNvPr id="13" name="Agrupar 1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8926507" y="38100"/>
          <a:ext cx="1616617" cy="327735"/>
          <a:chOff x="10984006" y="20740"/>
          <a:chExt cx="1176058" cy="357654"/>
        </a:xfrm>
      </xdr:grpSpPr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Tarefas</a:t>
            </a:r>
          </a:p>
        </xdr:txBody>
      </xdr:sp>
    </xdr:grpSp>
    <xdr:clientData/>
  </xdr:twoCellAnchor>
  <xdr:twoCellAnchor editAs="absolute">
    <xdr:from>
      <xdr:col>0</xdr:col>
      <xdr:colOff>180974</xdr:colOff>
      <xdr:row>2</xdr:row>
      <xdr:rowOff>114300</xdr:rowOff>
    </xdr:from>
    <xdr:to>
      <xdr:col>8</xdr:col>
      <xdr:colOff>504264</xdr:colOff>
      <xdr:row>5</xdr:row>
      <xdr:rowOff>2843893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180974" y="502771"/>
          <a:ext cx="14255937" cy="3394475"/>
          <a:chOff x="180975" y="495300"/>
          <a:chExt cx="9943235" cy="2140406"/>
        </a:xfrm>
      </xdr:grpSpPr>
      <xdr:sp macro="" textlink="">
        <xdr:nvSpPr>
          <xdr:cNvPr id="16" name="Retângulo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180975" y="495300"/>
            <a:ext cx="9943235" cy="2140406"/>
          </a:xfrm>
          <a:prstGeom prst="rect">
            <a:avLst/>
          </a:prstGeom>
          <a:noFill/>
          <a:ln w="38100">
            <a:solidFill>
              <a:srgbClr val="1D355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7" name="Retângulo 16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86446" y="495300"/>
            <a:ext cx="9928238" cy="229014"/>
          </a:xfrm>
          <a:prstGeom prst="rect">
            <a:avLst/>
          </a:prstGeom>
          <a:noFill/>
          <a:ln w="38100">
            <a:solidFill>
              <a:srgbClr val="1D355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Instruções de Uso</a:t>
            </a:r>
          </a:p>
        </xdr:txBody>
      </xdr:sp>
    </xdr:grpSp>
    <xdr:clientData/>
  </xdr:twoCellAnchor>
  <xdr:twoCellAnchor editAs="absolute">
    <xdr:from>
      <xdr:col>0</xdr:col>
      <xdr:colOff>180974</xdr:colOff>
      <xdr:row>6</xdr:row>
      <xdr:rowOff>92602</xdr:rowOff>
    </xdr:from>
    <xdr:to>
      <xdr:col>8</xdr:col>
      <xdr:colOff>504264</xdr:colOff>
      <xdr:row>24</xdr:row>
      <xdr:rowOff>175089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pSpPr/>
      </xdr:nvGrpSpPr>
      <xdr:grpSpPr>
        <a:xfrm>
          <a:off x="180974" y="4164073"/>
          <a:ext cx="14255937" cy="3444251"/>
          <a:chOff x="180975" y="495298"/>
          <a:chExt cx="9943235" cy="2846124"/>
        </a:xfrm>
      </xdr:grpSpPr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80975" y="495298"/>
            <a:ext cx="9943235" cy="2846124"/>
          </a:xfrm>
          <a:prstGeom prst="rect">
            <a:avLst/>
          </a:prstGeom>
          <a:noFill/>
          <a:ln w="38100">
            <a:solidFill>
              <a:srgbClr val="457B9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1" name="Retângulo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186446" y="495300"/>
            <a:ext cx="9928238" cy="304800"/>
          </a:xfrm>
          <a:prstGeom prst="rect">
            <a:avLst/>
          </a:prstGeom>
          <a:noFill/>
          <a:ln w="38100">
            <a:solidFill>
              <a:srgbClr val="457B9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Planilha</a:t>
            </a:r>
            <a:r>
              <a:rPr lang="pt-BR" sz="1400" b="1" baseline="0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 - PROJETOS</a:t>
            </a:r>
            <a:endParaRPr lang="pt-BR" sz="140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endParaRPr>
          </a:p>
        </xdr:txBody>
      </xdr:sp>
    </xdr:grpSp>
    <xdr:clientData/>
  </xdr:twoCellAnchor>
  <xdr:twoCellAnchor editAs="absolute">
    <xdr:from>
      <xdr:col>0</xdr:col>
      <xdr:colOff>180974</xdr:colOff>
      <xdr:row>26</xdr:row>
      <xdr:rowOff>79080</xdr:rowOff>
    </xdr:from>
    <xdr:to>
      <xdr:col>8</xdr:col>
      <xdr:colOff>504264</xdr:colOff>
      <xdr:row>50</xdr:row>
      <xdr:rowOff>44825</xdr:rowOff>
    </xdr:to>
    <xdr:grpSp>
      <xdr:nvGrpSpPr>
        <xdr:cNvPr id="37" name="Agrupar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180974" y="7885845"/>
          <a:ext cx="14255937" cy="4448098"/>
          <a:chOff x="180975" y="495300"/>
          <a:chExt cx="9943235" cy="2534459"/>
        </a:xfrm>
      </xdr:grpSpPr>
      <xdr:sp macro="" textlink="">
        <xdr:nvSpPr>
          <xdr:cNvPr id="38" name="Retângulo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180975" y="495300"/>
            <a:ext cx="9943235" cy="2534459"/>
          </a:xfrm>
          <a:prstGeom prst="rect">
            <a:avLst/>
          </a:prstGeom>
          <a:noFill/>
          <a:ln w="38100">
            <a:solidFill>
              <a:srgbClr val="1D355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9" name="Retângulo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186446" y="495300"/>
            <a:ext cx="9928238" cy="229014"/>
          </a:xfrm>
          <a:prstGeom prst="rect">
            <a:avLst/>
          </a:prstGeom>
          <a:noFill/>
          <a:ln w="38100">
            <a:solidFill>
              <a:srgbClr val="1D355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Planilha - TAREFAS</a:t>
            </a:r>
          </a:p>
        </xdr:txBody>
      </xdr:sp>
    </xdr:grpSp>
    <xdr:clientData/>
  </xdr:twoCellAnchor>
  <xdr:oneCellAnchor>
    <xdr:from>
      <xdr:col>0</xdr:col>
      <xdr:colOff>324970</xdr:colOff>
      <xdr:row>4</xdr:row>
      <xdr:rowOff>25271</xdr:rowOff>
    </xdr:from>
    <xdr:ext cx="13480677" cy="3015826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324970" y="888124"/>
          <a:ext cx="13480677" cy="30158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r>
            <a:rPr lang="pt-BR" sz="1100">
              <a:latin typeface="Montserrat" panose="00000500000000000000" pitchFamily="2" charset="0"/>
            </a:rPr>
            <a:t>Primeiramente, obrigado por ter feito o download do arquivo e esperamos que esse modelo de planilha genuinamente te ajude! Na planilha atual você encontrará orientações gerais de como utilizar o arquivo. Complementar a essas instruções, no site ou youtube da Hashtag Treinamentos você poderá encontrar um vídeo orientativo também com as mesmas explicações. Então, vamos lá!</a:t>
          </a:r>
        </a:p>
        <a:p>
          <a:endParaRPr lang="pt-BR" sz="1100">
            <a:latin typeface="Montserrat" panose="00000500000000000000" pitchFamily="2" charset="0"/>
          </a:endParaRPr>
        </a:p>
        <a:p>
          <a:r>
            <a:rPr lang="pt-BR" sz="1100">
              <a:latin typeface="Montserrat" panose="00000500000000000000" pitchFamily="2" charset="0"/>
            </a:rPr>
            <a:t>O objetivo principal desse arquivo é apoiar aqueles que trabalham ou desejam trabalhar com Gerenciamento de Projetos, mas também pode ser aplicada em âmbito pessoal, pois também temos projetos não necessariamente profissionais. Desta forma, o conceito de projeto deve estar claro, pois este é definido como um esforço TEMPORÁRIO para se criar algo, com início, meio e fim programados.</a:t>
          </a:r>
        </a:p>
        <a:p>
          <a:endParaRPr lang="pt-BR" sz="1100">
            <a:latin typeface="Montserrat" panose="00000500000000000000" pitchFamily="2" charset="0"/>
          </a:endParaRPr>
        </a:p>
        <a:p>
          <a:r>
            <a:rPr lang="pt-BR" sz="1100">
              <a:latin typeface="Montserrat" panose="00000500000000000000" pitchFamily="2" charset="0"/>
            </a:rPr>
            <a:t>Sendo assim, o arquivo está dividido em 4 planilhas: TAREFAS, PROJETOS, GRÁFICO GANTT e DASHBOARD. As duas primeiras alimentam as duas últimas, que são planilhas resumos e visuais. Fazendo o link entre essas planilhas e gerando os gráficos e vizualizações existem outras planilhas também. Por fim, na planilha "Paleta" é possível encontrar a paleta de cores utilizada no arquivo.</a:t>
          </a:r>
        </a:p>
        <a:p>
          <a:endParaRPr lang="pt-BR" sz="1100">
            <a:latin typeface="Montserrat" panose="00000500000000000000" pitchFamily="2" charset="0"/>
          </a:endParaRPr>
        </a:p>
        <a:p>
          <a:r>
            <a:rPr lang="pt-BR" sz="1100">
              <a:latin typeface="Montserrat" panose="00000500000000000000" pitchFamily="2" charset="0"/>
            </a:rPr>
            <a:t>É possível</a:t>
          </a:r>
          <a:r>
            <a:rPr lang="pt-BR" sz="1100" baseline="0">
              <a:latin typeface="Montserrat" panose="00000500000000000000" pitchFamily="2" charset="0"/>
            </a:rPr>
            <a:t> navegar pelo arquivo tanto pela parte inferior quanto pelos botões localizados acima.</a:t>
          </a:r>
          <a:endParaRPr lang="pt-BR" sz="1100">
            <a:latin typeface="Montserrat" panose="00000500000000000000" pitchFamily="2" charset="0"/>
          </a:endParaRPr>
        </a:p>
        <a:p>
          <a:endParaRPr lang="pt-BR" sz="1100">
            <a:latin typeface="Montserrat" panose="00000500000000000000" pitchFamily="2" charset="0"/>
          </a:endParaRPr>
        </a:p>
        <a:p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IMPORTANTE: </a:t>
          </a:r>
          <a:r>
            <a:rPr lang="pt-BR" sz="1100">
              <a:latin typeface="Montserrat" panose="00000500000000000000" pitchFamily="2" charset="0"/>
            </a:rPr>
            <a:t>todas as células  pintadas de </a:t>
          </a:r>
          <a:r>
            <a:rPr lang="pt-BR" sz="1100" b="1">
              <a:solidFill>
                <a:schemeClr val="accent2"/>
              </a:solidFill>
              <a:latin typeface="Montserrat" panose="00000500000000000000" pitchFamily="2" charset="0"/>
            </a:rPr>
            <a:t>LARANJA</a:t>
          </a:r>
          <a:r>
            <a:rPr lang="pt-BR" sz="1100">
              <a:latin typeface="Montserrat" panose="00000500000000000000" pitchFamily="2" charset="0"/>
            </a:rPr>
            <a:t> não precisam ser alteradas, pois são fórmulas aplicadas.</a:t>
          </a:r>
        </a:p>
        <a:p>
          <a:endParaRPr lang="pt-BR" sz="1100">
            <a:latin typeface="Montserrat" panose="00000500000000000000" pitchFamily="2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IMPORTANTE: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sempre que houver a inclusão/alteração de informações, é necessário atualizar todos os dados na guia "DADOS".</a:t>
          </a:r>
          <a:endParaRPr lang="pt-BR" sz="1100">
            <a:latin typeface="Montserrat" panose="00000500000000000000" pitchFamily="2" charset="0"/>
          </a:endParaRPr>
        </a:p>
      </xdr:txBody>
    </xdr:sp>
    <xdr:clientData/>
  </xdr:oneCellAnchor>
  <xdr:oneCellAnchor>
    <xdr:from>
      <xdr:col>0</xdr:col>
      <xdr:colOff>347382</xdr:colOff>
      <xdr:row>9</xdr:row>
      <xdr:rowOff>7002</xdr:rowOff>
    </xdr:from>
    <xdr:ext cx="8294392" cy="2843855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47382" y="4650440"/>
          <a:ext cx="8294392" cy="28438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r>
            <a:rPr lang="pt-BR" sz="1100">
              <a:latin typeface="Montserrat" panose="00000500000000000000" pitchFamily="2" charset="0"/>
            </a:rPr>
            <a:t>Na planilha "PROJETOS", será aonde encontraremos informações consolidadas sobre os projetos em andamento e é nela que incluiremos um novo projeto quando necessário.</a:t>
          </a:r>
        </a:p>
        <a:p>
          <a:endParaRPr lang="pt-BR" sz="1100">
            <a:latin typeface="Montserrat" panose="00000500000000000000" pitchFamily="2" charset="0"/>
          </a:endParaRPr>
        </a:p>
        <a:p>
          <a:r>
            <a:rPr lang="pt-BR" sz="1100">
              <a:latin typeface="Montserrat" panose="00000500000000000000" pitchFamily="2" charset="0"/>
            </a:rPr>
            <a:t>Colunas a serem preenchidas:</a:t>
          </a:r>
          <a:br>
            <a:rPr lang="pt-BR" sz="1100">
              <a:latin typeface="Montserrat" panose="00000500000000000000" pitchFamily="2" charset="0"/>
            </a:rPr>
          </a:br>
          <a:r>
            <a:rPr lang="pt-BR" sz="1100" b="1">
              <a:latin typeface="Montserrat" panose="00000500000000000000" pitchFamily="2" charset="0"/>
            </a:rPr>
            <a:t>- Projeto:</a:t>
          </a:r>
          <a:r>
            <a:rPr lang="pt-BR" sz="1100" b="1" baseline="0">
              <a:latin typeface="Montserrat" panose="00000500000000000000" pitchFamily="2" charset="0"/>
            </a:rPr>
            <a:t> </a:t>
          </a:r>
          <a:r>
            <a:rPr lang="pt-BR" sz="1100" baseline="0">
              <a:latin typeface="Montserrat" panose="00000500000000000000" pitchFamily="2" charset="0"/>
            </a:rPr>
            <a:t>nome/designação do projeto;</a:t>
          </a:r>
        </a:p>
        <a:p>
          <a:r>
            <a:rPr lang="pt-BR" sz="1100" b="1" baseline="0">
              <a:latin typeface="Montserrat" panose="00000500000000000000" pitchFamily="2" charset="0"/>
            </a:rPr>
            <a:t>- Descrição: </a:t>
          </a:r>
          <a:r>
            <a:rPr lang="pt-BR" sz="1100" baseline="0">
              <a:latin typeface="Montserrat" panose="00000500000000000000" pitchFamily="2" charset="0"/>
            </a:rPr>
            <a:t>descrição formal do projeto em questão;</a:t>
          </a:r>
        </a:p>
        <a:p>
          <a:r>
            <a:rPr lang="pt-BR" sz="1100" b="1" baseline="0">
              <a:latin typeface="Montserrat" panose="00000500000000000000" pitchFamily="2" charset="0"/>
            </a:rPr>
            <a:t>- Prioridade: </a:t>
          </a:r>
          <a:r>
            <a:rPr lang="pt-BR" sz="1100" baseline="0">
              <a:latin typeface="Montserrat" panose="00000500000000000000" pitchFamily="2" charset="0"/>
            </a:rPr>
            <a:t>lista de opções (alto, médio ou baixo);</a:t>
          </a:r>
        </a:p>
        <a:p>
          <a:r>
            <a:rPr lang="pt-BR" sz="1100" b="1" baseline="0">
              <a:latin typeface="Montserrat" panose="00000500000000000000" pitchFamily="2" charset="0"/>
            </a:rPr>
            <a:t>- Responsável: </a:t>
          </a:r>
          <a:r>
            <a:rPr lang="pt-BR" sz="1100" baseline="0">
              <a:latin typeface="Montserrat" panose="00000500000000000000" pitchFamily="2" charset="0"/>
            </a:rPr>
            <a:t>quem é o "dono" do projeto como um todo;</a:t>
          </a:r>
        </a:p>
        <a:p>
          <a:r>
            <a:rPr lang="pt-BR" sz="1100" b="1" baseline="0">
              <a:latin typeface="Montserrat" panose="00000500000000000000" pitchFamily="2" charset="0"/>
            </a:rPr>
            <a:t>- FTEs: </a:t>
          </a:r>
          <a:r>
            <a:rPr lang="pt-BR" sz="1100" baseline="0">
              <a:latin typeface="Montserrat" panose="00000500000000000000" pitchFamily="2" charset="0"/>
            </a:rPr>
            <a:t>qual o esforço envolvido no projeto (exemplo: caso duas pessoas estejam alocadas 100% do tempo e outra terceira esteja alocada 50% dela no projeto, existem 2,5 FTEs envolvidos).</a:t>
          </a:r>
          <a:endParaRPr lang="pt-BR" sz="1100">
            <a:latin typeface="Montserrat" panose="00000500000000000000" pitchFamily="2" charset="0"/>
          </a:endParaRPr>
        </a:p>
        <a:p>
          <a:endParaRPr lang="pt-BR" sz="1100">
            <a:latin typeface="Montserrat" panose="00000500000000000000" pitchFamily="2" charset="0"/>
          </a:endParaRPr>
        </a:p>
        <a:p>
          <a:r>
            <a:rPr lang="pt-BR" sz="1100">
              <a:latin typeface="Montserrat" panose="00000500000000000000" pitchFamily="2" charset="0"/>
            </a:rPr>
            <a:t>As colunas adjacentes serão preenchidas a partir das informações dos projetos que estão contidas na planilha "TAREFAS".</a:t>
          </a:r>
        </a:p>
        <a:p>
          <a:endParaRPr lang="pt-BR" sz="1100">
            <a:latin typeface="Montserrat" panose="00000500000000000000" pitchFamily="2" charset="0"/>
          </a:endParaRPr>
        </a:p>
        <a:p>
          <a:r>
            <a:rPr lang="pt-BR" sz="1100" b="1">
              <a:solidFill>
                <a:srgbClr val="C00000"/>
              </a:solidFill>
              <a:latin typeface="Montserrat" panose="00000500000000000000" pitchFamily="2" charset="0"/>
            </a:rPr>
            <a:t>IMPORTANTE: </a:t>
          </a:r>
          <a:r>
            <a:rPr lang="pt-BR" sz="1100">
              <a:latin typeface="Montserrat" panose="00000500000000000000" pitchFamily="2" charset="0"/>
            </a:rPr>
            <a:t>ao incluir um novo projeto, sempre deveremos iniciar a inclusão pela planilha "PROJETOS", porque se não não conseguiremos incluir tarefas desse projeto na planilha TAREFAS.</a:t>
          </a:r>
        </a:p>
      </xdr:txBody>
    </xdr:sp>
    <xdr:clientData/>
  </xdr:oneCellAnchor>
  <xdr:oneCellAnchor>
    <xdr:from>
      <xdr:col>1</xdr:col>
      <xdr:colOff>5300382</xdr:colOff>
      <xdr:row>29</xdr:row>
      <xdr:rowOff>61754</xdr:rowOff>
    </xdr:from>
    <xdr:ext cx="7967381" cy="3875676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5759823" y="8510989"/>
          <a:ext cx="7967381" cy="38756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r>
            <a:rPr lang="pt-BR" sz="1100">
              <a:latin typeface="Montserrat" panose="00000500000000000000" pitchFamily="2" charset="0"/>
            </a:rPr>
            <a:t>Na planilha "TAREFAS", desdobraremos os nossos projetos em tarefas/atividades, para que possamos ter uma visão de </a:t>
          </a:r>
          <a:r>
            <a:rPr lang="pt-BR" sz="1100" b="1">
              <a:latin typeface="Montserrat" panose="00000500000000000000" pitchFamily="2" charset="0"/>
            </a:rPr>
            <a:t>planejado x realizado </a:t>
          </a:r>
          <a:r>
            <a:rPr lang="pt-BR" sz="1100">
              <a:latin typeface="Montserrat" panose="00000500000000000000" pitchFamily="2" charset="0"/>
            </a:rPr>
            <a:t>de entrega em termos de cronograma e valores financeiros.</a:t>
          </a:r>
        </a:p>
        <a:p>
          <a:endParaRPr lang="pt-BR" sz="1100">
            <a:latin typeface="Montserrat" panose="00000500000000000000" pitchFamily="2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Colunas a serem preenchidas:</a:t>
          </a:r>
          <a:b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</a:b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ID: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ID da tarefa que será gerada a partir da ID do Projeto (ex: se o Projeto tem ID "1" a primeira tarefa do mesmo terá a ID "1.1" e assim por diante);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Projeto: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lista com os nomes dos projetos na planilha "PROJETOS";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Tarefa: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nome da tarefa;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Responsável: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quem é o "dono" da tarefa (um projeto pode ter diversas tarefas com donos diferentes);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Data início Planej.: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data prevista para início (não a data real de início);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Esforço Planej. (dias):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quantos dias serão necessários para concluir a tarefa (essa informação calculará a data de conclusão prevista);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Data Início Real 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quando a tarefa de fato começou;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Esforço Real 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quantos dias a tarefa levou para ser concluída;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% Finalizado: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caso a tarefa não tenha sido iniciada, o valor a ser inserido será "0%". Caso a tarefa esteja em andamento o valor será entre 0% e 100%. Caso seja concluída, é importante lembrar de alterar o valor para 100%;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 Valor previsto: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qual o valor financeiro previsto a ser gasto naquela tarefa (pode não haver valor previsto também);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-  Valor gasto: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qual o valor financeiro gasto naquela tarefa (pode não haver valor gasto também).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Montserrat" panose="00000500000000000000" pitchFamily="2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As colunas que não foram citadas serão preenchidas automaticamente a partir de fórmulas.</a:t>
          </a:r>
        </a:p>
      </xdr:txBody>
    </xdr:sp>
    <xdr:clientData/>
  </xdr:oneCellAnchor>
  <xdr:twoCellAnchor editAs="oneCell">
    <xdr:from>
      <xdr:col>1</xdr:col>
      <xdr:colOff>8270959</xdr:colOff>
      <xdr:row>10</xdr:row>
      <xdr:rowOff>154716</xdr:rowOff>
    </xdr:from>
    <xdr:to>
      <xdr:col>8</xdr:col>
      <xdr:colOff>282740</xdr:colOff>
      <xdr:row>22</xdr:row>
      <xdr:rowOff>74237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17647"/>
        <a:stretch/>
      </xdr:blipFill>
      <xdr:spPr>
        <a:xfrm>
          <a:off x="8723397" y="4988654"/>
          <a:ext cx="5061031" cy="2205521"/>
        </a:xfrm>
        <a:prstGeom prst="rect">
          <a:avLst/>
        </a:prstGeom>
      </xdr:spPr>
    </xdr:pic>
    <xdr:clientData/>
  </xdr:twoCellAnchor>
  <xdr:twoCellAnchor editAs="oneCell">
    <xdr:from>
      <xdr:col>0</xdr:col>
      <xdr:colOff>324970</xdr:colOff>
      <xdr:row>32</xdr:row>
      <xdr:rowOff>112058</xdr:rowOff>
    </xdr:from>
    <xdr:to>
      <xdr:col>1</xdr:col>
      <xdr:colOff>4953000</xdr:colOff>
      <xdr:row>45</xdr:row>
      <xdr:rowOff>33617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22724"/>
        <a:stretch/>
      </xdr:blipFill>
      <xdr:spPr>
        <a:xfrm>
          <a:off x="324970" y="9132793"/>
          <a:ext cx="5087471" cy="2398059"/>
        </a:xfrm>
        <a:prstGeom prst="rect">
          <a:avLst/>
        </a:prstGeom>
      </xdr:spPr>
    </xdr:pic>
    <xdr:clientData/>
  </xdr:twoCellAnchor>
  <xdr:twoCellAnchor editAs="absolute">
    <xdr:from>
      <xdr:col>0</xdr:col>
      <xdr:colOff>180974</xdr:colOff>
      <xdr:row>52</xdr:row>
      <xdr:rowOff>6878</xdr:rowOff>
    </xdr:from>
    <xdr:to>
      <xdr:col>8</xdr:col>
      <xdr:colOff>504264</xdr:colOff>
      <xdr:row>70</xdr:row>
      <xdr:rowOff>75077</xdr:rowOff>
    </xdr:to>
    <xdr:grpSp>
      <xdr:nvGrpSpPr>
        <xdr:cNvPr id="30" name="Agrupa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pSpPr/>
      </xdr:nvGrpSpPr>
      <xdr:grpSpPr>
        <a:xfrm>
          <a:off x="180974" y="12669525"/>
          <a:ext cx="14255937" cy="3429964"/>
          <a:chOff x="180975" y="495298"/>
          <a:chExt cx="9943235" cy="2846124"/>
        </a:xfrm>
      </xdr:grpSpPr>
      <xdr:sp macro="" textlink="">
        <xdr:nvSpPr>
          <xdr:cNvPr id="31" name="Retângulo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180975" y="495298"/>
            <a:ext cx="9943235" cy="2846124"/>
          </a:xfrm>
          <a:prstGeom prst="rect">
            <a:avLst/>
          </a:prstGeom>
          <a:noFill/>
          <a:ln w="38100">
            <a:solidFill>
              <a:srgbClr val="457B9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2" name="Retângulo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186446" y="495300"/>
            <a:ext cx="9928238" cy="304800"/>
          </a:xfrm>
          <a:prstGeom prst="rect">
            <a:avLst/>
          </a:prstGeom>
          <a:noFill/>
          <a:ln w="38100">
            <a:solidFill>
              <a:srgbClr val="457B9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Planilha</a:t>
            </a:r>
            <a:r>
              <a:rPr lang="pt-BR" sz="1400" b="1" baseline="0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 - GRÁFICO DE GANTT</a:t>
            </a:r>
            <a:endParaRPr lang="pt-BR" sz="140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endParaRPr>
          </a:p>
        </xdr:txBody>
      </xdr:sp>
    </xdr:grpSp>
    <xdr:clientData/>
  </xdr:twoCellAnchor>
  <xdr:twoCellAnchor editAs="absolute">
    <xdr:from>
      <xdr:col>0</xdr:col>
      <xdr:colOff>180974</xdr:colOff>
      <xdr:row>72</xdr:row>
      <xdr:rowOff>2880</xdr:rowOff>
    </xdr:from>
    <xdr:to>
      <xdr:col>8</xdr:col>
      <xdr:colOff>504264</xdr:colOff>
      <xdr:row>95</xdr:row>
      <xdr:rowOff>159125</xdr:rowOff>
    </xdr:to>
    <xdr:grpSp>
      <xdr:nvGrpSpPr>
        <xdr:cNvPr id="33" name="Agrupa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180974" y="16400821"/>
          <a:ext cx="14255937" cy="4451833"/>
          <a:chOff x="180975" y="495300"/>
          <a:chExt cx="9943235" cy="2534459"/>
        </a:xfrm>
      </xdr:grpSpPr>
      <xdr:sp macro="" textlink="">
        <xdr:nvSpPr>
          <xdr:cNvPr id="34" name="Retângulo 3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180975" y="495300"/>
            <a:ext cx="9943235" cy="2534459"/>
          </a:xfrm>
          <a:prstGeom prst="rect">
            <a:avLst/>
          </a:prstGeom>
          <a:noFill/>
          <a:ln w="38100">
            <a:solidFill>
              <a:srgbClr val="1D355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5" name="Retângulo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186446" y="495300"/>
            <a:ext cx="9928238" cy="229014"/>
          </a:xfrm>
          <a:prstGeom prst="rect">
            <a:avLst/>
          </a:prstGeom>
          <a:noFill/>
          <a:ln w="38100">
            <a:solidFill>
              <a:srgbClr val="1D355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Planilha - DASHBOARD</a:t>
            </a:r>
          </a:p>
        </xdr:txBody>
      </xdr:sp>
    </xdr:grpSp>
    <xdr:clientData/>
  </xdr:twoCellAnchor>
  <xdr:oneCellAnchor>
    <xdr:from>
      <xdr:col>1</xdr:col>
      <xdr:colOff>3801</xdr:colOff>
      <xdr:row>54</xdr:row>
      <xdr:rowOff>147622</xdr:rowOff>
    </xdr:from>
    <xdr:ext cx="6565046" cy="2696267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456239" y="13363560"/>
          <a:ext cx="6565046" cy="2696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r>
            <a:rPr lang="pt-BR" sz="1100">
              <a:latin typeface="Montserrat" panose="00000500000000000000" pitchFamily="2" charset="0"/>
            </a:rPr>
            <a:t>Na</a:t>
          </a:r>
          <a:r>
            <a:rPr lang="pt-BR" sz="1100" baseline="0">
              <a:latin typeface="Montserrat" panose="00000500000000000000" pitchFamily="2" charset="0"/>
            </a:rPr>
            <a:t> planilha "GRÁFICO DE GANTT", é onde teremos uma visualização do cronograma dos projetos e suas tarefas.</a:t>
          </a:r>
        </a:p>
        <a:p>
          <a:endParaRPr lang="pt-BR" sz="1100" baseline="0">
            <a:latin typeface="Montserrat" panose="00000500000000000000" pitchFamily="2" charset="0"/>
          </a:endParaRPr>
        </a:p>
        <a:p>
          <a:r>
            <a:rPr lang="pt-BR" sz="1100" baseline="0">
              <a:latin typeface="Montserrat" panose="00000500000000000000" pitchFamily="2" charset="0"/>
            </a:rPr>
            <a:t>Na parte lateral esquerda é possível aplicar filtros específicos de PROJETOS e RESPONSÁVEIS</a:t>
          </a:r>
        </a:p>
        <a:p>
          <a:endParaRPr lang="pt-BR" sz="1100" baseline="0">
            <a:latin typeface="Montserrat" panose="00000500000000000000" pitchFamily="2" charset="0"/>
          </a:endParaRPr>
        </a:p>
        <a:p>
          <a:r>
            <a:rPr lang="pt-BR" sz="1100" baseline="0">
              <a:latin typeface="Montserrat" panose="00000500000000000000" pitchFamily="2" charset="0"/>
            </a:rPr>
            <a:t>Caso seja de sua vontade, é possível navegar pelo cronograma através da barra localizada acima do mesmo.</a:t>
          </a:r>
        </a:p>
        <a:p>
          <a:endParaRPr lang="pt-BR" sz="1100" baseline="0">
            <a:latin typeface="Montserrat" panose="00000500000000000000" pitchFamily="2" charset="0"/>
          </a:endParaRPr>
        </a:p>
        <a:p>
          <a:r>
            <a:rPr lang="pt-BR" sz="1100" baseline="0">
              <a:latin typeface="Montserrat" panose="00000500000000000000" pitchFamily="2" charset="0"/>
            </a:rPr>
            <a:t>Além disso, outra forma de interação com a planilha não é necessária.</a:t>
          </a:r>
        </a:p>
        <a:p>
          <a:endParaRPr lang="pt-BR" sz="1100" baseline="0">
            <a:latin typeface="Montserrat" panose="00000500000000000000" pitchFamily="2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IMPORTANTE: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sempre que houver a inclusão/alteração de informações, é necessário atualizar todos os dados na guia "DADOS".</a:t>
          </a:r>
          <a:endParaRPr lang="pt-BR" sz="1100">
            <a:latin typeface="Montserrat" panose="00000500000000000000" pitchFamily="2" charset="0"/>
          </a:endParaRPr>
        </a:p>
      </xdr:txBody>
    </xdr:sp>
    <xdr:clientData/>
  </xdr:oneCellAnchor>
  <xdr:oneCellAnchor>
    <xdr:from>
      <xdr:col>1</xdr:col>
      <xdr:colOff>7239000</xdr:colOff>
      <xdr:row>78</xdr:row>
      <xdr:rowOff>147099</xdr:rowOff>
    </xdr:from>
    <xdr:ext cx="5811049" cy="2327945"/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7701643" y="17945242"/>
          <a:ext cx="5811049" cy="23279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Na planilha "DASHBOARD", é onde teremos as visualizações gráficas e gerenciais. Ela que gerará insights acerca dos andamentos dos projetos.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Montserrat" panose="00000500000000000000" pitchFamily="2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Na parte lateral esquerda é possível aplicar filtros específicos para obter informações específicas.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Montserrat" panose="00000500000000000000" pitchFamily="2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A parte de "Ficha do projeto" só apresentará informações quando o filtro estiver aplicado a um projeto único.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Montserrat" panose="00000500000000000000" pitchFamily="2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Além disso, outra forma de interação com a planilha não é necessária.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Montserrat" panose="00000500000000000000" pitchFamily="2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IMPORTANTE: </a:t>
          </a: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Montserrat" panose="00000500000000000000" pitchFamily="2" charset="0"/>
              <a:ea typeface="+mn-ea"/>
              <a:cs typeface="+mn-cs"/>
            </a:rPr>
            <a:t>sempre que houver a inclusão/alteração de informações, é necessário atualizar todos os dados na guia "DADOS".</a:t>
          </a:r>
        </a:p>
      </xdr:txBody>
    </xdr:sp>
    <xdr:clientData/>
  </xdr:oneCellAnchor>
  <xdr:twoCellAnchor editAs="absolute">
    <xdr:from>
      <xdr:col>0</xdr:col>
      <xdr:colOff>180974</xdr:colOff>
      <xdr:row>97</xdr:row>
      <xdr:rowOff>149753</xdr:rowOff>
    </xdr:from>
    <xdr:to>
      <xdr:col>8</xdr:col>
      <xdr:colOff>504264</xdr:colOff>
      <xdr:row>106</xdr:row>
      <xdr:rowOff>142873</xdr:rowOff>
    </xdr:to>
    <xdr:grpSp>
      <xdr:nvGrpSpPr>
        <xdr:cNvPr id="43" name="Agrupar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pSpPr/>
      </xdr:nvGrpSpPr>
      <xdr:grpSpPr>
        <a:xfrm>
          <a:off x="180974" y="21216812"/>
          <a:ext cx="14255937" cy="1674002"/>
          <a:chOff x="180975" y="495299"/>
          <a:chExt cx="9943235" cy="1389712"/>
        </a:xfrm>
      </xdr:grpSpPr>
      <xdr:sp macro="" textlink="">
        <xdr:nvSpPr>
          <xdr:cNvPr id="44" name="Retângulo 4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180975" y="495299"/>
            <a:ext cx="9943235" cy="1389712"/>
          </a:xfrm>
          <a:prstGeom prst="rect">
            <a:avLst/>
          </a:prstGeom>
          <a:noFill/>
          <a:ln w="38100">
            <a:solidFill>
              <a:srgbClr val="457B9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5" name="Retângulo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SpPr/>
        </xdr:nvSpPr>
        <xdr:spPr>
          <a:xfrm>
            <a:off x="186446" y="495300"/>
            <a:ext cx="9928238" cy="304800"/>
          </a:xfrm>
          <a:prstGeom prst="rect">
            <a:avLst/>
          </a:prstGeom>
          <a:noFill/>
          <a:ln w="38100">
            <a:solidFill>
              <a:srgbClr val="457B9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OUTRAS PLANILHAS</a:t>
            </a:r>
          </a:p>
        </xdr:txBody>
      </xdr:sp>
    </xdr:grpSp>
    <xdr:clientData/>
  </xdr:twoCellAnchor>
  <xdr:oneCellAnchor>
    <xdr:from>
      <xdr:col>0</xdr:col>
      <xdr:colOff>442633</xdr:colOff>
      <xdr:row>100</xdr:row>
      <xdr:rowOff>183614</xdr:rowOff>
    </xdr:from>
    <xdr:ext cx="13273368" cy="780214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442633" y="22162552"/>
          <a:ext cx="13273368" cy="7802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r>
            <a:rPr lang="pt-BR" sz="1100">
              <a:latin typeface="Montserrat" panose="00000500000000000000" pitchFamily="2" charset="0"/>
            </a:rPr>
            <a:t>As</a:t>
          </a:r>
          <a:r>
            <a:rPr lang="pt-BR" sz="1100" baseline="0">
              <a:latin typeface="Montserrat" panose="00000500000000000000" pitchFamily="2" charset="0"/>
            </a:rPr>
            <a:t> outras planilhas existentes servem de apoio para geração de gráficos e tabelas que alimentam as planilhas "GRÁFICO DE GANTT" e "DASHBOARD".</a:t>
          </a:r>
        </a:p>
        <a:p>
          <a:endParaRPr lang="pt-BR" sz="1100" baseline="0">
            <a:latin typeface="Montserrat" panose="00000500000000000000" pitchFamily="2" charset="0"/>
          </a:endParaRPr>
        </a:p>
        <a:p>
          <a:r>
            <a:rPr lang="pt-BR" sz="1100" baseline="0">
              <a:latin typeface="Montserrat" panose="00000500000000000000" pitchFamily="2" charset="0"/>
            </a:rPr>
            <a:t>Caso seja desejado, é possível ocultá-las clicando com o botão direito nelas e selecionando a opção "Ocultar". Para reexibir, basta clicar com o botão direito em outra planilha qualquer e selecionar a opção "Reexibir".</a:t>
          </a:r>
          <a:endParaRPr lang="pt-BR" sz="1100">
            <a:latin typeface="Montserrat" panose="00000500000000000000" pitchFamily="2" charset="0"/>
          </a:endParaRPr>
        </a:p>
      </xdr:txBody>
    </xdr:sp>
    <xdr:clientData/>
  </xdr:oneCellAnchor>
  <xdr:twoCellAnchor editAs="oneCell">
    <xdr:from>
      <xdr:col>1</xdr:col>
      <xdr:colOff>6666901</xdr:colOff>
      <xdr:row>55</xdr:row>
      <xdr:rowOff>68034</xdr:rowOff>
    </xdr:from>
    <xdr:to>
      <xdr:col>8</xdr:col>
      <xdr:colOff>217715</xdr:colOff>
      <xdr:row>68</xdr:row>
      <xdr:rowOff>176891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19339" y="13474472"/>
          <a:ext cx="6600064" cy="258535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75</xdr:row>
      <xdr:rowOff>108858</xdr:rowOff>
    </xdr:from>
    <xdr:to>
      <xdr:col>1</xdr:col>
      <xdr:colOff>6926037</xdr:colOff>
      <xdr:row>94</xdr:row>
      <xdr:rowOff>37324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8" y="17335501"/>
          <a:ext cx="6898822" cy="354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20093</xdr:colOff>
      <xdr:row>0</xdr:row>
      <xdr:rowOff>40821</xdr:rowOff>
    </xdr:from>
    <xdr:to>
      <xdr:col>4</xdr:col>
      <xdr:colOff>1187586</xdr:colOff>
      <xdr:row>1</xdr:row>
      <xdr:rowOff>174321</xdr:rowOff>
    </xdr:to>
    <xdr:grpSp>
      <xdr:nvGrpSpPr>
        <xdr:cNvPr id="10" name="Agrupar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5989093" y="40821"/>
          <a:ext cx="1167493" cy="327735"/>
          <a:chOff x="9791700" y="20740"/>
          <a:chExt cx="1171575" cy="357654"/>
        </a:xfrm>
      </xdr:grpSpPr>
      <xdr:sp macro="" textlink="">
        <xdr:nvSpPr>
          <xdr:cNvPr id="11" name="Retângulo: Cantos Arredondados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9896475" y="20740"/>
            <a:ext cx="962025" cy="342900"/>
          </a:xfrm>
          <a:prstGeom prst="roundRect">
            <a:avLst>
              <a:gd name="adj" fmla="val 50000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" name="Retângulo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9791700" y="25969"/>
            <a:ext cx="1171575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Dashboards</a:t>
            </a:r>
          </a:p>
        </xdr:txBody>
      </xdr:sp>
    </xdr:grpSp>
    <xdr:clientData/>
  </xdr:twoCellAnchor>
  <xdr:twoCellAnchor editAs="absolute">
    <xdr:from>
      <xdr:col>4</xdr:col>
      <xdr:colOff>1096485</xdr:colOff>
      <xdr:row>0</xdr:row>
      <xdr:rowOff>40821</xdr:rowOff>
    </xdr:from>
    <xdr:to>
      <xdr:col>5</xdr:col>
      <xdr:colOff>1085659</xdr:colOff>
      <xdr:row>1</xdr:row>
      <xdr:rowOff>174321</xdr:rowOff>
    </xdr:to>
    <xdr:grpSp>
      <xdr:nvGrpSpPr>
        <xdr:cNvPr id="13" name="Agrupar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7065485" y="40821"/>
          <a:ext cx="1236762" cy="327735"/>
          <a:chOff x="10984006" y="20740"/>
          <a:chExt cx="1176058" cy="357654"/>
        </a:xfrm>
      </xdr:grpSpPr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Gantt</a:t>
            </a:r>
          </a:p>
        </xdr:txBody>
      </xdr:sp>
    </xdr:grpSp>
    <xdr:clientData/>
  </xdr:twoCellAnchor>
  <xdr:twoCellAnchor editAs="absolute">
    <xdr:from>
      <xdr:col>0</xdr:col>
      <xdr:colOff>13607</xdr:colOff>
      <xdr:row>0</xdr:row>
      <xdr:rowOff>45855</xdr:rowOff>
    </xdr:from>
    <xdr:to>
      <xdr:col>0</xdr:col>
      <xdr:colOff>335736</xdr:colOff>
      <xdr:row>1</xdr:row>
      <xdr:rowOff>175832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5111" b="94333" l="9222" r="90000">
                      <a14:foregroundMark x1="64556" y1="41778" x2="64556" y2="41778"/>
                      <a14:foregroundMark x1="9444" y1="53111" x2="9444" y2="53111"/>
                      <a14:foregroundMark x1="55444" y1="7667" x2="59444" y2="5222"/>
                      <a14:foregroundMark x1="56556" y1="92889" x2="60000" y2="94333"/>
                      <a14:foregroundMark x1="16889" y1="54778" x2="47222" y2="58111"/>
                      <a14:foregroundMark x1="71222" y1="57000" x2="60000" y2="58111"/>
                      <a14:foregroundMark x1="34778" y1="68111" x2="35000" y2="745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" y="45855"/>
          <a:ext cx="322129" cy="320477"/>
        </a:xfrm>
        <a:prstGeom prst="rect">
          <a:avLst/>
        </a:prstGeom>
      </xdr:spPr>
    </xdr:pic>
    <xdr:clientData/>
  </xdr:twoCellAnchor>
  <xdr:twoCellAnchor editAs="absolute">
    <xdr:from>
      <xdr:col>0</xdr:col>
      <xdr:colOff>230357</xdr:colOff>
      <xdr:row>0</xdr:row>
      <xdr:rowOff>53755</xdr:rowOff>
    </xdr:from>
    <xdr:to>
      <xdr:col>3</xdr:col>
      <xdr:colOff>748393</xdr:colOff>
      <xdr:row>2</xdr:row>
      <xdr:rowOff>25180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230357" y="53755"/>
          <a:ext cx="5389393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5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PAINEL</a:t>
          </a:r>
          <a:r>
            <a:rPr lang="pt-BR" sz="1050" b="1" baseline="0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 DE GERENCIAMENTO DE PROJETOS - HASHTAG TREINAMENTOS</a:t>
          </a:r>
          <a:endParaRPr lang="pt-BR" sz="1050" b="1">
            <a:solidFill>
              <a:schemeClr val="bg2">
                <a:lumMod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absolute">
    <xdr:from>
      <xdr:col>5</xdr:col>
      <xdr:colOff>985033</xdr:colOff>
      <xdr:row>0</xdr:row>
      <xdr:rowOff>40821</xdr:rowOff>
    </xdr:from>
    <xdr:to>
      <xdr:col>6</xdr:col>
      <xdr:colOff>974208</xdr:colOff>
      <xdr:row>1</xdr:row>
      <xdr:rowOff>174321</xdr:rowOff>
    </xdr:to>
    <xdr:grpSp>
      <xdr:nvGrpSpPr>
        <xdr:cNvPr id="18" name="Agrupar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pSpPr/>
      </xdr:nvGrpSpPr>
      <xdr:grpSpPr>
        <a:xfrm>
          <a:off x="8201621" y="40821"/>
          <a:ext cx="1236763" cy="327735"/>
          <a:chOff x="10984006" y="20740"/>
          <a:chExt cx="1176058" cy="357654"/>
        </a:xfrm>
      </xdr:grpSpPr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rgbClr val="E639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1"/>
                </a:solidFill>
                <a:latin typeface="Montserrat" panose="00000500000000000000" pitchFamily="2" charset="0"/>
              </a:rPr>
              <a:t>Projetos</a:t>
            </a:r>
          </a:p>
        </xdr:txBody>
      </xdr:sp>
    </xdr:grpSp>
    <xdr:clientData/>
  </xdr:twoCellAnchor>
  <xdr:twoCellAnchor editAs="absolute">
    <xdr:from>
      <xdr:col>6</xdr:col>
      <xdr:colOff>873582</xdr:colOff>
      <xdr:row>0</xdr:row>
      <xdr:rowOff>40821</xdr:rowOff>
    </xdr:from>
    <xdr:to>
      <xdr:col>7</xdr:col>
      <xdr:colOff>672256</xdr:colOff>
      <xdr:row>1</xdr:row>
      <xdr:rowOff>174321</xdr:rowOff>
    </xdr:to>
    <xdr:grpSp>
      <xdr:nvGrpSpPr>
        <xdr:cNvPr id="21" name="Agrupar 2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9337758" y="40821"/>
          <a:ext cx="1255439" cy="327735"/>
          <a:chOff x="10984006" y="20740"/>
          <a:chExt cx="1176058" cy="357654"/>
        </a:xfrm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3" name="Retângulo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Tarefas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564379</xdr:colOff>
      <xdr:row>0</xdr:row>
      <xdr:rowOff>40821</xdr:rowOff>
    </xdr:from>
    <xdr:to>
      <xdr:col>4</xdr:col>
      <xdr:colOff>543968</xdr:colOff>
      <xdr:row>1</xdr:row>
      <xdr:rowOff>174321</xdr:rowOff>
    </xdr:to>
    <xdr:grpSp>
      <xdr:nvGrpSpPr>
        <xdr:cNvPr id="10" name="Agrupar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5980555" y="40821"/>
          <a:ext cx="1227178" cy="327735"/>
          <a:chOff x="9791700" y="20740"/>
          <a:chExt cx="1171575" cy="357654"/>
        </a:xfrm>
      </xdr:grpSpPr>
      <xdr:sp macro="" textlink="">
        <xdr:nvSpPr>
          <xdr:cNvPr id="11" name="Retângulo: Cantos Arredondados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/>
        </xdr:nvSpPr>
        <xdr:spPr>
          <a:xfrm>
            <a:off x="9896475" y="20740"/>
            <a:ext cx="962025" cy="342900"/>
          </a:xfrm>
          <a:prstGeom prst="roundRect">
            <a:avLst>
              <a:gd name="adj" fmla="val 50000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" name="Retângulo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/>
        </xdr:nvSpPr>
        <xdr:spPr>
          <a:xfrm>
            <a:off x="9791700" y="25969"/>
            <a:ext cx="1171575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Dashboards</a:t>
            </a:r>
          </a:p>
        </xdr:txBody>
      </xdr:sp>
    </xdr:grpSp>
    <xdr:clientData/>
  </xdr:twoCellAnchor>
  <xdr:twoCellAnchor editAs="absolute">
    <xdr:from>
      <xdr:col>4</xdr:col>
      <xdr:colOff>443342</xdr:colOff>
      <xdr:row>0</xdr:row>
      <xdr:rowOff>40821</xdr:rowOff>
    </xdr:from>
    <xdr:to>
      <xdr:col>5</xdr:col>
      <xdr:colOff>595802</xdr:colOff>
      <xdr:row>1</xdr:row>
      <xdr:rowOff>174321</xdr:rowOff>
    </xdr:to>
    <xdr:grpSp>
      <xdr:nvGrpSpPr>
        <xdr:cNvPr id="13" name="Agrupar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7107107" y="40821"/>
          <a:ext cx="1235695" cy="327735"/>
          <a:chOff x="10984006" y="20740"/>
          <a:chExt cx="1176058" cy="357654"/>
        </a:xfrm>
      </xdr:grpSpPr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Gantt</a:t>
            </a:r>
          </a:p>
        </xdr:txBody>
      </xdr:sp>
    </xdr:grpSp>
    <xdr:clientData/>
  </xdr:twoCellAnchor>
  <xdr:twoCellAnchor editAs="absolute">
    <xdr:from>
      <xdr:col>0</xdr:col>
      <xdr:colOff>13607</xdr:colOff>
      <xdr:row>0</xdr:row>
      <xdr:rowOff>45855</xdr:rowOff>
    </xdr:from>
    <xdr:to>
      <xdr:col>0</xdr:col>
      <xdr:colOff>335736</xdr:colOff>
      <xdr:row>1</xdr:row>
      <xdr:rowOff>175832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5111" b="94333" l="9222" r="90000">
                      <a14:foregroundMark x1="64556" y1="41778" x2="64556" y2="41778"/>
                      <a14:foregroundMark x1="9444" y1="53111" x2="9444" y2="53111"/>
                      <a14:foregroundMark x1="55444" y1="7667" x2="59444" y2="5222"/>
                      <a14:foregroundMark x1="56556" y1="92889" x2="60000" y2="94333"/>
                      <a14:foregroundMark x1="16889" y1="54778" x2="47222" y2="58111"/>
                      <a14:foregroundMark x1="71222" y1="57000" x2="60000" y2="58111"/>
                      <a14:foregroundMark x1="34778" y1="68111" x2="35000" y2="745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" y="45855"/>
          <a:ext cx="322129" cy="320477"/>
        </a:xfrm>
        <a:prstGeom prst="rect">
          <a:avLst/>
        </a:prstGeom>
      </xdr:spPr>
    </xdr:pic>
    <xdr:clientData/>
  </xdr:twoCellAnchor>
  <xdr:twoCellAnchor editAs="absolute">
    <xdr:from>
      <xdr:col>0</xdr:col>
      <xdr:colOff>230357</xdr:colOff>
      <xdr:row>0</xdr:row>
      <xdr:rowOff>53755</xdr:rowOff>
    </xdr:from>
    <xdr:to>
      <xdr:col>3</xdr:col>
      <xdr:colOff>544286</xdr:colOff>
      <xdr:row>2</xdr:row>
      <xdr:rowOff>25180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230357" y="53755"/>
          <a:ext cx="5484643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5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PAINEL</a:t>
          </a:r>
          <a:r>
            <a:rPr lang="pt-BR" sz="1050" b="1" baseline="0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 DE GERENCIAMENTO DE PROJETOS - HASHTAG TREINAMENTOS</a:t>
          </a:r>
          <a:endParaRPr lang="pt-BR" sz="1050" b="1">
            <a:solidFill>
              <a:schemeClr val="bg2">
                <a:lumMod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absolute">
    <xdr:from>
      <xdr:col>5</xdr:col>
      <xdr:colOff>495176</xdr:colOff>
      <xdr:row>0</xdr:row>
      <xdr:rowOff>40821</xdr:rowOff>
    </xdr:from>
    <xdr:to>
      <xdr:col>6</xdr:col>
      <xdr:colOff>647636</xdr:colOff>
      <xdr:row>1</xdr:row>
      <xdr:rowOff>174321</xdr:rowOff>
    </xdr:to>
    <xdr:grpSp>
      <xdr:nvGrpSpPr>
        <xdr:cNvPr id="18" name="Agrupar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pSpPr/>
      </xdr:nvGrpSpPr>
      <xdr:grpSpPr>
        <a:xfrm>
          <a:off x="8242176" y="40821"/>
          <a:ext cx="1235695" cy="327735"/>
          <a:chOff x="10984006" y="20740"/>
          <a:chExt cx="1176058" cy="357654"/>
        </a:xfrm>
      </xdr:grpSpPr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Projetos</a:t>
            </a:r>
          </a:p>
        </xdr:txBody>
      </xdr:sp>
    </xdr:grpSp>
    <xdr:clientData/>
  </xdr:twoCellAnchor>
  <xdr:twoCellAnchor editAs="absolute">
    <xdr:from>
      <xdr:col>6</xdr:col>
      <xdr:colOff>547010</xdr:colOff>
      <xdr:row>0</xdr:row>
      <xdr:rowOff>40821</xdr:rowOff>
    </xdr:from>
    <xdr:to>
      <xdr:col>7</xdr:col>
      <xdr:colOff>699471</xdr:colOff>
      <xdr:row>1</xdr:row>
      <xdr:rowOff>174321</xdr:rowOff>
    </xdr:to>
    <xdr:grpSp>
      <xdr:nvGrpSpPr>
        <xdr:cNvPr id="21" name="Agrupar 2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pSpPr/>
      </xdr:nvGrpSpPr>
      <xdr:grpSpPr>
        <a:xfrm>
          <a:off x="9377245" y="40821"/>
          <a:ext cx="1235697" cy="327735"/>
          <a:chOff x="10984006" y="20740"/>
          <a:chExt cx="1176058" cy="357654"/>
        </a:xfrm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rgbClr val="E639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Retângulo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1"/>
                </a:solidFill>
                <a:latin typeface="Montserrat" panose="00000500000000000000" pitchFamily="2" charset="0"/>
              </a:rPr>
              <a:t>Tarefas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434407</xdr:colOff>
      <xdr:row>1</xdr:row>
      <xdr:rowOff>140805</xdr:rowOff>
    </xdr:to>
    <xdr:sp macro="" textlink="">
      <xdr:nvSpPr>
        <xdr:cNvPr id="91" name="Retângulo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0" y="0"/>
          <a:ext cx="1019514" cy="33130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0</xdr:colOff>
      <xdr:row>0</xdr:row>
      <xdr:rowOff>129607</xdr:rowOff>
    </xdr:from>
    <xdr:to>
      <xdr:col>3</xdr:col>
      <xdr:colOff>465882</xdr:colOff>
      <xdr:row>9</xdr:row>
      <xdr:rowOff>245268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9" name="Projeto 2">
              <a:extLst>
                <a:ext uri="{FF2B5EF4-FFF2-40B4-BE49-F238E27FC236}">
                  <a16:creationId xmlns:a16="http://schemas.microsoft.com/office/drawing/2014/main" id="{00000000-0008-0000-0300-00005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je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9607"/>
              <a:ext cx="222120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10</xdr:row>
      <xdr:rowOff>81642</xdr:rowOff>
    </xdr:from>
    <xdr:to>
      <xdr:col>3</xdr:col>
      <xdr:colOff>465882</xdr:colOff>
      <xdr:row>15</xdr:row>
      <xdr:rowOff>20410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0" name="Responsável 1">
              <a:extLst>
                <a:ext uri="{FF2B5EF4-FFF2-40B4-BE49-F238E27FC236}">
                  <a16:creationId xmlns:a16="http://schemas.microsoft.com/office/drawing/2014/main" id="{00000000-0008-0000-0300-00005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sponsáve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07178"/>
              <a:ext cx="222120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</xdr:col>
      <xdr:colOff>421821</xdr:colOff>
      <xdr:row>0</xdr:row>
      <xdr:rowOff>154780</xdr:rowOff>
    </xdr:from>
    <xdr:to>
      <xdr:col>3</xdr:col>
      <xdr:colOff>108857</xdr:colOff>
      <xdr:row>2</xdr:row>
      <xdr:rowOff>18709</xdr:rowOff>
    </xdr:to>
    <xdr:sp macro="" textlink="">
      <xdr:nvSpPr>
        <xdr:cNvPr id="94" name="Retângulo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1588634" y="154780"/>
          <a:ext cx="270442" cy="28064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421821</xdr:colOff>
      <xdr:row>10</xdr:row>
      <xdr:rowOff>95249</xdr:rowOff>
    </xdr:from>
    <xdr:to>
      <xdr:col>3</xdr:col>
      <xdr:colOff>108857</xdr:colOff>
      <xdr:row>10</xdr:row>
      <xdr:rowOff>340178</xdr:rowOff>
    </xdr:to>
    <xdr:sp macro="" textlink="">
      <xdr:nvSpPr>
        <xdr:cNvPr id="95" name="Retângulo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1592035" y="2571749"/>
          <a:ext cx="272143" cy="24492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171450</xdr:rowOff>
        </xdr:from>
        <xdr:to>
          <xdr:col>48</xdr:col>
          <xdr:colOff>0</xdr:colOff>
          <xdr:row>3</xdr:row>
          <xdr:rowOff>184150</xdr:rowOff>
        </xdr:to>
        <xdr:sp macro="" textlink="">
          <xdr:nvSpPr>
            <xdr:cNvPr id="9217" name="Scroll Bar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3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absolute">
    <xdr:from>
      <xdr:col>8</xdr:col>
      <xdr:colOff>986202</xdr:colOff>
      <xdr:row>0</xdr:row>
      <xdr:rowOff>68035</xdr:rowOff>
    </xdr:from>
    <xdr:to>
      <xdr:col>9</xdr:col>
      <xdr:colOff>299041</xdr:colOff>
      <xdr:row>1</xdr:row>
      <xdr:rowOff>160714</xdr:rowOff>
    </xdr:to>
    <xdr:grpSp>
      <xdr:nvGrpSpPr>
        <xdr:cNvPr id="99" name="Agrupar 9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GrpSpPr/>
      </xdr:nvGrpSpPr>
      <xdr:grpSpPr>
        <a:xfrm>
          <a:off x="8506416" y="68035"/>
          <a:ext cx="1272268" cy="301322"/>
          <a:chOff x="9791700" y="20740"/>
          <a:chExt cx="1171575" cy="357654"/>
        </a:xfrm>
      </xdr:grpSpPr>
      <xdr:sp macro="" textlink="">
        <xdr:nvSpPr>
          <xdr:cNvPr id="100" name="Retângulo: Cantos Arredondados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SpPr/>
        </xdr:nvSpPr>
        <xdr:spPr>
          <a:xfrm>
            <a:off x="9896475" y="20740"/>
            <a:ext cx="962025" cy="342900"/>
          </a:xfrm>
          <a:prstGeom prst="roundRect">
            <a:avLst>
              <a:gd name="adj" fmla="val 50000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1" name="Retângulo 100">
            <a:extLst>
              <a:ext uri="{FF2B5EF4-FFF2-40B4-BE49-F238E27FC236}">
                <a16:creationId xmlns:a16="http://schemas.microsoft.com/office/drawing/2014/main" id="{00000000-0008-0000-0300-000065000000}"/>
              </a:ext>
            </a:extLst>
          </xdr:cNvPr>
          <xdr:cNvSpPr/>
        </xdr:nvSpPr>
        <xdr:spPr>
          <a:xfrm>
            <a:off x="9791700" y="25969"/>
            <a:ext cx="1171575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Dashboards</a:t>
            </a:r>
          </a:p>
        </xdr:txBody>
      </xdr:sp>
    </xdr:grpSp>
    <xdr:clientData/>
  </xdr:twoCellAnchor>
  <xdr:twoCellAnchor editAs="absolute">
    <xdr:from>
      <xdr:col>9</xdr:col>
      <xdr:colOff>198415</xdr:colOff>
      <xdr:row>0</xdr:row>
      <xdr:rowOff>68035</xdr:rowOff>
    </xdr:from>
    <xdr:to>
      <xdr:col>10</xdr:col>
      <xdr:colOff>585221</xdr:colOff>
      <xdr:row>1</xdr:row>
      <xdr:rowOff>160714</xdr:rowOff>
    </xdr:to>
    <xdr:grpSp>
      <xdr:nvGrpSpPr>
        <xdr:cNvPr id="102" name="Agrupar 10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GrpSpPr/>
      </xdr:nvGrpSpPr>
      <xdr:grpSpPr>
        <a:xfrm>
          <a:off x="9678058" y="68035"/>
          <a:ext cx="1221377" cy="301322"/>
          <a:chOff x="10984006" y="20740"/>
          <a:chExt cx="1176058" cy="357654"/>
        </a:xfrm>
      </xdr:grpSpPr>
      <xdr:sp macro="" textlink="">
        <xdr:nvSpPr>
          <xdr:cNvPr id="103" name="Retângulo: Cantos Arredondados 102">
            <a:extLst>
              <a:ext uri="{FF2B5EF4-FFF2-40B4-BE49-F238E27FC236}">
                <a16:creationId xmlns:a16="http://schemas.microsoft.com/office/drawing/2014/main" id="{00000000-0008-0000-0300-000067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rgbClr val="E639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104" name="Retângulo 103">
            <a:extLst>
              <a:ext uri="{FF2B5EF4-FFF2-40B4-BE49-F238E27FC236}">
                <a16:creationId xmlns:a16="http://schemas.microsoft.com/office/drawing/2014/main" id="{00000000-0008-0000-0300-000068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1"/>
                </a:solidFill>
                <a:latin typeface="Montserrat" panose="00000500000000000000" pitchFamily="2" charset="0"/>
              </a:rPr>
              <a:t>Gantt</a:t>
            </a:r>
          </a:p>
        </xdr:txBody>
      </xdr:sp>
    </xdr:grpSp>
    <xdr:clientData/>
  </xdr:twoCellAnchor>
  <xdr:twoCellAnchor editAs="absolute">
    <xdr:from>
      <xdr:col>4</xdr:col>
      <xdr:colOff>108858</xdr:colOff>
      <xdr:row>0</xdr:row>
      <xdr:rowOff>73069</xdr:rowOff>
    </xdr:from>
    <xdr:to>
      <xdr:col>5</xdr:col>
      <xdr:colOff>118023</xdr:colOff>
      <xdr:row>1</xdr:row>
      <xdr:rowOff>162225</xdr:rowOff>
    </xdr:to>
    <xdr:pic>
      <xdr:nvPicPr>
        <xdr:cNvPr id="105" name="Imagem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5111" b="94333" l="9222" r="90000">
                      <a14:foregroundMark x1="64556" y1="41778" x2="64556" y2="41778"/>
                      <a14:foregroundMark x1="9444" y1="53111" x2="9444" y2="53111"/>
                      <a14:foregroundMark x1="55444" y1="7667" x2="59444" y2="5222"/>
                      <a14:foregroundMark x1="56556" y1="92889" x2="60000" y2="94333"/>
                      <a14:foregroundMark x1="16889" y1="54778" x2="47222" y2="58111"/>
                      <a14:foregroundMark x1="71222" y1="57000" x2="60000" y2="58111"/>
                      <a14:foregroundMark x1="34778" y1="68111" x2="35000" y2="745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87" y="73069"/>
          <a:ext cx="322129" cy="320477"/>
        </a:xfrm>
        <a:prstGeom prst="rect">
          <a:avLst/>
        </a:prstGeom>
      </xdr:spPr>
    </xdr:pic>
    <xdr:clientData/>
  </xdr:twoCellAnchor>
  <xdr:twoCellAnchor editAs="absolute">
    <xdr:from>
      <xdr:col>5</xdr:col>
      <xdr:colOff>12644</xdr:colOff>
      <xdr:row>0</xdr:row>
      <xdr:rowOff>80969</xdr:rowOff>
    </xdr:from>
    <xdr:to>
      <xdr:col>8</xdr:col>
      <xdr:colOff>816429</xdr:colOff>
      <xdr:row>2</xdr:row>
      <xdr:rowOff>11573</xdr:rowOff>
    </xdr:to>
    <xdr:sp macro="" textlink="">
      <xdr:nvSpPr>
        <xdr:cNvPr id="106" name="Retângulo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/>
      </xdr:nvSpPr>
      <xdr:spPr>
        <a:xfrm>
          <a:off x="2666037" y="80969"/>
          <a:ext cx="5334963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5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PAINEL</a:t>
          </a:r>
          <a:r>
            <a:rPr lang="pt-BR" sz="1050" b="1" baseline="0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 DE GERENCIAMENTO DE PROJETOS - HASHTAG TREINAMENTOS</a:t>
          </a:r>
          <a:endParaRPr lang="pt-BR" sz="1050" b="1">
            <a:solidFill>
              <a:schemeClr val="bg2">
                <a:lumMod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absolute">
    <xdr:from>
      <xdr:col>10</xdr:col>
      <xdr:colOff>484595</xdr:colOff>
      <xdr:row>0</xdr:row>
      <xdr:rowOff>68035</xdr:rowOff>
    </xdr:from>
    <xdr:to>
      <xdr:col>12</xdr:col>
      <xdr:colOff>41365</xdr:colOff>
      <xdr:row>1</xdr:row>
      <xdr:rowOff>160714</xdr:rowOff>
    </xdr:to>
    <xdr:grpSp>
      <xdr:nvGrpSpPr>
        <xdr:cNvPr id="107" name="Agrupar 10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GrpSpPr/>
      </xdr:nvGrpSpPr>
      <xdr:grpSpPr>
        <a:xfrm>
          <a:off x="10798809" y="68035"/>
          <a:ext cx="1280342" cy="301322"/>
          <a:chOff x="10984006" y="20740"/>
          <a:chExt cx="1176058" cy="357654"/>
        </a:xfrm>
      </xdr:grpSpPr>
      <xdr:sp macro="" textlink="">
        <xdr:nvSpPr>
          <xdr:cNvPr id="108" name="Retângulo: Cantos Arredondados 107">
            <a:extLst>
              <a:ext uri="{FF2B5EF4-FFF2-40B4-BE49-F238E27FC236}">
                <a16:creationId xmlns:a16="http://schemas.microsoft.com/office/drawing/2014/main" id="{00000000-0008-0000-0300-00006C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109" name="Retângulo 108">
            <a:extLst>
              <a:ext uri="{FF2B5EF4-FFF2-40B4-BE49-F238E27FC236}">
                <a16:creationId xmlns:a16="http://schemas.microsoft.com/office/drawing/2014/main" id="{00000000-0008-0000-0300-00006D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Projetos</a:t>
            </a:r>
          </a:p>
        </xdr:txBody>
      </xdr:sp>
    </xdr:grpSp>
    <xdr:clientData/>
  </xdr:twoCellAnchor>
  <xdr:twoCellAnchor editAs="absolute">
    <xdr:from>
      <xdr:col>11</xdr:col>
      <xdr:colOff>757166</xdr:colOff>
      <xdr:row>0</xdr:row>
      <xdr:rowOff>68035</xdr:rowOff>
    </xdr:from>
    <xdr:to>
      <xdr:col>15</xdr:col>
      <xdr:colOff>79591</xdr:colOff>
      <xdr:row>1</xdr:row>
      <xdr:rowOff>160714</xdr:rowOff>
    </xdr:to>
    <xdr:grpSp>
      <xdr:nvGrpSpPr>
        <xdr:cNvPr id="110" name="Agrupar 10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GrpSpPr/>
      </xdr:nvGrpSpPr>
      <xdr:grpSpPr>
        <a:xfrm>
          <a:off x="11933166" y="68035"/>
          <a:ext cx="1272782" cy="301322"/>
          <a:chOff x="10984006" y="20740"/>
          <a:chExt cx="1176058" cy="357654"/>
        </a:xfrm>
      </xdr:grpSpPr>
      <xdr:sp macro="" textlink="">
        <xdr:nvSpPr>
          <xdr:cNvPr id="111" name="Retângulo: Cantos Arredondados 110">
            <a:extLst>
              <a:ext uri="{FF2B5EF4-FFF2-40B4-BE49-F238E27FC236}">
                <a16:creationId xmlns:a16="http://schemas.microsoft.com/office/drawing/2014/main" id="{00000000-0008-0000-0300-00006F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112" name="Retângulo 111">
            <a:extLst>
              <a:ext uri="{FF2B5EF4-FFF2-40B4-BE49-F238E27FC236}">
                <a16:creationId xmlns:a16="http://schemas.microsoft.com/office/drawing/2014/main" id="{00000000-0008-0000-0300-000070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Tarefas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230734</xdr:colOff>
      <xdr:row>8</xdr:row>
      <xdr:rowOff>152400</xdr:rowOff>
    </xdr:from>
    <xdr:to>
      <xdr:col>8</xdr:col>
      <xdr:colOff>168393</xdr:colOff>
      <xdr:row>19</xdr:row>
      <xdr:rowOff>900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2715239" y="1676400"/>
          <a:ext cx="2386944" cy="194400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4</xdr:col>
      <xdr:colOff>113838</xdr:colOff>
      <xdr:row>10</xdr:row>
      <xdr:rowOff>57150</xdr:rowOff>
    </xdr:from>
    <xdr:to>
      <xdr:col>8</xdr:col>
      <xdr:colOff>285289</xdr:colOff>
      <xdr:row>19</xdr:row>
      <xdr:rowOff>0</xdr:rowOff>
    </xdr:to>
    <xdr:graphicFrame macro="">
      <xdr:nvGraphicFramePr>
        <xdr:cNvPr id="76" name="Gráfico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16</xdr:col>
      <xdr:colOff>571539</xdr:colOff>
      <xdr:row>8</xdr:row>
      <xdr:rowOff>138793</xdr:rowOff>
    </xdr:from>
    <xdr:to>
      <xdr:col>21</xdr:col>
      <xdr:colOff>18751</xdr:colOff>
      <xdr:row>18</xdr:row>
      <xdr:rowOff>177793</xdr:rowOff>
    </xdr:to>
    <xdr:sp macro="" textlink="">
      <xdr:nvSpPr>
        <xdr:cNvPr id="90" name="Retângulo: Cantos Arredondados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/>
      </xdr:nvSpPr>
      <xdr:spPr>
        <a:xfrm>
          <a:off x="10163774" y="1662793"/>
          <a:ext cx="2741742" cy="194400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8</xdr:col>
      <xdr:colOff>392043</xdr:colOff>
      <xdr:row>8</xdr:row>
      <xdr:rowOff>138794</xdr:rowOff>
    </xdr:from>
    <xdr:to>
      <xdr:col>16</xdr:col>
      <xdr:colOff>363472</xdr:colOff>
      <xdr:row>18</xdr:row>
      <xdr:rowOff>177794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>
        <a:xfrm>
          <a:off x="5143337" y="1662794"/>
          <a:ext cx="4812370" cy="194400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430696</xdr:colOff>
      <xdr:row>1</xdr:row>
      <xdr:rowOff>140805</xdr:rowOff>
    </xdr:to>
    <xdr:sp macro="" textlink="">
      <xdr:nvSpPr>
        <xdr:cNvPr id="33" name="Retângulo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0" y="0"/>
          <a:ext cx="1043609" cy="33130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13</xdr:col>
      <xdr:colOff>322654</xdr:colOff>
      <xdr:row>0</xdr:row>
      <xdr:rowOff>53397</xdr:rowOff>
    </xdr:from>
    <xdr:to>
      <xdr:col>15</xdr:col>
      <xdr:colOff>275029</xdr:colOff>
      <xdr:row>1</xdr:row>
      <xdr:rowOff>186897</xdr:rowOff>
    </xdr:to>
    <xdr:grpSp>
      <xdr:nvGrpSpPr>
        <xdr:cNvPr id="70" name="Agrupar 6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GrpSpPr/>
      </xdr:nvGrpSpPr>
      <xdr:grpSpPr>
        <a:xfrm>
          <a:off x="8223868" y="53397"/>
          <a:ext cx="1167947" cy="314929"/>
          <a:chOff x="9791700" y="20740"/>
          <a:chExt cx="1171575" cy="357654"/>
        </a:xfrm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/>
        </xdr:nvSpPr>
        <xdr:spPr>
          <a:xfrm>
            <a:off x="9896475" y="20740"/>
            <a:ext cx="962025" cy="342900"/>
          </a:xfrm>
          <a:prstGeom prst="roundRect">
            <a:avLst>
              <a:gd name="adj" fmla="val 50000"/>
            </a:avLst>
          </a:prstGeom>
          <a:solidFill>
            <a:srgbClr val="E639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7" name="Retângulo 16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/>
        </xdr:nvSpPr>
        <xdr:spPr>
          <a:xfrm>
            <a:off x="9791700" y="25969"/>
            <a:ext cx="1171575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1"/>
                </a:solidFill>
                <a:latin typeface="Montserrat" panose="00000500000000000000" pitchFamily="2" charset="0"/>
              </a:rPr>
              <a:t>Dashboards</a:t>
            </a:r>
          </a:p>
        </xdr:txBody>
      </xdr:sp>
    </xdr:grpSp>
    <xdr:clientData/>
  </xdr:twoCellAnchor>
  <xdr:twoCellAnchor editAs="absolute">
    <xdr:from>
      <xdr:col>15</xdr:col>
      <xdr:colOff>174403</xdr:colOff>
      <xdr:row>0</xdr:row>
      <xdr:rowOff>53397</xdr:rowOff>
    </xdr:from>
    <xdr:to>
      <xdr:col>17</xdr:col>
      <xdr:colOff>136363</xdr:colOff>
      <xdr:row>1</xdr:row>
      <xdr:rowOff>186897</xdr:rowOff>
    </xdr:to>
    <xdr:grpSp>
      <xdr:nvGrpSpPr>
        <xdr:cNvPr id="71" name="Agrupar 7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GrpSpPr/>
      </xdr:nvGrpSpPr>
      <xdr:grpSpPr>
        <a:xfrm>
          <a:off x="9291189" y="53397"/>
          <a:ext cx="1177531" cy="314929"/>
          <a:chOff x="10984006" y="20740"/>
          <a:chExt cx="1176058" cy="357654"/>
        </a:xfrm>
      </xdr:grpSpPr>
      <xdr:sp macro="" textlink="">
        <xdr:nvSpPr>
          <xdr:cNvPr id="20" name="Retângulo: Cantos Arredondados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1" name="Retângulo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Gantt</a:t>
            </a:r>
          </a:p>
        </xdr:txBody>
      </xdr:sp>
    </xdr:grpSp>
    <xdr:clientData/>
  </xdr:twoCellAnchor>
  <xdr:twoCellAnchor editAs="oneCell">
    <xdr:from>
      <xdr:col>0</xdr:col>
      <xdr:colOff>0</xdr:colOff>
      <xdr:row>0</xdr:row>
      <xdr:rowOff>133351</xdr:rowOff>
    </xdr:from>
    <xdr:to>
      <xdr:col>3</xdr:col>
      <xdr:colOff>465545</xdr:colOff>
      <xdr:row>9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1" name="Projeto 1">
              <a:extLst>
                <a:ext uri="{FF2B5EF4-FFF2-40B4-BE49-F238E27FC236}">
                  <a16:creationId xmlns:a16="http://schemas.microsoft.com/office/drawing/2014/main" id="{00000000-0008-0000-0400-00003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je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3351"/>
              <a:ext cx="2213663" cy="1714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17</xdr:row>
      <xdr:rowOff>95251</xdr:rowOff>
    </xdr:from>
    <xdr:to>
      <xdr:col>3</xdr:col>
      <xdr:colOff>465545</xdr:colOff>
      <xdr:row>23</xdr:row>
      <xdr:rowOff>171451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2" name="Prioridade">
              <a:extLst>
                <a:ext uri="{FF2B5EF4-FFF2-40B4-BE49-F238E27FC236}">
                  <a16:creationId xmlns:a16="http://schemas.microsoft.com/office/drawing/2014/main" id="{00000000-0008-0000-0400-00003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iorida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333751"/>
              <a:ext cx="2213663" cy="121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24</xdr:row>
      <xdr:rowOff>76201</xdr:rowOff>
    </xdr:from>
    <xdr:to>
      <xdr:col>3</xdr:col>
      <xdr:colOff>465545</xdr:colOff>
      <xdr:row>31</xdr:row>
      <xdr:rowOff>176212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Responsável">
              <a:extLst>
                <a:ext uri="{FF2B5EF4-FFF2-40B4-BE49-F238E27FC236}">
                  <a16:creationId xmlns:a16="http://schemas.microsoft.com/office/drawing/2014/main" id="{00000000-0008-0000-0400-00003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sponsáv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48201"/>
              <a:ext cx="2213663" cy="15679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161926</xdr:rowOff>
    </xdr:from>
    <xdr:to>
      <xdr:col>3</xdr:col>
      <xdr:colOff>465545</xdr:colOff>
      <xdr:row>17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4" name="Status">
              <a:extLst>
                <a:ext uri="{FF2B5EF4-FFF2-40B4-BE49-F238E27FC236}">
                  <a16:creationId xmlns:a16="http://schemas.microsoft.com/office/drawing/2014/main" id="{00000000-0008-0000-0400-00004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876426"/>
              <a:ext cx="2213663" cy="14954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4</xdr:col>
      <xdr:colOff>215150</xdr:colOff>
      <xdr:row>3</xdr:row>
      <xdr:rowOff>52118</xdr:rowOff>
    </xdr:from>
    <xdr:to>
      <xdr:col>7</xdr:col>
      <xdr:colOff>104230</xdr:colOff>
      <xdr:row>7</xdr:row>
      <xdr:rowOff>123824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2646293" y="614547"/>
          <a:ext cx="1712437" cy="833706"/>
          <a:chOff x="2555579" y="623618"/>
          <a:chExt cx="1726044" cy="833706"/>
        </a:xfrm>
      </xdr:grpSpPr>
      <xdr:sp macro="" textlink="">
        <xdr:nvSpPr>
          <xdr:cNvPr id="34" name="Retângulo: Cantos Arredondados 33">
            <a:extLst>
              <a:ext uri="{FF2B5EF4-FFF2-40B4-BE49-F238E27FC236}">
                <a16:creationId xmlns:a16="http://schemas.microsoft.com/office/drawing/2014/main" id="{00000000-0008-0000-0400-000022000000}"/>
              </a:ext>
            </a:extLst>
          </xdr:cNvPr>
          <xdr:cNvSpPr/>
        </xdr:nvSpPr>
        <xdr:spPr>
          <a:xfrm>
            <a:off x="2555579" y="628649"/>
            <a:ext cx="1700165" cy="828675"/>
          </a:xfrm>
          <a:prstGeom prst="roundRect">
            <a:avLst/>
          </a:prstGeom>
          <a:solidFill>
            <a:srgbClr val="457B9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4" name="Gráfico 43" descr="Lista estrutura de tópicos">
            <a:extLst>
              <a:ext uri="{FF2B5EF4-FFF2-40B4-BE49-F238E27FC236}">
                <a16:creationId xmlns:a16="http://schemas.microsoft.com/office/drawing/2014/main" id="{00000000-0008-0000-04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3846899" y="1000125"/>
            <a:ext cx="434724" cy="432000"/>
          </a:xfrm>
          <a:prstGeom prst="rect">
            <a:avLst/>
          </a:prstGeom>
        </xdr:spPr>
      </xdr:pic>
      <xdr:sp macro="" textlink="">
        <xdr:nvSpPr>
          <xdr:cNvPr id="53" name="Retângulo 52">
            <a:extLst>
              <a:ext uri="{FF2B5EF4-FFF2-40B4-BE49-F238E27FC236}">
                <a16:creationId xmlns:a16="http://schemas.microsoft.com/office/drawing/2014/main" id="{00000000-0008-0000-0400-000035000000}"/>
              </a:ext>
            </a:extLst>
          </xdr:cNvPr>
          <xdr:cNvSpPr/>
        </xdr:nvSpPr>
        <xdr:spPr>
          <a:xfrm>
            <a:off x="2556301" y="623618"/>
            <a:ext cx="1582219" cy="2436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000" b="0">
                <a:solidFill>
                  <a:schemeClr val="bg1"/>
                </a:solidFill>
                <a:latin typeface="Montserrat" panose="00000500000000000000" pitchFamily="2" charset="0"/>
              </a:rPr>
              <a:t>Total de Projetos</a:t>
            </a:r>
          </a:p>
        </xdr:txBody>
      </xdr:sp>
      <xdr:sp macro="" textlink="Dinâmicas!$B15">
        <xdr:nvSpPr>
          <xdr:cNvPr id="65" name="Retângulo 64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SpPr/>
        </xdr:nvSpPr>
        <xdr:spPr>
          <a:xfrm>
            <a:off x="2997587" y="947468"/>
            <a:ext cx="706851" cy="3860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fld id="{BADD412F-8169-4E24-95E9-01FE733933E9}" type="TxLink">
              <a:rPr lang="en-US" sz="2400" b="1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ctr"/>
              <a:t>10</a:t>
            </a:fld>
            <a:endParaRPr lang="pt-BR" sz="2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7</xdr:col>
      <xdr:colOff>589983</xdr:colOff>
      <xdr:row>3</xdr:row>
      <xdr:rowOff>52118</xdr:rowOff>
    </xdr:from>
    <xdr:to>
      <xdr:col>10</xdr:col>
      <xdr:colOff>453183</xdr:colOff>
      <xdr:row>7</xdr:row>
      <xdr:rowOff>127200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4844483" y="614547"/>
          <a:ext cx="1686557" cy="837082"/>
          <a:chOff x="4504463" y="623618"/>
          <a:chExt cx="1700164" cy="837082"/>
        </a:xfrm>
      </xdr:grpSpPr>
      <xdr:sp macro="" textlink="">
        <xdr:nvSpPr>
          <xdr:cNvPr id="36" name="Retângulo: Cantos Arredondados 35">
            <a:extLst>
              <a:ext uri="{FF2B5EF4-FFF2-40B4-BE49-F238E27FC236}">
                <a16:creationId xmlns:a16="http://schemas.microsoft.com/office/drawing/2014/main" id="{00000000-0008-0000-0400-000024000000}"/>
              </a:ext>
            </a:extLst>
          </xdr:cNvPr>
          <xdr:cNvSpPr/>
        </xdr:nvSpPr>
        <xdr:spPr>
          <a:xfrm>
            <a:off x="4504463" y="628649"/>
            <a:ext cx="1700164" cy="828675"/>
          </a:xfrm>
          <a:prstGeom prst="roundRect">
            <a:avLst/>
          </a:prstGeom>
          <a:solidFill>
            <a:srgbClr val="457B9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8" name="Gráfico 47" descr="Caixa de seleção marcada estrutura de tópicos">
            <a:extLst>
              <a:ext uri="{FF2B5EF4-FFF2-40B4-BE49-F238E27FC236}">
                <a16:creationId xmlns:a16="http://schemas.microsoft.com/office/drawing/2014/main" id="{00000000-0008-0000-04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5767189" y="1028700"/>
            <a:ext cx="434721" cy="432000"/>
          </a:xfrm>
          <a:prstGeom prst="rect">
            <a:avLst/>
          </a:prstGeom>
        </xdr:spPr>
      </xdr:pic>
      <xdr:sp macro="" textlink="">
        <xdr:nvSpPr>
          <xdr:cNvPr id="55" name="Retângulo 54">
            <a:extLst>
              <a:ext uri="{FF2B5EF4-FFF2-40B4-BE49-F238E27FC236}">
                <a16:creationId xmlns:a16="http://schemas.microsoft.com/office/drawing/2014/main" id="{00000000-0008-0000-0400-000037000000}"/>
              </a:ext>
            </a:extLst>
          </xdr:cNvPr>
          <xdr:cNvSpPr/>
        </xdr:nvSpPr>
        <xdr:spPr>
          <a:xfrm>
            <a:off x="4512859" y="623618"/>
            <a:ext cx="1589423" cy="2436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000" b="0">
                <a:solidFill>
                  <a:schemeClr val="bg1"/>
                </a:solidFill>
                <a:latin typeface="Montserrat" panose="00000500000000000000" pitchFamily="2" charset="0"/>
              </a:rPr>
              <a:t>Concluídos</a:t>
            </a:r>
          </a:p>
        </xdr:txBody>
      </xdr:sp>
      <xdr:sp macro="" textlink="Dinâmicas!$B13">
        <xdr:nvSpPr>
          <xdr:cNvPr id="66" name="Retângulo 65">
            <a:extLst>
              <a:ext uri="{FF2B5EF4-FFF2-40B4-BE49-F238E27FC236}">
                <a16:creationId xmlns:a16="http://schemas.microsoft.com/office/drawing/2014/main" id="{00000000-0008-0000-0400-000042000000}"/>
              </a:ext>
            </a:extLst>
          </xdr:cNvPr>
          <xdr:cNvSpPr/>
        </xdr:nvSpPr>
        <xdr:spPr>
          <a:xfrm>
            <a:off x="4954144" y="947468"/>
            <a:ext cx="706852" cy="3860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fld id="{3DE1B2BB-106D-4363-A1F1-B25D4FEA00BF}" type="TxLink">
              <a:rPr lang="en-US" sz="2400" b="1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ctr"/>
              <a:t>2</a:t>
            </a:fld>
            <a:endParaRPr lang="pt-BR" sz="2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11</xdr:col>
      <xdr:colOff>326614</xdr:colOff>
      <xdr:row>3</xdr:row>
      <xdr:rowOff>52118</xdr:rowOff>
    </xdr:from>
    <xdr:to>
      <xdr:col>14</xdr:col>
      <xdr:colOff>189814</xdr:colOff>
      <xdr:row>7</xdr:row>
      <xdr:rowOff>127200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7012257" y="614547"/>
          <a:ext cx="1686557" cy="837082"/>
          <a:chOff x="6453346" y="623618"/>
          <a:chExt cx="1700164" cy="837082"/>
        </a:xfrm>
      </xdr:grpSpPr>
      <xdr:sp macro="" textlink="">
        <xdr:nvSpPr>
          <xdr:cNvPr id="37" name="Retângulo: Cantos Arredondados 36">
            <a:extLst>
              <a:ext uri="{FF2B5EF4-FFF2-40B4-BE49-F238E27FC236}">
                <a16:creationId xmlns:a16="http://schemas.microsoft.com/office/drawing/2014/main" id="{00000000-0008-0000-0400-000025000000}"/>
              </a:ext>
            </a:extLst>
          </xdr:cNvPr>
          <xdr:cNvSpPr/>
        </xdr:nvSpPr>
        <xdr:spPr>
          <a:xfrm>
            <a:off x="6453346" y="628649"/>
            <a:ext cx="1700164" cy="828675"/>
          </a:xfrm>
          <a:prstGeom prst="roundRect">
            <a:avLst/>
          </a:prstGeom>
          <a:solidFill>
            <a:srgbClr val="457B9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6" name="Gráfico 45" descr="Parede de tijolos estrutura de tópicos">
            <a:extLst>
              <a:ext uri="{FF2B5EF4-FFF2-40B4-BE49-F238E27FC236}">
                <a16:creationId xmlns:a16="http://schemas.microsoft.com/office/drawing/2014/main" id="{00000000-0008-0000-04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7682753" y="1028700"/>
            <a:ext cx="434725" cy="432000"/>
          </a:xfrm>
          <a:prstGeom prst="rect">
            <a:avLst/>
          </a:prstGeom>
        </xdr:spPr>
      </xdr:pic>
      <xdr:sp macro="" textlink="">
        <xdr:nvSpPr>
          <xdr:cNvPr id="56" name="Retângulo 55">
            <a:extLst>
              <a:ext uri="{FF2B5EF4-FFF2-40B4-BE49-F238E27FC236}">
                <a16:creationId xmlns:a16="http://schemas.microsoft.com/office/drawing/2014/main" id="{00000000-0008-0000-0400-000038000000}"/>
              </a:ext>
            </a:extLst>
          </xdr:cNvPr>
          <xdr:cNvSpPr/>
        </xdr:nvSpPr>
        <xdr:spPr>
          <a:xfrm>
            <a:off x="6461336" y="623618"/>
            <a:ext cx="1589422" cy="2436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000" b="0">
                <a:solidFill>
                  <a:schemeClr val="bg1"/>
                </a:solidFill>
                <a:latin typeface="Montserrat" panose="00000500000000000000" pitchFamily="2" charset="0"/>
              </a:rPr>
              <a:t>Em andamento</a:t>
            </a:r>
          </a:p>
        </xdr:txBody>
      </xdr:sp>
      <xdr:sp macro="" textlink="Dinâmicas!$B14">
        <xdr:nvSpPr>
          <xdr:cNvPr id="67" name="Retângulo 66">
            <a:extLst>
              <a:ext uri="{FF2B5EF4-FFF2-40B4-BE49-F238E27FC236}">
                <a16:creationId xmlns:a16="http://schemas.microsoft.com/office/drawing/2014/main" id="{00000000-0008-0000-0400-000043000000}"/>
              </a:ext>
            </a:extLst>
          </xdr:cNvPr>
          <xdr:cNvSpPr/>
        </xdr:nvSpPr>
        <xdr:spPr>
          <a:xfrm>
            <a:off x="6902622" y="947468"/>
            <a:ext cx="706851" cy="3860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fld id="{17444D12-53D5-4D01-A396-FB5FD0A82D09}" type="TxLink">
              <a:rPr lang="en-US" sz="2400" b="1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ctr"/>
              <a:t>5</a:t>
            </a:fld>
            <a:endParaRPr lang="pt-BR" sz="2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19</xdr:col>
      <xdr:colOff>49288</xdr:colOff>
      <xdr:row>3</xdr:row>
      <xdr:rowOff>52118</xdr:rowOff>
    </xdr:from>
    <xdr:to>
      <xdr:col>21</xdr:col>
      <xdr:colOff>18751</xdr:colOff>
      <xdr:row>7</xdr:row>
      <xdr:rowOff>127200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11370431" y="614547"/>
          <a:ext cx="1756534" cy="837082"/>
          <a:chOff x="10352646" y="623618"/>
          <a:chExt cx="1711178" cy="837082"/>
        </a:xfrm>
      </xdr:grpSpPr>
      <xdr:sp macro="" textlink="">
        <xdr:nvSpPr>
          <xdr:cNvPr id="39" name="Retângulo: Cantos Arredondados 38">
            <a:extLst>
              <a:ext uri="{FF2B5EF4-FFF2-40B4-BE49-F238E27FC236}">
                <a16:creationId xmlns:a16="http://schemas.microsoft.com/office/drawing/2014/main" id="{00000000-0008-0000-0400-000027000000}"/>
              </a:ext>
            </a:extLst>
          </xdr:cNvPr>
          <xdr:cNvSpPr/>
        </xdr:nvSpPr>
        <xdr:spPr>
          <a:xfrm>
            <a:off x="10353833" y="628649"/>
            <a:ext cx="1703166" cy="828675"/>
          </a:xfrm>
          <a:prstGeom prst="roundRect">
            <a:avLst/>
          </a:prstGeom>
          <a:solidFill>
            <a:srgbClr val="457B9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52" name="Gráfico 51" descr="Cronômetro estrutura de tópicos">
            <a:extLs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11631205" y="1028700"/>
            <a:ext cx="432619" cy="432000"/>
          </a:xfrm>
          <a:prstGeom prst="rect">
            <a:avLst/>
          </a:prstGeom>
        </xdr:spPr>
      </xdr:pic>
      <xdr:sp macro="" textlink="">
        <xdr:nvSpPr>
          <xdr:cNvPr id="60" name="Retângulo 59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SpPr/>
        </xdr:nvSpPr>
        <xdr:spPr>
          <a:xfrm>
            <a:off x="10352646" y="623618"/>
            <a:ext cx="1595978" cy="2436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000" b="0">
                <a:solidFill>
                  <a:schemeClr val="bg1"/>
                </a:solidFill>
                <a:latin typeface="Montserrat" panose="00000500000000000000" pitchFamily="2" charset="0"/>
              </a:rPr>
              <a:t>Não</a:t>
            </a:r>
            <a:r>
              <a:rPr lang="pt-BR" sz="1000" b="0" baseline="0">
                <a:solidFill>
                  <a:schemeClr val="bg1"/>
                </a:solidFill>
                <a:latin typeface="Montserrat" panose="00000500000000000000" pitchFamily="2" charset="0"/>
              </a:rPr>
              <a:t> iniciados</a:t>
            </a:r>
            <a:endParaRPr lang="pt-BR" sz="1000" b="0">
              <a:solidFill>
                <a:schemeClr val="bg1"/>
              </a:solidFill>
              <a:latin typeface="Montserrat" panose="00000500000000000000" pitchFamily="2" charset="0"/>
            </a:endParaRPr>
          </a:p>
        </xdr:txBody>
      </xdr:sp>
      <xdr:sp macro="" textlink="Dinâmicas!$B11">
        <xdr:nvSpPr>
          <xdr:cNvPr id="69" name="Retângulo 68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SpPr/>
        </xdr:nvSpPr>
        <xdr:spPr>
          <a:xfrm>
            <a:off x="10800952" y="947468"/>
            <a:ext cx="702368" cy="3860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fld id="{8A45E6EE-79EE-4339-BDD4-26EE51858094}" type="TxLink">
              <a:rPr lang="en-US" sz="2400" b="1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ctr"/>
              <a:t>1</a:t>
            </a:fld>
            <a:endParaRPr lang="pt-BR" sz="2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15</xdr:col>
      <xdr:colOff>63246</xdr:colOff>
      <xdr:row>3</xdr:row>
      <xdr:rowOff>52118</xdr:rowOff>
    </xdr:from>
    <xdr:to>
      <xdr:col>18</xdr:col>
      <xdr:colOff>175857</xdr:colOff>
      <xdr:row>7</xdr:row>
      <xdr:rowOff>127200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9180032" y="614547"/>
          <a:ext cx="1709182" cy="837082"/>
          <a:chOff x="8397747" y="623618"/>
          <a:chExt cx="1704647" cy="837082"/>
        </a:xfrm>
      </xdr:grpSpPr>
      <xdr:sp macro="" textlink="">
        <xdr:nvSpPr>
          <xdr:cNvPr id="38" name="Retângulo: Cantos Arredondados 37">
            <a:extLst>
              <a:ext uri="{FF2B5EF4-FFF2-40B4-BE49-F238E27FC236}">
                <a16:creationId xmlns:a16="http://schemas.microsoft.com/office/drawing/2014/main" id="{00000000-0008-0000-0400-000026000000}"/>
              </a:ext>
            </a:extLst>
          </xdr:cNvPr>
          <xdr:cNvSpPr/>
        </xdr:nvSpPr>
        <xdr:spPr>
          <a:xfrm>
            <a:off x="8397747" y="628649"/>
            <a:ext cx="1704647" cy="828675"/>
          </a:xfrm>
          <a:prstGeom prst="roundRect">
            <a:avLst/>
          </a:prstGeom>
          <a:solidFill>
            <a:srgbClr val="457B9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50" name="Gráfico 49" descr="Aviso estrutura de tópicos">
            <a:extLst>
              <a:ext uri="{FF2B5EF4-FFF2-40B4-BE49-F238E27FC236}">
                <a16:creationId xmlns:a16="http://schemas.microsoft.com/office/drawing/2014/main" id="{00000000-0008-0000-04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610483" y="1028700"/>
            <a:ext cx="439205" cy="432000"/>
          </a:xfrm>
          <a:prstGeom prst="rect">
            <a:avLst/>
          </a:prstGeom>
        </xdr:spPr>
      </xdr:pic>
      <xdr:sp macro="" textlink="">
        <xdr:nvSpPr>
          <xdr:cNvPr id="59" name="Retângulo 58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SpPr/>
        </xdr:nvSpPr>
        <xdr:spPr>
          <a:xfrm>
            <a:off x="8401613" y="623618"/>
            <a:ext cx="1592976" cy="2436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000" b="0">
                <a:solidFill>
                  <a:schemeClr val="bg1"/>
                </a:solidFill>
                <a:latin typeface="Montserrat" panose="00000500000000000000" pitchFamily="2" charset="0"/>
              </a:rPr>
              <a:t>Atrasados</a:t>
            </a:r>
          </a:p>
        </xdr:txBody>
      </xdr:sp>
      <xdr:sp macro="" textlink="Dinâmicas!$B12">
        <xdr:nvSpPr>
          <xdr:cNvPr id="68" name="Retângulo 67">
            <a:extLst>
              <a:ext uri="{FF2B5EF4-FFF2-40B4-BE49-F238E27FC236}">
                <a16:creationId xmlns:a16="http://schemas.microsoft.com/office/drawing/2014/main" id="{00000000-0008-0000-0400-000044000000}"/>
              </a:ext>
            </a:extLst>
          </xdr:cNvPr>
          <xdr:cNvSpPr/>
        </xdr:nvSpPr>
        <xdr:spPr>
          <a:xfrm>
            <a:off x="8846916" y="947468"/>
            <a:ext cx="706851" cy="3860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fld id="{257AAB6D-B623-4371-91BB-F75ADFE5945C}" type="TxLink">
              <a:rPr lang="en-US" sz="2400" b="1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ctr"/>
              <a:t>2</a:t>
            </a:fld>
            <a:endParaRPr lang="pt-BR" sz="2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</xdr:grpSp>
    <xdr:clientData/>
  </xdr:twoCellAnchor>
  <xdr:twoCellAnchor editAs="absolute">
    <xdr:from>
      <xdr:col>2</xdr:col>
      <xdr:colOff>376615</xdr:colOff>
      <xdr:row>0</xdr:row>
      <xdr:rowOff>171450</xdr:rowOff>
    </xdr:from>
    <xdr:to>
      <xdr:col>3</xdr:col>
      <xdr:colOff>129929</xdr:colOff>
      <xdr:row>2</xdr:row>
      <xdr:rowOff>19050</xdr:rowOff>
    </xdr:to>
    <xdr:sp macro="" textlink="">
      <xdr:nvSpPr>
        <xdr:cNvPr id="72" name="Retângulo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1554251" y="171450"/>
          <a:ext cx="342133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2</xdr:col>
      <xdr:colOff>376615</xdr:colOff>
      <xdr:row>10</xdr:row>
      <xdr:rowOff>9525</xdr:rowOff>
    </xdr:from>
    <xdr:to>
      <xdr:col>3</xdr:col>
      <xdr:colOff>129929</xdr:colOff>
      <xdr:row>11</xdr:row>
      <xdr:rowOff>47625</xdr:rowOff>
    </xdr:to>
    <xdr:sp macro="" textlink="">
      <xdr:nvSpPr>
        <xdr:cNvPr id="73" name="Retângulo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1554251" y="1914525"/>
          <a:ext cx="342133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2</xdr:col>
      <xdr:colOff>376615</xdr:colOff>
      <xdr:row>17</xdr:row>
      <xdr:rowOff>171450</xdr:rowOff>
    </xdr:from>
    <xdr:to>
      <xdr:col>3</xdr:col>
      <xdr:colOff>129929</xdr:colOff>
      <xdr:row>19</xdr:row>
      <xdr:rowOff>19050</xdr:rowOff>
    </xdr:to>
    <xdr:sp macro="" textlink="">
      <xdr:nvSpPr>
        <xdr:cNvPr id="74" name="Retângulo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1554251" y="3409950"/>
          <a:ext cx="342133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2</xdr:col>
      <xdr:colOff>376615</xdr:colOff>
      <xdr:row>24</xdr:row>
      <xdr:rowOff>133350</xdr:rowOff>
    </xdr:from>
    <xdr:to>
      <xdr:col>3</xdr:col>
      <xdr:colOff>129929</xdr:colOff>
      <xdr:row>25</xdr:row>
      <xdr:rowOff>171450</xdr:rowOff>
    </xdr:to>
    <xdr:sp macro="" textlink="">
      <xdr:nvSpPr>
        <xdr:cNvPr id="75" name="Retângulo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1554251" y="4705350"/>
          <a:ext cx="342133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109913</xdr:colOff>
      <xdr:row>9</xdr:row>
      <xdr:rowOff>61643</xdr:rowOff>
    </xdr:from>
    <xdr:to>
      <xdr:col>7</xdr:col>
      <xdr:colOff>468508</xdr:colOff>
      <xdr:row>10</xdr:row>
      <xdr:rowOff>114801</xdr:rowOff>
    </xdr:to>
    <xdr:sp macro="" textlink="">
      <xdr:nvSpPr>
        <xdr:cNvPr id="77" name="Retângulo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2880822" y="1776143"/>
          <a:ext cx="1570868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0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%</a:t>
          </a:r>
          <a:r>
            <a:rPr lang="pt-BR" sz="1000" b="1" baseline="0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 de Conclusão</a:t>
          </a:r>
          <a:endParaRPr lang="pt-BR" sz="1000" b="1">
            <a:solidFill>
              <a:schemeClr val="bg2">
                <a:lumMod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absolute">
    <xdr:from>
      <xdr:col>5</xdr:col>
      <xdr:colOff>209656</xdr:colOff>
      <xdr:row>13</xdr:row>
      <xdr:rowOff>118793</xdr:rowOff>
    </xdr:from>
    <xdr:to>
      <xdr:col>7</xdr:col>
      <xdr:colOff>189472</xdr:colOff>
      <xdr:row>15</xdr:row>
      <xdr:rowOff>123825</xdr:rowOff>
    </xdr:to>
    <xdr:sp macro="" textlink="Dinâmicas!$H39">
      <xdr:nvSpPr>
        <xdr:cNvPr id="80" name="Retângulo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>
          <a:off x="3070212" y="2595293"/>
          <a:ext cx="1192089" cy="3860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CA65E152-75FA-4D73-AF13-D209674DAFE7}" type="TxLink">
            <a:rPr lang="en-US" sz="2400" b="1" i="0" u="none" strike="noStrike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ctr"/>
            <a:t> </a:t>
          </a:fld>
          <a:endParaRPr lang="pt-BR" sz="2400" b="1" i="0" u="none" strike="noStrike">
            <a:solidFill>
              <a:schemeClr val="bg2">
                <a:lumMod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116966</xdr:colOff>
      <xdr:row>9</xdr:row>
      <xdr:rowOff>67086</xdr:rowOff>
    </xdr:from>
    <xdr:to>
      <xdr:col>15</xdr:col>
      <xdr:colOff>78922</xdr:colOff>
      <xdr:row>10</xdr:row>
      <xdr:rowOff>120244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>
          <a:off x="5573430" y="1781586"/>
          <a:ext cx="3635885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Total de Projetos Prioritários por Responsável</a:t>
          </a:r>
        </a:p>
      </xdr:txBody>
    </xdr:sp>
    <xdr:clientData/>
  </xdr:twoCellAnchor>
  <xdr:twoCellAnchor editAs="absolute">
    <xdr:from>
      <xdr:col>18</xdr:col>
      <xdr:colOff>184066</xdr:colOff>
      <xdr:row>10</xdr:row>
      <xdr:rowOff>40822</xdr:rowOff>
    </xdr:from>
    <xdr:to>
      <xdr:col>21</xdr:col>
      <xdr:colOff>187100</xdr:colOff>
      <xdr:row>19</xdr:row>
      <xdr:rowOff>54429</xdr:rowOff>
    </xdr:to>
    <xdr:graphicFrame macro="">
      <xdr:nvGraphicFramePr>
        <xdr:cNvPr id="86" name="Gráfico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absolute">
    <xdr:from>
      <xdr:col>17</xdr:col>
      <xdr:colOff>98218</xdr:colOff>
      <xdr:row>9</xdr:row>
      <xdr:rowOff>67086</xdr:rowOff>
    </xdr:from>
    <xdr:to>
      <xdr:col>20</xdr:col>
      <xdr:colOff>982500</xdr:colOff>
      <xdr:row>10</xdr:row>
      <xdr:rowOff>120244</xdr:rowOff>
    </xdr:to>
    <xdr:sp macro="" textlink="">
      <xdr:nvSpPr>
        <xdr:cNvPr id="87" name="Retângulo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/>
      </xdr:nvSpPr>
      <xdr:spPr>
        <a:xfrm>
          <a:off x="10542901" y="1781586"/>
          <a:ext cx="2478419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Total de Projetos por</a:t>
          </a:r>
          <a:r>
            <a:rPr lang="pt-BR" sz="1000" b="1" baseline="0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 Prioridade</a:t>
          </a:r>
          <a:endParaRPr lang="pt-BR" sz="1000" b="1">
            <a:solidFill>
              <a:schemeClr val="bg2">
                <a:lumMod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absolute">
    <xdr:from>
      <xdr:col>8</xdr:col>
      <xdr:colOff>439671</xdr:colOff>
      <xdr:row>9</xdr:row>
      <xdr:rowOff>163286</xdr:rowOff>
    </xdr:from>
    <xdr:to>
      <xdr:col>16</xdr:col>
      <xdr:colOff>277747</xdr:colOff>
      <xdr:row>18</xdr:row>
      <xdr:rowOff>95250</xdr:rowOff>
    </xdr:to>
    <xdr:graphicFrame macro="">
      <xdr:nvGraphicFramePr>
        <xdr:cNvPr id="89" name="Gráfico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absolute">
    <xdr:from>
      <xdr:col>17</xdr:col>
      <xdr:colOff>145866</xdr:colOff>
      <xdr:row>11</xdr:row>
      <xdr:rowOff>148417</xdr:rowOff>
    </xdr:from>
    <xdr:to>
      <xdr:col>18</xdr:col>
      <xdr:colOff>99987</xdr:colOff>
      <xdr:row>13</xdr:row>
      <xdr:rowOff>76907</xdr:rowOff>
    </xdr:to>
    <xdr:sp macro="" textlink="">
      <xdr:nvSpPr>
        <xdr:cNvPr id="91" name="Meio-quadro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 rot="2672978">
          <a:off x="10538842" y="2243917"/>
          <a:ext cx="311308" cy="309490"/>
        </a:xfrm>
        <a:prstGeom prst="halfFrame">
          <a:avLst>
            <a:gd name="adj1" fmla="val 19487"/>
            <a:gd name="adj2" fmla="val 17948"/>
          </a:avLst>
        </a:prstGeom>
        <a:solidFill>
          <a:srgbClr val="E639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17</xdr:col>
      <xdr:colOff>145865</xdr:colOff>
      <xdr:row>16</xdr:row>
      <xdr:rowOff>35476</xdr:rowOff>
    </xdr:from>
    <xdr:to>
      <xdr:col>18</xdr:col>
      <xdr:colOff>99986</xdr:colOff>
      <xdr:row>17</xdr:row>
      <xdr:rowOff>154466</xdr:rowOff>
    </xdr:to>
    <xdr:sp macro="" textlink="">
      <xdr:nvSpPr>
        <xdr:cNvPr id="92" name="Meio-quadro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/>
      </xdr:nvSpPr>
      <xdr:spPr>
        <a:xfrm rot="18927022" flipV="1">
          <a:off x="10538841" y="3083476"/>
          <a:ext cx="311308" cy="309490"/>
        </a:xfrm>
        <a:prstGeom prst="halfFrame">
          <a:avLst>
            <a:gd name="adj1" fmla="val 19487"/>
            <a:gd name="adj2" fmla="val 17948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17</xdr:col>
      <xdr:colOff>65168</xdr:colOff>
      <xdr:row>14</xdr:row>
      <xdr:rowOff>120933</xdr:rowOff>
    </xdr:from>
    <xdr:to>
      <xdr:col>18</xdr:col>
      <xdr:colOff>168381</xdr:colOff>
      <xdr:row>15</xdr:row>
      <xdr:rowOff>16158</xdr:rowOff>
    </xdr:to>
    <xdr:sp macro="" textlink="">
      <xdr:nvSpPr>
        <xdr:cNvPr id="93" name="Retângulo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10458144" y="2787933"/>
          <a:ext cx="464882" cy="85725"/>
        </a:xfrm>
        <a:prstGeom prst="rect">
          <a:avLst/>
        </a:prstGeom>
        <a:solidFill>
          <a:srgbClr val="1D355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4</xdr:col>
      <xdr:colOff>246366</xdr:colOff>
      <xdr:row>20</xdr:row>
      <xdr:rowOff>78441</xdr:rowOff>
    </xdr:from>
    <xdr:to>
      <xdr:col>17</xdr:col>
      <xdr:colOff>104263</xdr:colOff>
      <xdr:row>31</xdr:row>
      <xdr:rowOff>7563</xdr:rowOff>
    </xdr:to>
    <xdr:sp macro="" textlink="">
      <xdr:nvSpPr>
        <xdr:cNvPr id="94" name="Retângulo: Cantos Arredondados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/>
      </xdr:nvSpPr>
      <xdr:spPr>
        <a:xfrm>
          <a:off x="2577190" y="3888441"/>
          <a:ext cx="7724426" cy="2162735"/>
        </a:xfrm>
        <a:prstGeom prst="roundRect">
          <a:avLst/>
        </a:prstGeom>
        <a:solidFill>
          <a:srgbClr val="457B9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4</xdr:col>
      <xdr:colOff>478477</xdr:colOff>
      <xdr:row>20</xdr:row>
      <xdr:rowOff>91934</xdr:rowOff>
    </xdr:from>
    <xdr:to>
      <xdr:col>10</xdr:col>
      <xdr:colOff>440434</xdr:colOff>
      <xdr:row>21</xdr:row>
      <xdr:rowOff>145092</xdr:rowOff>
    </xdr:to>
    <xdr:sp macro="" textlink="">
      <xdr:nvSpPr>
        <xdr:cNvPr id="95" name="Retângulo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>
          <a:off x="2809301" y="3901934"/>
          <a:ext cx="3592662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 b="1" u="none">
              <a:solidFill>
                <a:schemeClr val="bg1"/>
              </a:solidFill>
              <a:latin typeface="Montserrat" panose="00000500000000000000" pitchFamily="2" charset="0"/>
            </a:rPr>
            <a:t>Ficha do Projeto</a:t>
          </a:r>
        </a:p>
      </xdr:txBody>
    </xdr:sp>
    <xdr:clientData/>
  </xdr:twoCellAnchor>
  <xdr:twoCellAnchor editAs="absolute">
    <xdr:from>
      <xdr:col>4</xdr:col>
      <xdr:colOff>345468</xdr:colOff>
      <xdr:row>22</xdr:row>
      <xdr:rowOff>33955</xdr:rowOff>
    </xdr:from>
    <xdr:to>
      <xdr:col>5</xdr:col>
      <xdr:colOff>601707</xdr:colOff>
      <xdr:row>23</xdr:row>
      <xdr:rowOff>87113</xdr:rowOff>
    </xdr:to>
    <xdr:sp macro="" textlink="">
      <xdr:nvSpPr>
        <xdr:cNvPr id="96" name="Retângulo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>
        <a:xfrm>
          <a:off x="2676292" y="4224955"/>
          <a:ext cx="861356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Id</a:t>
          </a:r>
        </a:p>
      </xdr:txBody>
    </xdr:sp>
    <xdr:clientData/>
  </xdr:twoCellAnchor>
  <xdr:twoCellAnchor editAs="absolute">
    <xdr:from>
      <xdr:col>4</xdr:col>
      <xdr:colOff>345468</xdr:colOff>
      <xdr:row>24</xdr:row>
      <xdr:rowOff>183043</xdr:rowOff>
    </xdr:from>
    <xdr:to>
      <xdr:col>5</xdr:col>
      <xdr:colOff>601707</xdr:colOff>
      <xdr:row>26</xdr:row>
      <xdr:rowOff>45701</xdr:rowOff>
    </xdr:to>
    <xdr:sp macro="" textlink="">
      <xdr:nvSpPr>
        <xdr:cNvPr id="97" name="Retângulo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>
          <a:off x="2676292" y="4755043"/>
          <a:ext cx="861356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Nome</a:t>
          </a:r>
        </a:p>
      </xdr:txBody>
    </xdr:sp>
    <xdr:clientData/>
  </xdr:twoCellAnchor>
  <xdr:twoCellAnchor editAs="absolute">
    <xdr:from>
      <xdr:col>4</xdr:col>
      <xdr:colOff>345468</xdr:colOff>
      <xdr:row>27</xdr:row>
      <xdr:rowOff>205943</xdr:rowOff>
    </xdr:from>
    <xdr:to>
      <xdr:col>5</xdr:col>
      <xdr:colOff>601707</xdr:colOff>
      <xdr:row>29</xdr:row>
      <xdr:rowOff>9070</xdr:rowOff>
    </xdr:to>
    <xdr:sp macro="" textlink="">
      <xdr:nvSpPr>
        <xdr:cNvPr id="98" name="Retângulo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>
          <a:off x="2676292" y="5349443"/>
          <a:ext cx="861356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Descrição</a:t>
          </a:r>
        </a:p>
      </xdr:txBody>
    </xdr:sp>
    <xdr:clientData/>
  </xdr:twoCellAnchor>
  <xdr:twoCellAnchor editAs="absolute">
    <xdr:from>
      <xdr:col>4</xdr:col>
      <xdr:colOff>519368</xdr:colOff>
      <xdr:row>21</xdr:row>
      <xdr:rowOff>140804</xdr:rowOff>
    </xdr:from>
    <xdr:to>
      <xdr:col>6</xdr:col>
      <xdr:colOff>511086</xdr:colOff>
      <xdr:row>21</xdr:row>
      <xdr:rowOff>140804</xdr:rowOff>
    </xdr:to>
    <xdr:cxnSp macro="">
      <xdr:nvCxnSpPr>
        <xdr:cNvPr id="100" name="Conector reto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CxnSpPr/>
      </xdr:nvCxnSpPr>
      <xdr:spPr>
        <a:xfrm flipH="1">
          <a:off x="2850192" y="4141304"/>
          <a:ext cx="1201953" cy="0"/>
        </a:xfrm>
        <a:prstGeom prst="line">
          <a:avLst/>
        </a:prstGeom>
        <a:ln>
          <a:solidFill>
            <a:schemeClr val="bg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8</xdr:col>
      <xdr:colOff>49243</xdr:colOff>
      <xdr:row>22</xdr:row>
      <xdr:rowOff>33955</xdr:rowOff>
    </xdr:from>
    <xdr:to>
      <xdr:col>9</xdr:col>
      <xdr:colOff>313277</xdr:colOff>
      <xdr:row>23</xdr:row>
      <xdr:rowOff>153471</xdr:rowOff>
    </xdr:to>
    <xdr:sp macro="" textlink="">
      <xdr:nvSpPr>
        <xdr:cNvPr id="102" name="Retângulo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4800537" y="4224955"/>
          <a:ext cx="869152" cy="3100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Status</a:t>
          </a:r>
        </a:p>
      </xdr:txBody>
    </xdr:sp>
    <xdr:clientData/>
  </xdr:twoCellAnchor>
  <xdr:twoCellAnchor editAs="absolute">
    <xdr:from>
      <xdr:col>8</xdr:col>
      <xdr:colOff>49243</xdr:colOff>
      <xdr:row>24</xdr:row>
      <xdr:rowOff>183043</xdr:rowOff>
    </xdr:from>
    <xdr:to>
      <xdr:col>9</xdr:col>
      <xdr:colOff>313277</xdr:colOff>
      <xdr:row>26</xdr:row>
      <xdr:rowOff>112059</xdr:rowOff>
    </xdr:to>
    <xdr:sp macro="" textlink="">
      <xdr:nvSpPr>
        <xdr:cNvPr id="103" name="Retângulo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>
          <a:off x="4800537" y="4755043"/>
          <a:ext cx="869152" cy="3100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Prioridade</a:t>
          </a:r>
        </a:p>
      </xdr:txBody>
    </xdr:sp>
    <xdr:clientData/>
  </xdr:twoCellAnchor>
  <xdr:twoCellAnchor editAs="absolute">
    <xdr:from>
      <xdr:col>10</xdr:col>
      <xdr:colOff>3444</xdr:colOff>
      <xdr:row>22</xdr:row>
      <xdr:rowOff>33955</xdr:rowOff>
    </xdr:from>
    <xdr:to>
      <xdr:col>11</xdr:col>
      <xdr:colOff>267478</xdr:colOff>
      <xdr:row>23</xdr:row>
      <xdr:rowOff>87113</xdr:rowOff>
    </xdr:to>
    <xdr:sp macro="" textlink="">
      <xdr:nvSpPr>
        <xdr:cNvPr id="108" name="Retângulo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5964973" y="4224955"/>
          <a:ext cx="869152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Resposável</a:t>
          </a:r>
        </a:p>
      </xdr:txBody>
    </xdr:sp>
    <xdr:clientData/>
  </xdr:twoCellAnchor>
  <xdr:twoCellAnchor editAs="absolute">
    <xdr:from>
      <xdr:col>10</xdr:col>
      <xdr:colOff>3444</xdr:colOff>
      <xdr:row>24</xdr:row>
      <xdr:rowOff>183043</xdr:rowOff>
    </xdr:from>
    <xdr:to>
      <xdr:col>11</xdr:col>
      <xdr:colOff>267478</xdr:colOff>
      <xdr:row>26</xdr:row>
      <xdr:rowOff>45701</xdr:rowOff>
    </xdr:to>
    <xdr:sp macro="" textlink="">
      <xdr:nvSpPr>
        <xdr:cNvPr id="109" name="Retângulo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5964973" y="4755043"/>
          <a:ext cx="869152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FTEs</a:t>
          </a:r>
        </a:p>
      </xdr:txBody>
    </xdr:sp>
    <xdr:clientData/>
  </xdr:twoCellAnchor>
  <xdr:twoCellAnchor editAs="absolute">
    <xdr:from>
      <xdr:col>12</xdr:col>
      <xdr:colOff>294797</xdr:colOff>
      <xdr:row>22</xdr:row>
      <xdr:rowOff>33955</xdr:rowOff>
    </xdr:from>
    <xdr:to>
      <xdr:col>14</xdr:col>
      <xdr:colOff>318637</xdr:colOff>
      <xdr:row>23</xdr:row>
      <xdr:rowOff>87113</xdr:rowOff>
    </xdr:to>
    <xdr:sp macro="" textlink="">
      <xdr:nvSpPr>
        <xdr:cNvPr id="110" name="Retângulo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/>
      </xdr:nvSpPr>
      <xdr:spPr>
        <a:xfrm>
          <a:off x="7466562" y="4224955"/>
          <a:ext cx="1234075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Valor previsto</a:t>
          </a:r>
        </a:p>
      </xdr:txBody>
    </xdr:sp>
    <xdr:clientData/>
  </xdr:twoCellAnchor>
  <xdr:twoCellAnchor editAs="absolute">
    <xdr:from>
      <xdr:col>12</xdr:col>
      <xdr:colOff>294797</xdr:colOff>
      <xdr:row>24</xdr:row>
      <xdr:rowOff>183043</xdr:rowOff>
    </xdr:from>
    <xdr:to>
      <xdr:col>13</xdr:col>
      <xdr:colOff>558832</xdr:colOff>
      <xdr:row>26</xdr:row>
      <xdr:rowOff>45701</xdr:rowOff>
    </xdr:to>
    <xdr:sp macro="" textlink="">
      <xdr:nvSpPr>
        <xdr:cNvPr id="111" name="Retângulo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/>
      </xdr:nvSpPr>
      <xdr:spPr>
        <a:xfrm>
          <a:off x="7466562" y="4755043"/>
          <a:ext cx="869152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Valor gasto</a:t>
          </a:r>
        </a:p>
      </xdr:txBody>
    </xdr:sp>
    <xdr:clientData/>
  </xdr:twoCellAnchor>
  <xdr:twoCellAnchor editAs="absolute">
    <xdr:from>
      <xdr:col>14</xdr:col>
      <xdr:colOff>437063</xdr:colOff>
      <xdr:row>22</xdr:row>
      <xdr:rowOff>33955</xdr:rowOff>
    </xdr:from>
    <xdr:to>
      <xdr:col>17</xdr:col>
      <xdr:colOff>46285</xdr:colOff>
      <xdr:row>23</xdr:row>
      <xdr:rowOff>87113</xdr:rowOff>
    </xdr:to>
    <xdr:sp macro="" textlink="">
      <xdr:nvSpPr>
        <xdr:cNvPr id="112" name="Retângulo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/>
      </xdr:nvSpPr>
      <xdr:spPr>
        <a:xfrm>
          <a:off x="8819063" y="4224955"/>
          <a:ext cx="1424575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Data de início prev.</a:t>
          </a:r>
        </a:p>
      </xdr:txBody>
    </xdr:sp>
    <xdr:clientData/>
  </xdr:twoCellAnchor>
  <xdr:twoCellAnchor editAs="absolute">
    <xdr:from>
      <xdr:col>14</xdr:col>
      <xdr:colOff>437063</xdr:colOff>
      <xdr:row>24</xdr:row>
      <xdr:rowOff>183043</xdr:rowOff>
    </xdr:from>
    <xdr:to>
      <xdr:col>17</xdr:col>
      <xdr:colOff>4872</xdr:colOff>
      <xdr:row>26</xdr:row>
      <xdr:rowOff>45701</xdr:rowOff>
    </xdr:to>
    <xdr:sp macro="" textlink="">
      <xdr:nvSpPr>
        <xdr:cNvPr id="113" name="Retângulo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/>
      </xdr:nvSpPr>
      <xdr:spPr>
        <a:xfrm>
          <a:off x="8819063" y="4755043"/>
          <a:ext cx="1383162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Data de fim prev.</a:t>
          </a:r>
        </a:p>
      </xdr:txBody>
    </xdr:sp>
    <xdr:clientData/>
  </xdr:twoCellAnchor>
  <xdr:twoCellAnchor editAs="absolute">
    <xdr:from>
      <xdr:col>14</xdr:col>
      <xdr:colOff>437063</xdr:colOff>
      <xdr:row>27</xdr:row>
      <xdr:rowOff>205943</xdr:rowOff>
    </xdr:from>
    <xdr:to>
      <xdr:col>16</xdr:col>
      <xdr:colOff>485750</xdr:colOff>
      <xdr:row>29</xdr:row>
      <xdr:rowOff>9070</xdr:rowOff>
    </xdr:to>
    <xdr:sp macro="" textlink="">
      <xdr:nvSpPr>
        <xdr:cNvPr id="114" name="Retângulo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/>
      </xdr:nvSpPr>
      <xdr:spPr>
        <a:xfrm>
          <a:off x="8819063" y="5349443"/>
          <a:ext cx="1258922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900" b="0" u="none">
              <a:solidFill>
                <a:schemeClr val="bg1"/>
              </a:solidFill>
              <a:latin typeface="Montserrat" panose="00000500000000000000" pitchFamily="2" charset="0"/>
            </a:rPr>
            <a:t>Data de início real</a:t>
          </a:r>
        </a:p>
      </xdr:txBody>
    </xdr:sp>
    <xdr:clientData/>
  </xdr:twoCellAnchor>
  <xdr:twoCellAnchor editAs="absolute">
    <xdr:from>
      <xdr:col>4</xdr:col>
      <xdr:colOff>345468</xdr:colOff>
      <xdr:row>23</xdr:row>
      <xdr:rowOff>17390</xdr:rowOff>
    </xdr:from>
    <xdr:to>
      <xdr:col>5</xdr:col>
      <xdr:colOff>601707</xdr:colOff>
      <xdr:row>24</xdr:row>
      <xdr:rowOff>70548</xdr:rowOff>
    </xdr:to>
    <xdr:sp macro="" textlink="'Ficha do Projeto'!I5">
      <xdr:nvSpPr>
        <xdr:cNvPr id="117" name="Retângulo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/>
      </xdr:nvSpPr>
      <xdr:spPr>
        <a:xfrm>
          <a:off x="2676292" y="4398890"/>
          <a:ext cx="861356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550C7494-B4BE-4D34-AACC-61417730AB81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4</xdr:col>
      <xdr:colOff>345467</xdr:colOff>
      <xdr:row>25</xdr:row>
      <xdr:rowOff>166478</xdr:rowOff>
    </xdr:from>
    <xdr:to>
      <xdr:col>8</xdr:col>
      <xdr:colOff>156882</xdr:colOff>
      <xdr:row>27</xdr:row>
      <xdr:rowOff>215348</xdr:rowOff>
    </xdr:to>
    <xdr:sp macro="" textlink="'Ficha do Projeto'!C5">
      <xdr:nvSpPr>
        <xdr:cNvPr id="118" name="Retângulo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/>
      </xdr:nvSpPr>
      <xdr:spPr>
        <a:xfrm>
          <a:off x="2676291" y="4928978"/>
          <a:ext cx="2231885" cy="4298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519980F1-E373-4984-949D-3C393E556F7A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8</xdr:col>
      <xdr:colOff>49243</xdr:colOff>
      <xdr:row>23</xdr:row>
      <xdr:rowOff>17390</xdr:rowOff>
    </xdr:from>
    <xdr:to>
      <xdr:col>10</xdr:col>
      <xdr:colOff>23704</xdr:colOff>
      <xdr:row>24</xdr:row>
      <xdr:rowOff>136906</xdr:rowOff>
    </xdr:to>
    <xdr:sp macro="" textlink="'Ficha do Projeto'!F5">
      <xdr:nvSpPr>
        <xdr:cNvPr id="119" name="Retângulo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/>
      </xdr:nvSpPr>
      <xdr:spPr>
        <a:xfrm>
          <a:off x="4800537" y="4398890"/>
          <a:ext cx="1184696" cy="3100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CC138115-8538-4835-8690-CA4137B52342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8</xdr:col>
      <xdr:colOff>49243</xdr:colOff>
      <xdr:row>25</xdr:row>
      <xdr:rowOff>166478</xdr:rowOff>
    </xdr:from>
    <xdr:to>
      <xdr:col>10</xdr:col>
      <xdr:colOff>99008</xdr:colOff>
      <xdr:row>27</xdr:row>
      <xdr:rowOff>95494</xdr:rowOff>
    </xdr:to>
    <xdr:sp macro="" textlink="'Ficha do Projeto'!N5">
      <xdr:nvSpPr>
        <xdr:cNvPr id="120" name="Retângulo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>
          <a:off x="4800537" y="4928978"/>
          <a:ext cx="1260000" cy="3100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ACE47C71-E97A-4FCC-9FFB-07A675C8CF4B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10</xdr:col>
      <xdr:colOff>3444</xdr:colOff>
      <xdr:row>23</xdr:row>
      <xdr:rowOff>17390</xdr:rowOff>
    </xdr:from>
    <xdr:to>
      <xdr:col>12</xdr:col>
      <xdr:colOff>321952</xdr:colOff>
      <xdr:row>24</xdr:row>
      <xdr:rowOff>70548</xdr:rowOff>
    </xdr:to>
    <xdr:sp macro="" textlink="'Ficha do Projeto'!Q5">
      <xdr:nvSpPr>
        <xdr:cNvPr id="121" name="Retângulo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/>
      </xdr:nvSpPr>
      <xdr:spPr>
        <a:xfrm>
          <a:off x="5964973" y="4398890"/>
          <a:ext cx="1528744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CA27730F-1BBD-4D77-863B-9E6635C43DFB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10</xdr:col>
      <xdr:colOff>3444</xdr:colOff>
      <xdr:row>25</xdr:row>
      <xdr:rowOff>166478</xdr:rowOff>
    </xdr:from>
    <xdr:to>
      <xdr:col>12</xdr:col>
      <xdr:colOff>53208</xdr:colOff>
      <xdr:row>27</xdr:row>
      <xdr:rowOff>29136</xdr:rowOff>
    </xdr:to>
    <xdr:sp macro="" textlink="'Ficha do Projeto'!T5">
      <xdr:nvSpPr>
        <xdr:cNvPr id="122" name="Retângulo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/>
      </xdr:nvSpPr>
      <xdr:spPr>
        <a:xfrm>
          <a:off x="5964973" y="4928978"/>
          <a:ext cx="1260000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09A9F766-C2B0-4161-A45E-49CECB20B481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12</xdr:col>
      <xdr:colOff>294797</xdr:colOff>
      <xdr:row>23</xdr:row>
      <xdr:rowOff>17390</xdr:rowOff>
    </xdr:from>
    <xdr:to>
      <xdr:col>14</xdr:col>
      <xdr:colOff>344563</xdr:colOff>
      <xdr:row>24</xdr:row>
      <xdr:rowOff>70548</xdr:rowOff>
    </xdr:to>
    <xdr:sp macro="" textlink="'Ficha do Projeto'!W5">
      <xdr:nvSpPr>
        <xdr:cNvPr id="123" name="Retângulo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/>
      </xdr:nvSpPr>
      <xdr:spPr>
        <a:xfrm>
          <a:off x="7466562" y="4398890"/>
          <a:ext cx="1260001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DD5DA27E-A8A7-4F6B-8E2D-475E8E5B0E4B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12</xdr:col>
      <xdr:colOff>294797</xdr:colOff>
      <xdr:row>25</xdr:row>
      <xdr:rowOff>166478</xdr:rowOff>
    </xdr:from>
    <xdr:to>
      <xdr:col>14</xdr:col>
      <xdr:colOff>344563</xdr:colOff>
      <xdr:row>27</xdr:row>
      <xdr:rowOff>29136</xdr:rowOff>
    </xdr:to>
    <xdr:sp macro="" textlink="'Ficha do Projeto'!Y5">
      <xdr:nvSpPr>
        <xdr:cNvPr id="124" name="Retângulo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/>
      </xdr:nvSpPr>
      <xdr:spPr>
        <a:xfrm>
          <a:off x="7466562" y="4928978"/>
          <a:ext cx="1260001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8DCC51F3-C65C-431A-9F89-6988D592404F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14</xdr:col>
      <xdr:colOff>437063</xdr:colOff>
      <xdr:row>23</xdr:row>
      <xdr:rowOff>17390</xdr:rowOff>
    </xdr:from>
    <xdr:to>
      <xdr:col>16</xdr:col>
      <xdr:colOff>486828</xdr:colOff>
      <xdr:row>24</xdr:row>
      <xdr:rowOff>70548</xdr:rowOff>
    </xdr:to>
    <xdr:sp macro="" textlink="'Ficha do Projeto'!AA5">
      <xdr:nvSpPr>
        <xdr:cNvPr id="125" name="Retângulo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/>
      </xdr:nvSpPr>
      <xdr:spPr>
        <a:xfrm>
          <a:off x="8819063" y="4398890"/>
          <a:ext cx="1260000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4789D7BF-91BC-4EA7-BEC0-4E2687832607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14</xdr:col>
      <xdr:colOff>437063</xdr:colOff>
      <xdr:row>25</xdr:row>
      <xdr:rowOff>166478</xdr:rowOff>
    </xdr:from>
    <xdr:to>
      <xdr:col>16</xdr:col>
      <xdr:colOff>486828</xdr:colOff>
      <xdr:row>27</xdr:row>
      <xdr:rowOff>29136</xdr:rowOff>
    </xdr:to>
    <xdr:sp macro="" textlink="'Ficha do Projeto'!AC5">
      <xdr:nvSpPr>
        <xdr:cNvPr id="126" name="Retângulo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/>
      </xdr:nvSpPr>
      <xdr:spPr>
        <a:xfrm>
          <a:off x="8819063" y="4928978"/>
          <a:ext cx="1260000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1D5E78FA-D6FF-4B45-B31B-A3DAAD5D0A5A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14</xdr:col>
      <xdr:colOff>437063</xdr:colOff>
      <xdr:row>28</xdr:row>
      <xdr:rowOff>129847</xdr:rowOff>
    </xdr:from>
    <xdr:to>
      <xdr:col>16</xdr:col>
      <xdr:colOff>486828</xdr:colOff>
      <xdr:row>29</xdr:row>
      <xdr:rowOff>183005</xdr:rowOff>
    </xdr:to>
    <xdr:sp macro="" textlink="'Ficha do Projeto'!AE5">
      <xdr:nvSpPr>
        <xdr:cNvPr id="127" name="Retângulo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/>
      </xdr:nvSpPr>
      <xdr:spPr>
        <a:xfrm>
          <a:off x="8819063" y="5523378"/>
          <a:ext cx="1260000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EDF46DF8-A7F6-4450-A5E0-9B05DFAF86A2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4</xdr:col>
      <xdr:colOff>345468</xdr:colOff>
      <xdr:row>28</xdr:row>
      <xdr:rowOff>107434</xdr:rowOff>
    </xdr:from>
    <xdr:to>
      <xdr:col>14</xdr:col>
      <xdr:colOff>161756</xdr:colOff>
      <xdr:row>30</xdr:row>
      <xdr:rowOff>94287</xdr:rowOff>
    </xdr:to>
    <xdr:sp macro="" textlink="'Ficha do Projeto'!L5">
      <xdr:nvSpPr>
        <xdr:cNvPr id="128" name="Retângulo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>
          <a:off x="2676292" y="5500965"/>
          <a:ext cx="5867464" cy="4464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CBE88986-CD0A-4ABF-ABDF-15BA76884D45}" type="TxLink">
            <a:rPr lang="en-US" sz="9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-</a:t>
          </a:fld>
          <a:endParaRPr lang="pt-BR" sz="9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5</xdr:col>
      <xdr:colOff>369806</xdr:colOff>
      <xdr:row>13</xdr:row>
      <xdr:rowOff>95821</xdr:rowOff>
    </xdr:from>
    <xdr:to>
      <xdr:col>7</xdr:col>
      <xdr:colOff>11204</xdr:colOff>
      <xdr:row>15</xdr:row>
      <xdr:rowOff>156882</xdr:rowOff>
    </xdr:to>
    <xdr:sp macro="" textlink="Dinâmicas!$H10">
      <xdr:nvSpPr>
        <xdr:cNvPr id="115" name="Retângulo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/>
      </xdr:nvSpPr>
      <xdr:spPr>
        <a:xfrm>
          <a:off x="3305747" y="2572321"/>
          <a:ext cx="851633" cy="442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75F519DD-2EE7-4971-8D57-032D073A9152}" type="TxLink">
            <a:rPr lang="en-US" sz="24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40%</a:t>
          </a:fld>
          <a:endParaRPr lang="pt-BR" sz="48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 editAs="absolute">
    <xdr:from>
      <xdr:col>17</xdr:col>
      <xdr:colOff>347383</xdr:colOff>
      <xdr:row>20</xdr:row>
      <xdr:rowOff>78440</xdr:rowOff>
    </xdr:from>
    <xdr:to>
      <xdr:col>21</xdr:col>
      <xdr:colOff>18751</xdr:colOff>
      <xdr:row>26</xdr:row>
      <xdr:rowOff>156881</xdr:rowOff>
    </xdr:to>
    <xdr:sp macro="" textlink="">
      <xdr:nvSpPr>
        <xdr:cNvPr id="116" name="Retângulo: Cantos Arredondados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/>
      </xdr:nvSpPr>
      <xdr:spPr>
        <a:xfrm>
          <a:off x="10544736" y="3888440"/>
          <a:ext cx="2360780" cy="1221441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20</xdr:col>
      <xdr:colOff>60859</xdr:colOff>
      <xdr:row>22</xdr:row>
      <xdr:rowOff>118233</xdr:rowOff>
    </xdr:from>
    <xdr:to>
      <xdr:col>21</xdr:col>
      <xdr:colOff>172905</xdr:colOff>
      <xdr:row>24</xdr:row>
      <xdr:rowOff>179294</xdr:rowOff>
    </xdr:to>
    <xdr:sp macro="" textlink="Dinâmicas!$U4">
      <xdr:nvSpPr>
        <xdr:cNvPr id="129" name="Retângulo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>
          <a:off x="11827035" y="4309233"/>
          <a:ext cx="1232635" cy="4420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C9F8C53C-8DCA-440A-92B1-2D76D1D9AA30}" type="TxLink">
            <a:rPr lang="en-US" sz="24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74%</a:t>
          </a:fld>
          <a:endParaRPr lang="pt-BR" sz="24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18</xdr:col>
      <xdr:colOff>21178</xdr:colOff>
      <xdr:row>20</xdr:row>
      <xdr:rowOff>156732</xdr:rowOff>
    </xdr:from>
    <xdr:to>
      <xdr:col>21</xdr:col>
      <xdr:colOff>139959</xdr:colOff>
      <xdr:row>22</xdr:row>
      <xdr:rowOff>19390</xdr:rowOff>
    </xdr:to>
    <xdr:sp macro="" textlink="">
      <xdr:nvSpPr>
        <xdr:cNvPr id="130" name="Retângulo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/>
      </xdr:nvSpPr>
      <xdr:spPr>
        <a:xfrm>
          <a:off x="10575718" y="3966732"/>
          <a:ext cx="2449604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Valor gasto</a:t>
          </a:r>
        </a:p>
      </xdr:txBody>
    </xdr:sp>
    <xdr:clientData/>
  </xdr:twoCellAnchor>
  <xdr:twoCellAnchor editAs="absolute">
    <xdr:from>
      <xdr:col>4</xdr:col>
      <xdr:colOff>112060</xdr:colOff>
      <xdr:row>0</xdr:row>
      <xdr:rowOff>58431</xdr:rowOff>
    </xdr:from>
    <xdr:to>
      <xdr:col>4</xdr:col>
      <xdr:colOff>434189</xdr:colOff>
      <xdr:row>1</xdr:row>
      <xdr:rowOff>188408</xdr:rowOff>
    </xdr:to>
    <xdr:pic>
      <xdr:nvPicPr>
        <xdr:cNvPr id="131" name="Imagem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5111" b="94333" l="9222" r="90000">
                      <a14:foregroundMark x1="64556" y1="41778" x2="64556" y2="41778"/>
                      <a14:foregroundMark x1="9444" y1="53111" x2="9444" y2="53111"/>
                      <a14:foregroundMark x1="55444" y1="7667" x2="59444" y2="5222"/>
                      <a14:foregroundMark x1="56556" y1="92889" x2="60000" y2="94333"/>
                      <a14:foregroundMark x1="16889" y1="54778" x2="47222" y2="58111"/>
                      <a14:foregroundMark x1="71222" y1="57000" x2="60000" y2="58111"/>
                      <a14:foregroundMark x1="34778" y1="68111" x2="35000" y2="745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2489" y="58431"/>
          <a:ext cx="322129" cy="320477"/>
        </a:xfrm>
        <a:prstGeom prst="rect">
          <a:avLst/>
        </a:prstGeom>
      </xdr:spPr>
    </xdr:pic>
    <xdr:clientData/>
  </xdr:twoCellAnchor>
  <xdr:twoCellAnchor editAs="absolute">
    <xdr:from>
      <xdr:col>4</xdr:col>
      <xdr:colOff>328810</xdr:colOff>
      <xdr:row>0</xdr:row>
      <xdr:rowOff>66331</xdr:rowOff>
    </xdr:from>
    <xdr:to>
      <xdr:col>13</xdr:col>
      <xdr:colOff>149679</xdr:colOff>
      <xdr:row>2</xdr:row>
      <xdr:rowOff>37756</xdr:rowOff>
    </xdr:to>
    <xdr:sp macro="" textlink="">
      <xdr:nvSpPr>
        <xdr:cNvPr id="132" name="Retângulo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/>
      </xdr:nvSpPr>
      <xdr:spPr>
        <a:xfrm>
          <a:off x="2669239" y="66331"/>
          <a:ext cx="5331761" cy="352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5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PAINEL</a:t>
          </a:r>
          <a:r>
            <a:rPr lang="pt-BR" sz="1050" b="1" baseline="0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 DE GERENCIAMENTO DE PROJETOS - HASHTAG TREINAMENTOS</a:t>
          </a:r>
          <a:endParaRPr lang="pt-BR" sz="1050" b="1">
            <a:solidFill>
              <a:schemeClr val="bg2">
                <a:lumMod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absolute">
    <xdr:from>
      <xdr:col>18</xdr:col>
      <xdr:colOff>10002</xdr:colOff>
      <xdr:row>22</xdr:row>
      <xdr:rowOff>67235</xdr:rowOff>
    </xdr:from>
    <xdr:to>
      <xdr:col>20</xdr:col>
      <xdr:colOff>168089</xdr:colOff>
      <xdr:row>23</xdr:row>
      <xdr:rowOff>96542</xdr:rowOff>
    </xdr:to>
    <xdr:sp macro="" textlink="Dinâmicas!$T4">
      <xdr:nvSpPr>
        <xdr:cNvPr id="134" name="Retângulo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/>
      </xdr:nvSpPr>
      <xdr:spPr>
        <a:xfrm>
          <a:off x="10565943" y="4258235"/>
          <a:ext cx="1368322" cy="2198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731078AD-1618-4F37-AD13-36CC08DD37A5}" type="TxLink">
            <a:rPr lang="en-US" sz="14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 R$ 174.000,0 </a:t>
          </a:fld>
          <a:endParaRPr lang="pt-BR" sz="14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18</xdr:col>
      <xdr:colOff>21179</xdr:colOff>
      <xdr:row>23</xdr:row>
      <xdr:rowOff>120097</xdr:rowOff>
    </xdr:from>
    <xdr:to>
      <xdr:col>20</xdr:col>
      <xdr:colOff>73270</xdr:colOff>
      <xdr:row>24</xdr:row>
      <xdr:rowOff>173255</xdr:rowOff>
    </xdr:to>
    <xdr:sp macro="" textlink="">
      <xdr:nvSpPr>
        <xdr:cNvPr id="135" name="Retângulo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/>
      </xdr:nvSpPr>
      <xdr:spPr>
        <a:xfrm>
          <a:off x="10601256" y="4501597"/>
          <a:ext cx="1268360" cy="2436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 b="1">
              <a:solidFill>
                <a:schemeClr val="bg2">
                  <a:lumMod val="25000"/>
                </a:schemeClr>
              </a:solidFill>
              <a:latin typeface="Montserrat" panose="00000500000000000000" pitchFamily="2" charset="0"/>
            </a:rPr>
            <a:t>Valor previsto</a:t>
          </a:r>
        </a:p>
      </xdr:txBody>
    </xdr:sp>
    <xdr:clientData/>
  </xdr:twoCellAnchor>
  <xdr:twoCellAnchor editAs="absolute">
    <xdr:from>
      <xdr:col>18</xdr:col>
      <xdr:colOff>10002</xdr:colOff>
      <xdr:row>25</xdr:row>
      <xdr:rowOff>0</xdr:rowOff>
    </xdr:from>
    <xdr:to>
      <xdr:col>20</xdr:col>
      <xdr:colOff>168089</xdr:colOff>
      <xdr:row>26</xdr:row>
      <xdr:rowOff>29307</xdr:rowOff>
    </xdr:to>
    <xdr:sp macro="" textlink="Dinâmicas!$S4">
      <xdr:nvSpPr>
        <xdr:cNvPr id="136" name="Retângulo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/>
      </xdr:nvSpPr>
      <xdr:spPr>
        <a:xfrm>
          <a:off x="10565943" y="4762500"/>
          <a:ext cx="1368322" cy="2198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335EB748-CDCF-4BA4-9B56-590D72DE50A6}" type="TxLink">
            <a:rPr lang="en-US" sz="14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 R$ 236.000,0 </a:t>
          </a:fld>
          <a:endParaRPr lang="pt-BR" sz="14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absolute">
    <xdr:from>
      <xdr:col>17</xdr:col>
      <xdr:colOff>35737</xdr:colOff>
      <xdr:row>0</xdr:row>
      <xdr:rowOff>53397</xdr:rowOff>
    </xdr:from>
    <xdr:to>
      <xdr:col>19</xdr:col>
      <xdr:colOff>242626</xdr:colOff>
      <xdr:row>1</xdr:row>
      <xdr:rowOff>186897</xdr:rowOff>
    </xdr:to>
    <xdr:grpSp>
      <xdr:nvGrpSpPr>
        <xdr:cNvPr id="137" name="Agrupar 13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GrpSpPr/>
      </xdr:nvGrpSpPr>
      <xdr:grpSpPr>
        <a:xfrm>
          <a:off x="10368094" y="53397"/>
          <a:ext cx="1195675" cy="314929"/>
          <a:chOff x="10984006" y="20740"/>
          <a:chExt cx="1176058" cy="357654"/>
        </a:xfrm>
      </xdr:grpSpPr>
      <xdr:sp macro="" textlink="">
        <xdr:nvSpPr>
          <xdr:cNvPr id="138" name="Retângulo: Cantos Arredondados 137">
            <a:extLst>
              <a:ext uri="{FF2B5EF4-FFF2-40B4-BE49-F238E27FC236}">
                <a16:creationId xmlns:a16="http://schemas.microsoft.com/office/drawing/2014/main" id="{00000000-0008-0000-0400-00008A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139" name="Retângulo 138">
            <a:extLst>
              <a:ext uri="{FF2B5EF4-FFF2-40B4-BE49-F238E27FC236}">
                <a16:creationId xmlns:a16="http://schemas.microsoft.com/office/drawing/2014/main" id="{00000000-0008-0000-0400-00008B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Projetos</a:t>
            </a:r>
          </a:p>
        </xdr:txBody>
      </xdr:sp>
    </xdr:grpSp>
    <xdr:clientData/>
  </xdr:twoCellAnchor>
  <xdr:twoCellAnchor editAs="absolute">
    <xdr:from>
      <xdr:col>19</xdr:col>
      <xdr:colOff>142000</xdr:colOff>
      <xdr:row>0</xdr:row>
      <xdr:rowOff>53397</xdr:rowOff>
    </xdr:from>
    <xdr:to>
      <xdr:col>20</xdr:col>
      <xdr:colOff>716281</xdr:colOff>
      <xdr:row>1</xdr:row>
      <xdr:rowOff>186897</xdr:rowOff>
    </xdr:to>
    <xdr:grpSp>
      <xdr:nvGrpSpPr>
        <xdr:cNvPr id="140" name="Agrupar 139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GrpSpPr/>
      </xdr:nvGrpSpPr>
      <xdr:grpSpPr>
        <a:xfrm>
          <a:off x="11463143" y="53397"/>
          <a:ext cx="1182067" cy="314929"/>
          <a:chOff x="10984006" y="20740"/>
          <a:chExt cx="1176058" cy="357654"/>
        </a:xfrm>
      </xdr:grpSpPr>
      <xdr:sp macro="" textlink="">
        <xdr:nvSpPr>
          <xdr:cNvPr id="141" name="Retângulo: Cantos Arredondados 140">
            <a:extLst>
              <a:ext uri="{FF2B5EF4-FFF2-40B4-BE49-F238E27FC236}">
                <a16:creationId xmlns:a16="http://schemas.microsoft.com/office/drawing/2014/main" id="{00000000-0008-0000-0400-00008D000000}"/>
              </a:ext>
            </a:extLst>
          </xdr:cNvPr>
          <xdr:cNvSpPr/>
        </xdr:nvSpPr>
        <xdr:spPr>
          <a:xfrm>
            <a:off x="11093263" y="20740"/>
            <a:ext cx="962026" cy="342900"/>
          </a:xfrm>
          <a:prstGeom prst="roundRect">
            <a:avLst>
              <a:gd name="adj" fmla="val 50000"/>
            </a:avLst>
          </a:prstGeom>
          <a:solidFill>
            <a:schemeClr val="accent3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142" name="Retângulo 141">
            <a:extLst>
              <a:ext uri="{FF2B5EF4-FFF2-40B4-BE49-F238E27FC236}">
                <a16:creationId xmlns:a16="http://schemas.microsoft.com/office/drawing/2014/main" id="{00000000-0008-0000-0400-00008E000000}"/>
              </a:ext>
            </a:extLst>
          </xdr:cNvPr>
          <xdr:cNvSpPr/>
        </xdr:nvSpPr>
        <xdr:spPr>
          <a:xfrm>
            <a:off x="10984006" y="25969"/>
            <a:ext cx="1176058" cy="3524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900" b="1">
                <a:solidFill>
                  <a:schemeClr val="bg2">
                    <a:lumMod val="25000"/>
                  </a:schemeClr>
                </a:solidFill>
                <a:latin typeface="Montserrat" panose="00000500000000000000" pitchFamily="2" charset="0"/>
              </a:rPr>
              <a:t>Tarefas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1438783</xdr:colOff>
      <xdr:row>16</xdr:row>
      <xdr:rowOff>144856</xdr:rowOff>
    </xdr:from>
    <xdr:to>
      <xdr:col>4</xdr:col>
      <xdr:colOff>1200977</xdr:colOff>
      <xdr:row>24</xdr:row>
      <xdr:rowOff>53935</xdr:rowOff>
    </xdr:to>
    <xdr:sp macro="" textlink="$F$14">
      <xdr:nvSpPr>
        <xdr:cNvPr id="3" name="Retângul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 rot="5400000">
          <a:off x="3253775" y="1990777"/>
          <a:ext cx="1433079" cy="38372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40A2C66-37F9-4D7E-B1BA-DABA0E5B9C07}" type="TxLink">
            <a:rPr lang="en-US" sz="160800" b="0" i="0" u="none" strike="noStrike">
              <a:solidFill>
                <a:srgbClr val="1D3557"/>
              </a:solidFill>
              <a:latin typeface="Calibri"/>
              <a:cs typeface="Calibri"/>
            </a:rPr>
            <a:pPr algn="ctr"/>
            <a:t> </a:t>
          </a:fld>
          <a:endParaRPr lang="pt-BR" sz="160800">
            <a:solidFill>
              <a:srgbClr val="1D3557"/>
            </a:solidFill>
          </a:endParaRPr>
        </a:p>
      </xdr:txBody>
    </xdr:sp>
    <xdr:clientData/>
  </xdr:twoCellAnchor>
  <xdr:twoCellAnchor>
    <xdr:from>
      <xdr:col>2</xdr:col>
      <xdr:colOff>39023</xdr:colOff>
      <xdr:row>25</xdr:row>
      <xdr:rowOff>144855</xdr:rowOff>
    </xdr:from>
    <xdr:to>
      <xdr:col>7</xdr:col>
      <xdr:colOff>223630</xdr:colOff>
      <xdr:row>33</xdr:row>
      <xdr:rowOff>53934</xdr:rowOff>
    </xdr:to>
    <xdr:sp macro="" textlink="$F$16">
      <xdr:nvSpPr>
        <xdr:cNvPr id="5" name="Retângul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 rot="5400000">
          <a:off x="3643059" y="3705276"/>
          <a:ext cx="1433079" cy="38372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D42EF66-A686-4428-B401-288CD12148F4}" type="TxLink">
            <a:rPr lang="en-US" sz="160800" b="0" i="0" u="none" strike="noStrike">
              <a:solidFill>
                <a:schemeClr val="accent3"/>
              </a:solidFill>
              <a:latin typeface="Calibri"/>
              <a:cs typeface="Calibri"/>
            </a:rPr>
            <a:pPr algn="ctr"/>
            <a:t> </a:t>
          </a:fld>
          <a:endParaRPr lang="pt-BR" sz="160800">
            <a:solidFill>
              <a:schemeClr val="accent3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htag" refreshedDate="44504.560410648148" createdVersion="7" refreshedVersion="7" minRefreshableVersion="3" recordCount="10" xr:uid="{006270C1-A1D0-4835-98D3-F5547158D946}">
  <cacheSource type="worksheet">
    <worksheetSource name="Base_Projetos"/>
  </cacheSource>
  <cacheFields count="21">
    <cacheField name="ID" numFmtId="0">
      <sharedItems containsSemiMixedTypes="0" containsString="0" containsNumber="1" containsInteger="1" minValue="1" maxValue="11" count="11">
        <n v="1"/>
        <n v="2"/>
        <n v="3"/>
        <n v="4"/>
        <n v="5"/>
        <n v="6"/>
        <n v="7"/>
        <n v="8"/>
        <n v="9"/>
        <n v="10"/>
        <n v="11" u="1"/>
      </sharedItems>
    </cacheField>
    <cacheField name="Projeto" numFmtId="0">
      <sharedItems count="15">
        <s v="Projeto X"/>
        <s v="Projeto Y"/>
        <s v="Projeto Z"/>
        <s v="Projeto W"/>
        <s v="Projeto A"/>
        <s v="Projeto B"/>
        <s v="Projeto C"/>
        <s v="Projeto D"/>
        <s v="Projeto M"/>
        <s v="Projeto N"/>
        <s v="Realizar reforma na empresa" u="1"/>
        <s v="Criar novo produto" u="1"/>
        <s v="Deselvover aplicativo da empresa" u="1"/>
        <s v="Criar Dashboard de Gerenciamento de Projeto" u="1"/>
        <s v="Projetão" u="1"/>
      </sharedItems>
    </cacheField>
    <cacheField name="Descrição" numFmtId="0">
      <sharedItems count="10">
        <s v="Lorem ipsum dolor sit amet, consectetur adipiscing elit, sed do eiusmod tempor incididunt ut labore et dolore magna aliqua."/>
        <s v="Ut enim ad minim veniam, quis nostrud exercitation ullamco laboris nisi ut aliquip ex ea commodo consequat."/>
        <s v="Duis aute irure dolor in reprehenderit in voluptate velit esse cillum dolore eu fugiat nulla pariatur."/>
        <s v="Excepteur sint occaecat cupidatat non proident, sunt in culpa qui officia deserunt mollit anim id est laborum."/>
        <s v="Sed ut perspiciatis unde omnis iste natus error sit voluptatem accusantium doloremque laudantium."/>
        <s v="Neque porro quisquam est, qui dolorem ipsum quia dolor sit amet, consectetu."/>
        <s v="Quis autem vel eum iure reprehenderit qui in ea voluptate velit esse quam nihil molestiae consequatur."/>
        <s v="At vero eos et accusamus et iusto odio dignissimos ducimus qui blanditiis praesentium voluptatum deleniti atque corrupti."/>
        <s v="Itaque earum rerum hic tenetur a sapiente delectus."/>
        <s v="Projeto bolado da Hashtag" u="1"/>
      </sharedItems>
    </cacheField>
    <cacheField name="Prioridade" numFmtId="0">
      <sharedItems count="6">
        <s v="2- Média"/>
        <s v="3- Alta"/>
        <s v="1- Baixa"/>
        <s v="Média" u="1"/>
        <s v="Alta" u="1"/>
        <s v="Baixa" u="1"/>
      </sharedItems>
    </cacheField>
    <cacheField name="Responsável" numFmtId="0">
      <sharedItems count="5">
        <s v="Gabriel Cajado"/>
        <s v="João Paulo Martins"/>
        <s v="Marcus Calvalcanti"/>
        <s v="Lira"/>
        <s v="Alon Pinheiro" u="1"/>
      </sharedItems>
    </cacheField>
    <cacheField name="FTEs" numFmtId="0">
      <sharedItems containsSemiMixedTypes="0" containsString="0" containsNumber="1" minValue="1" maxValue="13.5" count="6">
        <n v="2"/>
        <n v="3"/>
        <n v="4"/>
        <n v="1"/>
        <n v="5"/>
        <n v="13.5" u="1"/>
      </sharedItems>
    </cacheField>
    <cacheField name="Valor previsto" numFmtId="164">
      <sharedItems containsSemiMixedTypes="0" containsString="0" containsNumber="1" containsInteger="1" minValue="0" maxValue="51000" count="12">
        <n v="51000"/>
        <n v="19000"/>
        <n v="20000"/>
        <n v="22000"/>
        <n v="37000"/>
        <n v="12000"/>
        <n v="27000"/>
        <n v="9000"/>
        <n v="0" u="1"/>
        <n v="500" u="1"/>
        <n v="25000" u="1"/>
        <n v="6000" u="1"/>
      </sharedItems>
    </cacheField>
    <cacheField name="Valor gasto" numFmtId="164">
      <sharedItems containsSemiMixedTypes="0" containsString="0" containsNumber="1" containsInteger="1" minValue="0" maxValue="37000" count="9">
        <n v="37000"/>
        <n v="17000"/>
        <n v="12000"/>
        <n v="22000"/>
        <n v="16000"/>
        <n v="21000"/>
        <n v="5000"/>
        <n v="0" u="1"/>
        <n v="13500" u="1"/>
      </sharedItems>
    </cacheField>
    <cacheField name="Data Início Planej." numFmtId="14">
      <sharedItems containsSemiMixedTypes="0" containsNonDate="0" containsDate="1" containsString="0" minDate="2021-10-11T00:00:00" maxDate="2021-11-06T00:00:00" count="10">
        <d v="2021-10-25T00:00:00"/>
        <d v="2021-10-20T00:00:00"/>
        <d v="2021-10-29T00:00:00"/>
        <d v="2021-10-11T00:00:00"/>
        <d v="2021-11-01T00:00:00"/>
        <d v="2021-10-27T00:00:00"/>
        <d v="2021-11-05T00:00:00"/>
        <d v="2021-11-03T00:00:00"/>
        <d v="2021-10-28T00:00:00"/>
        <d v="2021-11-04T00:00:00" u="1"/>
      </sharedItems>
    </cacheField>
    <cacheField name="Data Fim Planej." numFmtId="14">
      <sharedItems containsSemiMixedTypes="0" containsNonDate="0" containsDate="1" containsString="0" minDate="2021-10-27T00:00:00" maxDate="2021-11-25T00:00:00" count="8">
        <d v="2021-11-11T00:00:00"/>
        <d v="2021-11-16T00:00:00"/>
        <d v="2021-11-04T00:00:00"/>
        <d v="2021-10-27T00:00:00"/>
        <d v="2021-11-01T00:00:00"/>
        <d v="2021-11-24T00:00:00"/>
        <d v="2021-11-12T00:00:00"/>
        <d v="2021-11-18T00:00:00"/>
      </sharedItems>
      <fieldGroup par="20" base="9">
        <rangePr groupBy="days" startDate="2021-10-27T00:00:00" endDate="2021-11-25T00:00:00"/>
        <groupItems count="368">
          <s v="&lt;27/10/2021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5/11/2021"/>
        </groupItems>
      </fieldGroup>
    </cacheField>
    <cacheField name="Data de início" numFmtId="14">
      <sharedItems containsDate="1" containsMixedTypes="1" minDate="1899-12-30T00:00:00" maxDate="2021-11-05T00:00:00" count="10">
        <d v="2021-10-25T00:00:00"/>
        <d v="2021-10-20T00:00:00"/>
        <d v="1899-12-30T00:00:00"/>
        <d v="2021-10-11T00:00:00"/>
        <d v="2021-11-01T00:00:00"/>
        <d v="2021-10-27T00:00:00"/>
        <s v="Não iniciado"/>
        <d v="2021-11-03T00:00:00"/>
        <d v="2021-10-28T00:00:00"/>
        <d v="2021-11-04T00:00:00" u="1"/>
      </sharedItems>
    </cacheField>
    <cacheField name="Data Fim Real" numFmtId="14">
      <sharedItems containsDate="1" containsMixedTypes="1" minDate="2021-10-21T00:00:00" maxDate="2021-10-29T00:00:00"/>
    </cacheField>
    <cacheField name="Total de tarefas" numFmtId="0">
      <sharedItems containsSemiMixedTypes="0" containsString="0" containsNumber="1" containsInteger="1" minValue="1" maxValue="7"/>
    </cacheField>
    <cacheField name="Tarefas Concluídas" numFmtId="0">
      <sharedItems containsSemiMixedTypes="0" containsString="0" containsNumber="1" containsInteger="1" minValue="0" maxValue="5"/>
    </cacheField>
    <cacheField name="Tarefas em andamento" numFmtId="0">
      <sharedItems containsSemiMixedTypes="0" containsString="0" containsNumber="1" containsInteger="1" minValue="0" maxValue="1"/>
    </cacheField>
    <cacheField name="Tarefas atrasadas" numFmtId="0">
      <sharedItems containsSemiMixedTypes="0" containsString="0" containsNumber="1" containsInteger="1" minValue="0" maxValue="2"/>
    </cacheField>
    <cacheField name="Tarefas não iniciadas" numFmtId="0">
      <sharedItems containsSemiMixedTypes="0" containsString="0" containsNumber="1" containsInteger="1" minValue="0" maxValue="3"/>
    </cacheField>
    <cacheField name="Status" numFmtId="0">
      <sharedItems count="4">
        <s v="Em andamento"/>
        <s v="Atrasado"/>
        <s v="Concluído"/>
        <s v="Não iniciado"/>
      </sharedItems>
    </cacheField>
    <cacheField name="% de Conclusão" numFmtId="9">
      <sharedItems containsSemiMixedTypes="0" containsString="0" containsNumber="1" minValue="0" maxValue="1"/>
    </cacheField>
    <cacheField name="Meses" numFmtId="0" databaseField="0">
      <fieldGroup base="9">
        <rangePr groupBy="months" startDate="2021-10-27T00:00:00" endDate="2021-11-25T00:00:00"/>
        <groupItems count="14">
          <s v="&lt;27/10/202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5/11/2021"/>
        </groupItems>
      </fieldGroup>
    </cacheField>
    <cacheField name="Anos" numFmtId="0" databaseField="0">
      <fieldGroup base="9">
        <rangePr groupBy="years" startDate="2021-10-27T00:00:00" endDate="2021-11-25T00:00:00"/>
        <groupItems count="3">
          <s v="&lt;27/10/2021"/>
          <s v="2021"/>
          <s v="&gt;25/11/2021"/>
        </groupItems>
      </fieldGroup>
    </cacheField>
  </cacheFields>
  <extLst>
    <ext xmlns:x14="http://schemas.microsoft.com/office/spreadsheetml/2009/9/main" uri="{725AE2AE-9491-48be-B2B4-4EB974FC3084}">
      <x14:pivotCacheDefinition pivotCacheId="16600657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htag" refreshedDate="44504.560430555553" createdVersion="7" refreshedVersion="7" minRefreshableVersion="3" recordCount="35" xr:uid="{5F4735D2-BD8B-40C8-BDE5-C50C3380305F}">
  <cacheSource type="worksheet">
    <worksheetSource name="Base_Tarefas"/>
  </cacheSource>
  <cacheFields count="18">
    <cacheField name="ID" numFmtId="0">
      <sharedItems/>
    </cacheField>
    <cacheField name="Projeto" numFmtId="0">
      <sharedItems count="15">
        <s v="Projeto X"/>
        <s v="Projeto Y"/>
        <s v="Projeto Z"/>
        <s v="Projeto W"/>
        <s v="Projeto A"/>
        <s v="Projeto B"/>
        <s v="Projeto C"/>
        <s v="Projeto D"/>
        <s v="Projeto M"/>
        <s v="Projeto N"/>
        <s v="Realizar reforma na empresa" u="1"/>
        <s v="Criar novo produto" u="1"/>
        <s v="Deselvover aplicativo da empresa" u="1"/>
        <s v="Criar Dashboard de Gerenciamento de Projeto" u="1"/>
        <s v="Projetão" u="1"/>
      </sharedItems>
    </cacheField>
    <cacheField name="Tarefa" numFmtId="0">
      <sharedItems/>
    </cacheField>
    <cacheField name="Responsável" numFmtId="0">
      <sharedItems count="8">
        <s v="Gabriel Cajado"/>
        <s v="Lira"/>
        <s v="Daniel Candiotto"/>
        <s v="João Paulo Martins"/>
        <s v="Marcus Cavalcanti"/>
        <s v="Alon Pinheiro"/>
        <s v="Sergio Tranjan"/>
        <s v="Diego"/>
      </sharedItems>
    </cacheField>
    <cacheField name="Data Início Planej." numFmtId="14">
      <sharedItems containsSemiMixedTypes="0" containsNonDate="0" containsDate="1" containsString="0" minDate="2021-10-11T00:00:00" maxDate="2021-11-19T00:00:00" count="19">
        <d v="2021-10-25T00:00:00"/>
        <d v="2021-10-26T00:00:00"/>
        <d v="2021-10-29T00:00:00"/>
        <d v="2021-11-01T00:00:00"/>
        <d v="2021-11-03T00:00:00"/>
        <d v="2021-11-08T00:00:00"/>
        <d v="2021-11-05T00:00:00"/>
        <d v="2021-10-20T00:00:00"/>
        <d v="2021-11-02T00:00:00"/>
        <d v="2021-11-09T00:00:00"/>
        <d v="2021-10-11T00:00:00"/>
        <d v="2021-10-13T00:00:00"/>
        <d v="2021-10-21T00:00:00"/>
        <d v="2021-11-04T00:00:00"/>
        <d v="2021-10-27T00:00:00"/>
        <d v="2021-10-28T00:00:00"/>
        <d v="2021-11-12T00:00:00"/>
        <d v="2021-11-18T00:00:00"/>
        <d v="2021-11-10T00:00:00"/>
      </sharedItems>
      <fieldGroup par="17" base="4">
        <rangePr groupBy="days" startDate="2021-10-11T00:00:00" endDate="2021-11-19T00:00:00"/>
        <groupItems count="368">
          <s v="&lt;11/10/2021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19/11/2021"/>
        </groupItems>
      </fieldGroup>
    </cacheField>
    <cacheField name="Esforço Planej. (dias)" numFmtId="0">
      <sharedItems containsSemiMixedTypes="0" containsString="0" containsNumber="1" containsInteger="1" minValue="1" maxValue="15"/>
    </cacheField>
    <cacheField name="Data Fim Planej." numFmtId="14">
      <sharedItems containsSemiMixedTypes="0" containsNonDate="0" containsDate="1" containsString="0" minDate="2021-10-13T00:00:00" maxDate="2021-11-25T00:00:00"/>
    </cacheField>
    <cacheField name="Data Início Real" numFmtId="14">
      <sharedItems containsNonDate="0" containsDate="1" containsString="0" containsBlank="1" minDate="2021-10-11T00:00:00" maxDate="2021-11-10T00:00:00"/>
    </cacheField>
    <cacheField name="Esforço Real" numFmtId="0">
      <sharedItems containsString="0" containsBlank="1" containsNumber="1" containsInteger="1" minValue="1" maxValue="5"/>
    </cacheField>
    <cacheField name="Data Fim Real" numFmtId="14">
      <sharedItems containsDate="1" containsMixedTypes="1" minDate="2021-10-13T00:00:00" maxDate="2021-11-10T00:00:00"/>
    </cacheField>
    <cacheField name="% Finalizado" numFmtId="9">
      <sharedItems containsString="0" containsBlank="1" containsNumber="1" minValue="0" maxValue="1"/>
    </cacheField>
    <cacheField name="Status" numFmtId="0">
      <sharedItems/>
    </cacheField>
    <cacheField name="Valor previsto" numFmtId="44">
      <sharedItems containsSemiMixedTypes="0" containsString="0" containsNumber="1" containsInteger="1" minValue="1000" maxValue="12000"/>
    </cacheField>
    <cacheField name="Valor gasto" numFmtId="44">
      <sharedItems containsSemiMixedTypes="0" containsString="0" containsNumber="1" containsInteger="1" minValue="1000" maxValue="8000"/>
    </cacheField>
    <cacheField name="# de dias planejados" numFmtId="0">
      <sharedItems containsSemiMixedTypes="0" containsString="0" containsNumber="1" containsInteger="1" minValue="1" maxValue="21"/>
    </cacheField>
    <cacheField name="# de dias real" numFmtId="0">
      <sharedItems containsSemiMixedTypes="0" containsString="0" containsNumber="1" containsInteger="1" minValue="1" maxValue="21"/>
    </cacheField>
    <cacheField name="# de dias completados" numFmtId="0">
      <sharedItems containsSemiMixedTypes="0" containsString="0" containsNumber="1" minValue="0" maxValue="10.5"/>
    </cacheField>
    <cacheField name="Meses" numFmtId="0" databaseField="0">
      <fieldGroup base="4">
        <rangePr groupBy="months" startDate="2021-10-11T00:00:00" endDate="2021-11-19T00:00:00"/>
        <groupItems count="14">
          <s v="&lt;11/10/202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9/11/2021"/>
        </groupItems>
      </fieldGroup>
    </cacheField>
  </cacheFields>
  <extLst>
    <ext xmlns:x14="http://schemas.microsoft.com/office/spreadsheetml/2009/9/main" uri="{725AE2AE-9491-48be-B2B4-4EB974FC3084}">
      <x14:pivotCacheDefinition pivotCacheId="11625677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x v="0"/>
    <x v="0"/>
    <x v="0"/>
    <x v="0"/>
    <x v="0"/>
    <x v="0"/>
    <x v="0"/>
    <x v="0"/>
    <x v="0"/>
    <x v="0"/>
    <s v="Em andamento"/>
    <n v="7"/>
    <n v="5"/>
    <n v="1"/>
    <n v="0"/>
    <n v="1"/>
    <x v="0"/>
    <n v="0.7142857142857143"/>
  </r>
  <r>
    <x v="1"/>
    <x v="1"/>
    <x v="1"/>
    <x v="1"/>
    <x v="1"/>
    <x v="1"/>
    <x v="1"/>
    <x v="1"/>
    <x v="1"/>
    <x v="1"/>
    <x v="1"/>
    <s v="Em andamento"/>
    <n v="4"/>
    <n v="1"/>
    <n v="0"/>
    <n v="2"/>
    <n v="1"/>
    <x v="1"/>
    <n v="0.25"/>
  </r>
  <r>
    <x v="2"/>
    <x v="2"/>
    <x v="2"/>
    <x v="2"/>
    <x v="2"/>
    <x v="0"/>
    <x v="1"/>
    <x v="2"/>
    <x v="2"/>
    <x v="2"/>
    <x v="2"/>
    <s v="Em andamento"/>
    <n v="2"/>
    <n v="0"/>
    <n v="0"/>
    <n v="2"/>
    <n v="0"/>
    <x v="1"/>
    <n v="0"/>
  </r>
  <r>
    <x v="3"/>
    <x v="3"/>
    <x v="3"/>
    <x v="1"/>
    <x v="3"/>
    <x v="2"/>
    <x v="2"/>
    <x v="3"/>
    <x v="3"/>
    <x v="3"/>
    <x v="3"/>
    <d v="2021-10-21T00:00:00"/>
    <n v="4"/>
    <n v="4"/>
    <n v="0"/>
    <n v="0"/>
    <n v="0"/>
    <x v="2"/>
    <n v="1"/>
  </r>
  <r>
    <x v="4"/>
    <x v="4"/>
    <x v="4"/>
    <x v="2"/>
    <x v="0"/>
    <x v="1"/>
    <x v="3"/>
    <x v="4"/>
    <x v="4"/>
    <x v="1"/>
    <x v="4"/>
    <s v="Em andamento"/>
    <n v="4"/>
    <n v="0"/>
    <n v="1"/>
    <n v="0"/>
    <n v="3"/>
    <x v="0"/>
    <n v="0"/>
  </r>
  <r>
    <x v="5"/>
    <x v="5"/>
    <x v="5"/>
    <x v="0"/>
    <x v="3"/>
    <x v="2"/>
    <x v="4"/>
    <x v="4"/>
    <x v="5"/>
    <x v="0"/>
    <x v="5"/>
    <s v="Em andamento"/>
    <n v="4"/>
    <n v="2"/>
    <n v="1"/>
    <n v="0"/>
    <n v="1"/>
    <x v="0"/>
    <n v="0.5"/>
  </r>
  <r>
    <x v="6"/>
    <x v="6"/>
    <x v="6"/>
    <x v="1"/>
    <x v="2"/>
    <x v="3"/>
    <x v="2"/>
    <x v="2"/>
    <x v="0"/>
    <x v="4"/>
    <x v="0"/>
    <d v="2021-10-28T00:00:00"/>
    <n v="2"/>
    <n v="2"/>
    <n v="0"/>
    <n v="0"/>
    <n v="0"/>
    <x v="2"/>
    <n v="1"/>
  </r>
  <r>
    <x v="7"/>
    <x v="7"/>
    <x v="6"/>
    <x v="1"/>
    <x v="2"/>
    <x v="1"/>
    <x v="5"/>
    <x v="4"/>
    <x v="6"/>
    <x v="5"/>
    <x v="6"/>
    <s v="Não iniciado"/>
    <n v="3"/>
    <n v="0"/>
    <n v="0"/>
    <n v="0"/>
    <n v="3"/>
    <x v="3"/>
    <n v="0"/>
  </r>
  <r>
    <x v="8"/>
    <x v="8"/>
    <x v="7"/>
    <x v="2"/>
    <x v="3"/>
    <x v="4"/>
    <x v="6"/>
    <x v="5"/>
    <x v="7"/>
    <x v="6"/>
    <x v="7"/>
    <s v="Em andamento"/>
    <n v="4"/>
    <n v="0"/>
    <n v="1"/>
    <n v="0"/>
    <n v="3"/>
    <x v="0"/>
    <n v="0"/>
  </r>
  <r>
    <x v="9"/>
    <x v="9"/>
    <x v="8"/>
    <x v="2"/>
    <x v="1"/>
    <x v="3"/>
    <x v="7"/>
    <x v="6"/>
    <x v="8"/>
    <x v="7"/>
    <x v="8"/>
    <s v="Em andamento"/>
    <n v="1"/>
    <n v="0"/>
    <n v="1"/>
    <n v="0"/>
    <n v="0"/>
    <x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s v="1.1"/>
    <x v="0"/>
    <s v="Tarefa 1"/>
    <x v="0"/>
    <x v="0"/>
    <n v="1"/>
    <d v="2021-10-26T00:00:00"/>
    <d v="2021-10-25T00:00:00"/>
    <n v="1"/>
    <d v="2021-10-26T00:00:00"/>
    <n v="1"/>
    <s v="Concluído"/>
    <n v="9000"/>
    <n v="2000"/>
    <n v="1"/>
    <n v="1"/>
    <n v="1"/>
  </r>
  <r>
    <s v="1.2"/>
    <x v="0"/>
    <s v="Tarefa 2"/>
    <x v="1"/>
    <x v="1"/>
    <n v="1"/>
    <d v="2021-10-27T00:00:00"/>
    <d v="2021-10-26T00:00:00"/>
    <n v="2"/>
    <d v="2021-10-28T00:00:00"/>
    <n v="1"/>
    <s v="Concluído"/>
    <n v="8000"/>
    <n v="4000"/>
    <n v="1"/>
    <n v="2"/>
    <n v="2"/>
  </r>
  <r>
    <s v="1.3"/>
    <x v="0"/>
    <s v="Tarefa 3"/>
    <x v="1"/>
    <x v="2"/>
    <n v="1"/>
    <d v="2021-11-01T00:00:00"/>
    <d v="2021-10-27T00:00:00"/>
    <n v="1"/>
    <d v="2021-10-28T00:00:00"/>
    <n v="1"/>
    <s v="Concluído"/>
    <n v="8000"/>
    <n v="8000"/>
    <n v="3"/>
    <n v="1"/>
    <n v="1"/>
  </r>
  <r>
    <s v="1.4"/>
    <x v="0"/>
    <s v="Tarefa 4"/>
    <x v="1"/>
    <x v="3"/>
    <n v="2"/>
    <d v="2021-11-03T00:00:00"/>
    <d v="2021-11-01T00:00:00"/>
    <n v="2"/>
    <d v="2021-11-03T00:00:00"/>
    <n v="1"/>
    <s v="Concluído"/>
    <n v="3000"/>
    <n v="8000"/>
    <n v="2"/>
    <n v="2"/>
    <n v="2"/>
  </r>
  <r>
    <s v="1.5"/>
    <x v="0"/>
    <s v="Tarefa 5"/>
    <x v="1"/>
    <x v="4"/>
    <n v="3"/>
    <d v="2021-11-08T00:00:00"/>
    <d v="2021-11-03T00:00:00"/>
    <m/>
    <s v=""/>
    <n v="0.5"/>
    <s v="Em andamento"/>
    <n v="5000"/>
    <n v="6000"/>
    <n v="5"/>
    <n v="5"/>
    <n v="2.5"/>
  </r>
  <r>
    <s v="1.6"/>
    <x v="0"/>
    <s v="Tarefa 6"/>
    <x v="1"/>
    <x v="5"/>
    <n v="3"/>
    <d v="2021-11-11T00:00:00"/>
    <m/>
    <m/>
    <s v=""/>
    <n v="0"/>
    <s v="Não iniciado"/>
    <n v="10000"/>
    <n v="8000"/>
    <n v="3"/>
    <n v="3"/>
    <n v="0"/>
  </r>
  <r>
    <s v="1.7"/>
    <x v="0"/>
    <s v="Tarefa 7"/>
    <x v="0"/>
    <x v="6"/>
    <n v="2"/>
    <d v="2021-11-09T00:00:00"/>
    <d v="2021-11-05T00:00:00"/>
    <n v="2"/>
    <d v="2021-11-09T00:00:00"/>
    <n v="1"/>
    <s v="Concluído"/>
    <n v="8000"/>
    <n v="1000"/>
    <n v="4"/>
    <n v="4"/>
    <n v="4"/>
  </r>
  <r>
    <s v="2.1"/>
    <x v="1"/>
    <s v="Tarefa 1"/>
    <x v="2"/>
    <x v="7"/>
    <n v="3"/>
    <d v="2021-10-25T00:00:00"/>
    <d v="2021-10-20T00:00:00"/>
    <n v="3"/>
    <d v="2021-10-25T00:00:00"/>
    <n v="1"/>
    <s v="Concluído"/>
    <n v="1000"/>
    <n v="3000"/>
    <n v="5"/>
    <n v="5"/>
    <n v="5"/>
  </r>
  <r>
    <s v="2.2"/>
    <x v="1"/>
    <s v="Tarefa 2"/>
    <x v="2"/>
    <x v="3"/>
    <n v="1"/>
    <d v="2021-11-02T00:00:00"/>
    <d v="2021-10-25T00:00:00"/>
    <m/>
    <s v=""/>
    <n v="0.5"/>
    <s v="Atrasado"/>
    <n v="5000"/>
    <n v="6000"/>
    <n v="1"/>
    <n v="1"/>
    <n v="0.5"/>
  </r>
  <r>
    <s v="2.3"/>
    <x v="1"/>
    <s v="Tarefa 3"/>
    <x v="2"/>
    <x v="8"/>
    <n v="10"/>
    <d v="2021-11-16T00:00:00"/>
    <d v="2021-10-26T00:00:00"/>
    <m/>
    <s v=""/>
    <n v="0"/>
    <s v="Atrasado"/>
    <n v="3000"/>
    <n v="2000"/>
    <n v="14"/>
    <n v="14"/>
    <n v="0"/>
  </r>
  <r>
    <s v="2.4"/>
    <x v="1"/>
    <s v="Tarefa 4"/>
    <x v="3"/>
    <x v="9"/>
    <n v="3"/>
    <d v="2021-11-12T00:00:00"/>
    <d v="2021-11-09T00:00:00"/>
    <m/>
    <s v=""/>
    <n v="0"/>
    <s v="Não iniciado"/>
    <n v="10000"/>
    <n v="6000"/>
    <n v="3"/>
    <n v="3"/>
    <n v="0"/>
  </r>
  <r>
    <s v="3.1"/>
    <x v="2"/>
    <s v="Tarefa 1"/>
    <x v="4"/>
    <x v="2"/>
    <n v="1"/>
    <d v="2021-11-01T00:00:00"/>
    <m/>
    <m/>
    <s v=""/>
    <n v="0"/>
    <s v="Atrasado"/>
    <n v="8000"/>
    <n v="4000"/>
    <n v="3"/>
    <n v="3"/>
    <n v="0"/>
  </r>
  <r>
    <s v="3.2"/>
    <x v="2"/>
    <s v="Tarefa 2"/>
    <x v="5"/>
    <x v="3"/>
    <n v="3"/>
    <d v="2021-11-04T00:00:00"/>
    <m/>
    <m/>
    <s v=""/>
    <n v="0"/>
    <s v="Atrasado"/>
    <n v="11000"/>
    <n v="8000"/>
    <n v="3"/>
    <n v="3"/>
    <n v="0"/>
  </r>
  <r>
    <s v="4.1"/>
    <x v="3"/>
    <s v="Tarefa 1"/>
    <x v="1"/>
    <x v="10"/>
    <n v="2"/>
    <d v="2021-10-13T00:00:00"/>
    <d v="2021-10-11T00:00:00"/>
    <n v="2"/>
    <d v="2021-10-13T00:00:00"/>
    <n v="1"/>
    <s v="Concluído"/>
    <n v="11000"/>
    <n v="6000"/>
    <n v="2"/>
    <n v="2"/>
    <n v="2"/>
  </r>
  <r>
    <s v="4.2"/>
    <x v="3"/>
    <s v="Tarefa 2"/>
    <x v="6"/>
    <x v="11"/>
    <n v="5"/>
    <d v="2021-10-20T00:00:00"/>
    <d v="2021-10-13T00:00:00"/>
    <n v="5"/>
    <d v="2021-10-20T00:00:00"/>
    <n v="1"/>
    <s v="Concluído"/>
    <n v="2000"/>
    <n v="7000"/>
    <n v="7"/>
    <n v="7"/>
    <n v="7"/>
  </r>
  <r>
    <s v="4.3"/>
    <x v="3"/>
    <s v="Tarefa 3"/>
    <x v="6"/>
    <x v="7"/>
    <n v="1"/>
    <d v="2021-10-21T00:00:00"/>
    <d v="2021-10-20T00:00:00"/>
    <n v="1"/>
    <d v="2021-10-21T00:00:00"/>
    <n v="1"/>
    <s v="Concluído"/>
    <n v="4000"/>
    <n v="5000"/>
    <n v="1"/>
    <n v="1"/>
    <n v="1"/>
  </r>
  <r>
    <s v="4.4"/>
    <x v="3"/>
    <s v="Tarefa 4"/>
    <x v="6"/>
    <x v="12"/>
    <n v="4"/>
    <d v="2021-10-27T00:00:00"/>
    <d v="2021-10-21T00:00:00"/>
    <n v="4"/>
    <d v="2021-10-27T00:00:00"/>
    <n v="1"/>
    <s v="Concluído"/>
    <n v="3000"/>
    <n v="4000"/>
    <n v="6"/>
    <n v="6"/>
    <n v="6"/>
  </r>
  <r>
    <s v="5.1"/>
    <x v="4"/>
    <s v="Tarefa 1"/>
    <x v="4"/>
    <x v="3"/>
    <n v="3"/>
    <d v="2021-11-04T00:00:00"/>
    <d v="2021-11-01T00:00:00"/>
    <m/>
    <s v=""/>
    <n v="0.7"/>
    <s v="Em andamento"/>
    <n v="6000"/>
    <n v="6000"/>
    <n v="3"/>
    <n v="3"/>
    <n v="2.0999999999999996"/>
  </r>
  <r>
    <s v="5.2"/>
    <x v="4"/>
    <s v="Tarefa 2"/>
    <x v="4"/>
    <x v="13"/>
    <n v="2"/>
    <d v="2021-11-08T00:00:00"/>
    <m/>
    <m/>
    <s v=""/>
    <n v="0"/>
    <s v="Não iniciado"/>
    <n v="4000"/>
    <n v="2000"/>
    <n v="4"/>
    <n v="4"/>
    <n v="0"/>
  </r>
  <r>
    <s v="5.3"/>
    <x v="4"/>
    <s v="Tarefa 3"/>
    <x v="4"/>
    <x v="5"/>
    <n v="1"/>
    <d v="2021-11-09T00:00:00"/>
    <m/>
    <m/>
    <s v=""/>
    <n v="0"/>
    <s v="Não iniciado"/>
    <n v="3000"/>
    <n v="1000"/>
    <n v="1"/>
    <n v="1"/>
    <n v="0"/>
  </r>
  <r>
    <s v="5.4"/>
    <x v="4"/>
    <s v="Tarefa 4"/>
    <x v="4"/>
    <x v="9"/>
    <n v="5"/>
    <d v="2021-11-16T00:00:00"/>
    <m/>
    <m/>
    <s v=""/>
    <n v="0"/>
    <s v="Não iniciado"/>
    <n v="9000"/>
    <n v="7000"/>
    <n v="7"/>
    <n v="7"/>
    <n v="0"/>
  </r>
  <r>
    <s v="6.1"/>
    <x v="5"/>
    <s v="Tarefa 1"/>
    <x v="0"/>
    <x v="14"/>
    <n v="2"/>
    <d v="2021-10-29T00:00:00"/>
    <d v="2021-10-27T00:00:00"/>
    <n v="2"/>
    <d v="2021-10-29T00:00:00"/>
    <n v="1"/>
    <s v="Concluído"/>
    <n v="11000"/>
    <n v="4000"/>
    <n v="2"/>
    <n v="2"/>
    <n v="2"/>
  </r>
  <r>
    <s v="6.2"/>
    <x v="5"/>
    <s v="Tarefa 2"/>
    <x v="0"/>
    <x v="2"/>
    <n v="3"/>
    <d v="2021-11-03T00:00:00"/>
    <d v="2021-10-29T00:00:00"/>
    <n v="3"/>
    <d v="2021-11-03T00:00:00"/>
    <n v="1"/>
    <s v="Concluído"/>
    <n v="10000"/>
    <n v="1000"/>
    <n v="5"/>
    <n v="5"/>
    <n v="5"/>
  </r>
  <r>
    <s v="6.3"/>
    <x v="5"/>
    <s v="Tarefa 3"/>
    <x v="0"/>
    <x v="4"/>
    <n v="2"/>
    <d v="2021-11-05T00:00:00"/>
    <d v="2021-11-03T00:00:00"/>
    <m/>
    <s v=""/>
    <n v="0.5"/>
    <s v="Em andamento"/>
    <n v="5000"/>
    <n v="8000"/>
    <n v="2"/>
    <n v="2"/>
    <n v="1"/>
  </r>
  <r>
    <s v="6.4"/>
    <x v="5"/>
    <s v="Tarefa 4"/>
    <x v="0"/>
    <x v="6"/>
    <n v="4"/>
    <d v="2021-11-11T00:00:00"/>
    <m/>
    <m/>
    <s v=""/>
    <n v="0"/>
    <s v="Não iniciado"/>
    <n v="11000"/>
    <n v="3000"/>
    <n v="6"/>
    <n v="6"/>
    <n v="0"/>
  </r>
  <r>
    <s v="7.1"/>
    <x v="6"/>
    <s v="Tarefa 1"/>
    <x v="6"/>
    <x v="0"/>
    <n v="3"/>
    <d v="2021-10-28T00:00:00"/>
    <d v="2021-10-25T00:00:00"/>
    <n v="3"/>
    <d v="2021-10-28T00:00:00"/>
    <n v="1"/>
    <s v="Concluído"/>
    <n v="12000"/>
    <n v="4000"/>
    <n v="3"/>
    <n v="3"/>
    <n v="3"/>
  </r>
  <r>
    <s v="7.2"/>
    <x v="6"/>
    <s v="Tarefa 2"/>
    <x v="6"/>
    <x v="15"/>
    <n v="2"/>
    <d v="2021-11-01T00:00:00"/>
    <d v="2021-10-28T00:00:00"/>
    <n v="2"/>
    <d v="2021-11-01T00:00:00"/>
    <n v="1"/>
    <s v="Concluído"/>
    <n v="8000"/>
    <n v="8000"/>
    <n v="4"/>
    <n v="4"/>
    <n v="4"/>
  </r>
  <r>
    <s v="8.1"/>
    <x v="7"/>
    <s v="Tarefa 1"/>
    <x v="2"/>
    <x v="6"/>
    <n v="5"/>
    <d v="2021-11-12T00:00:00"/>
    <m/>
    <m/>
    <s v=""/>
    <m/>
    <s v="Não iniciado"/>
    <n v="3000"/>
    <n v="6000"/>
    <n v="7"/>
    <n v="7"/>
    <n v="0"/>
  </r>
  <r>
    <s v="8.2"/>
    <x v="7"/>
    <s v="Tarefa 2"/>
    <x v="2"/>
    <x v="16"/>
    <n v="4"/>
    <d v="2021-11-18T00:00:00"/>
    <m/>
    <m/>
    <s v=""/>
    <m/>
    <s v="Não iniciado"/>
    <n v="1000"/>
    <n v="5000"/>
    <n v="6"/>
    <n v="6"/>
    <n v="0"/>
  </r>
  <r>
    <s v="8.3"/>
    <x v="7"/>
    <s v="Tarefa 3"/>
    <x v="2"/>
    <x v="17"/>
    <n v="4"/>
    <d v="2021-11-24T00:00:00"/>
    <m/>
    <m/>
    <s v=""/>
    <m/>
    <s v="Não iniciado"/>
    <n v="8000"/>
    <n v="5000"/>
    <n v="6"/>
    <n v="6"/>
    <n v="0"/>
  </r>
  <r>
    <s v="9.1"/>
    <x v="8"/>
    <s v="Tarefa 1"/>
    <x v="7"/>
    <x v="4"/>
    <n v="1"/>
    <d v="2021-11-04T00:00:00"/>
    <d v="2021-11-03T00:00:00"/>
    <m/>
    <s v=""/>
    <n v="0.1"/>
    <s v="Em andamento"/>
    <n v="8000"/>
    <n v="8000"/>
    <n v="1"/>
    <n v="1"/>
    <n v="0.1"/>
  </r>
  <r>
    <s v="9.2"/>
    <x v="8"/>
    <s v="Tarefa 2"/>
    <x v="7"/>
    <x v="13"/>
    <n v="2"/>
    <d v="2021-11-08T00:00:00"/>
    <m/>
    <m/>
    <s v=""/>
    <m/>
    <s v="Não iniciado"/>
    <n v="1000"/>
    <n v="8000"/>
    <n v="4"/>
    <n v="4"/>
    <n v="0"/>
  </r>
  <r>
    <s v="9.3"/>
    <x v="8"/>
    <s v="Tarefa 3"/>
    <x v="7"/>
    <x v="5"/>
    <n v="2"/>
    <d v="2021-11-10T00:00:00"/>
    <m/>
    <m/>
    <s v=""/>
    <m/>
    <s v="Não iniciado"/>
    <n v="12000"/>
    <n v="1000"/>
    <n v="2"/>
    <n v="2"/>
    <n v="0"/>
  </r>
  <r>
    <s v="9.4"/>
    <x v="8"/>
    <s v="Tarefa 4"/>
    <x v="7"/>
    <x v="18"/>
    <n v="2"/>
    <d v="2021-11-12T00:00:00"/>
    <m/>
    <m/>
    <s v=""/>
    <m/>
    <s v="Não iniciado"/>
    <n v="6000"/>
    <n v="4000"/>
    <n v="2"/>
    <n v="2"/>
    <n v="0"/>
  </r>
  <r>
    <s v="10.1"/>
    <x v="9"/>
    <s v="Tarefa 1"/>
    <x v="7"/>
    <x v="15"/>
    <n v="15"/>
    <d v="2021-11-18T00:00:00"/>
    <d v="2021-10-28T00:00:00"/>
    <m/>
    <s v=""/>
    <n v="0.5"/>
    <s v="Em andamento"/>
    <n v="9000"/>
    <n v="5000"/>
    <n v="21"/>
    <n v="21"/>
    <n v="10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15F33-88F6-45C8-B5A5-BA925FE4A5B6}" name="Tabela dinâmica10" cacheId="1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A3:A13" firstHeaderRow="1" firstDataRow="1" firstDataCol="1"/>
  <pivotFields count="18">
    <pivotField showAll="0"/>
    <pivotField axis="axisRow" showAll="0" defaultSubtotal="0">
      <items count="15">
        <item m="1" x="13"/>
        <item m="1" x="11"/>
        <item m="1" x="12"/>
        <item m="1" x="10"/>
        <item x="0"/>
        <item x="1"/>
        <item x="2"/>
        <item x="3"/>
        <item x="4"/>
        <item x="5"/>
        <item x="6"/>
        <item x="7"/>
        <item x="8"/>
        <item x="9"/>
        <item m="1" x="14"/>
      </items>
    </pivotField>
    <pivotField showAll="0"/>
    <pivotField showAll="0">
      <items count="9">
        <item x="5"/>
        <item x="2"/>
        <item x="7"/>
        <item x="0"/>
        <item x="3"/>
        <item x="1"/>
        <item x="4"/>
        <item x="6"/>
        <item t="default"/>
      </items>
    </pivotField>
    <pivotField numFmtId="14" showAll="0"/>
    <pivotField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"/>
  </rowFields>
  <row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DC56B-024A-4435-B092-7185501DE04F}" name="Tabela dinâmica4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2">
  <location ref="I3:M9" firstHeaderRow="1" firstDataRow="2" firstDataCol="1"/>
  <pivotFields count="21">
    <pivotField showAll="0"/>
    <pivotField dataField="1"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axis="axisCol" showAll="0" sortType="descending">
      <items count="7">
        <item m="1" x="3"/>
        <item m="1" x="5"/>
        <item m="1" x="4"/>
        <item x="1"/>
        <item x="0"/>
        <item x="2"/>
        <item t="default"/>
      </items>
    </pivotField>
    <pivotField axis="axisRow"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4"/>
  </rowFields>
  <rowItems count="5"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 v="3"/>
    </i>
    <i>
      <x v="4"/>
    </i>
    <i>
      <x v="5"/>
    </i>
    <i t="grand">
      <x/>
    </i>
  </colItems>
  <dataFields count="1">
    <dataField name="Contagem de Projeto" fld="1" subtotal="count" baseField="0" baseItem="0"/>
  </dataFields>
  <chartFormats count="3"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EAE8C-D610-438B-B124-9BB513723602}" name="Tabela dinâmica3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D3:F14" firstHeaderRow="0" firstDataRow="1" firstDataCol="1"/>
  <pivotFields count="21">
    <pivotField showAll="0"/>
    <pivotField axis="axisRow" showAll="0">
      <items count="16">
        <item m="1" x="13"/>
        <item m="1" x="11"/>
        <item m="1" x="12"/>
        <item m="1" x="10"/>
        <item x="0"/>
        <item x="1"/>
        <item x="2"/>
        <item x="3"/>
        <item x="4"/>
        <item x="5"/>
        <item x="6"/>
        <item x="7"/>
        <item x="8"/>
        <item x="9"/>
        <item m="1" x="14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"/>
  </rowFields>
  <rowItems count="11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otal de tarefas" fld="12" baseField="0" baseItem="0"/>
    <dataField name="Soma de Tarefas Concluída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3FFE7-B764-4C5A-8293-472AF3007C4B}" name="Tabela dinâmica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8" firstHeaderRow="1" firstDataRow="1" firstDataCol="1"/>
  <pivotFields count="21">
    <pivotField showAll="0"/>
    <pivotField dataField="1"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agem de Proje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6014E-1799-4D9A-9C22-0BA5D1F4C336}" name="Tabela dinâmica4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9">
  <location ref="O3:P7" firstHeaderRow="1" firstDataRow="1" firstDataCol="1"/>
  <pivotFields count="21">
    <pivotField showAll="0"/>
    <pivotField dataField="1"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axis="axisRow" showAll="0" sortType="ascending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tagem de Projeto" fld="1" subtotal="count" baseField="0" baseItem="0"/>
  </dataFields>
  <chartFormats count="1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3C001-9B14-4D11-AD29-E1EA630905F2}" name="Tabela dinâmica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3">
  <location ref="S3:T4" firstHeaderRow="0" firstDataRow="1" firstDataCol="0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 sortType="ascending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dataField="1" numFmtId="164" showAll="0"/>
    <pivotField dataField="1"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oma de Valor previsto" fld="6" baseField="0" baseItem="1" numFmtId="167"/>
    <dataField name="Soma de Valor gasto" fld="7" baseField="0" baseItem="1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712CC-28A8-4B9B-81D3-EA1123830BD7}" name="Tabela dinâmica54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X4:X11" firstHeaderRow="1" firstDataRow="1" firstDataCol="1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axis="axisRow" numFmtId="164" showAll="0">
      <items count="10">
        <item m="1" x="7"/>
        <item m="1" x="8"/>
        <item x="0"/>
        <item x="1"/>
        <item x="2"/>
        <item x="3"/>
        <item x="4"/>
        <item x="5"/>
        <item x="6"/>
        <item t="default"/>
      </items>
    </pivotField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7"/>
  </rowFields>
  <rowItems count="7"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93713-070F-46DC-AF1B-49A79DCBC777}" name="Tabela dinâmica52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S4:S9" firstHeaderRow="1" firstDataRow="1" firstDataCol="1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axis="axisRow" showAll="0">
      <items count="7">
        <item x="0"/>
        <item x="1"/>
        <item x="2"/>
        <item x="3"/>
        <item x="4"/>
        <item m="1" x="5"/>
        <item t="default"/>
      </items>
    </pivotField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>
      <x v="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D3F8C-92CB-44D7-945D-8EC1AFC432E0}" name="Tabela dinâmica49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K4:K13" firstHeaderRow="1" firstDataRow="1" firstDataCol="1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axis="axisRow" showAll="0">
      <items count="11">
        <item x="2"/>
        <item x="3"/>
        <item x="0"/>
        <item x="1"/>
        <item x="4"/>
        <item x="5"/>
        <item x="6"/>
        <item x="7"/>
        <item x="8"/>
        <item m="1" x="9"/>
        <item t="default"/>
      </items>
    </pivotField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2AB54-3293-4C46-A131-AA10A07228C7}" name="Tabela dinâmica53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V4:V12" firstHeaderRow="1" firstDataRow="1" firstDataCol="1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axis="axisRow" numFmtId="164" showAll="0">
      <items count="13">
        <item m="1" x="8"/>
        <item m="1" x="11"/>
        <item x="2"/>
        <item m="1" x="10"/>
        <item x="0"/>
        <item x="1"/>
        <item x="3"/>
        <item x="4"/>
        <item x="5"/>
        <item x="6"/>
        <item x="7"/>
        <item m="1" x="9"/>
        <item t="default"/>
      </items>
    </pivotField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6"/>
  </rowFields>
  <rowItems count="8">
    <i>
      <x v="2"/>
    </i>
    <i>
      <x v="4"/>
    </i>
    <i>
      <x v="5"/>
    </i>
    <i>
      <x v="6"/>
    </i>
    <i>
      <x v="7"/>
    </i>
    <i>
      <x v="8"/>
    </i>
    <i>
      <x v="9"/>
    </i>
    <i>
      <x v="1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86FC2-E8C2-4376-91DF-C6BEE3E63B1E}" name="Tabela dinâmica50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M4:M7" firstHeaderRow="1" firstDataRow="1" firstDataCol="1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axis="axisRow"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3"/>
  </rowFields>
  <rowItems count="3">
    <i>
      <x/>
    </i>
    <i>
      <x v="1"/>
    </i>
    <i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CD1AC-B11A-48CE-B166-7EA6914A57A0}" name="Tabela dinâmica7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AB4:AB12" firstHeaderRow="1" firstDataRow="1" firstDataCol="1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9"/>
  </rowFields>
  <rowItems count="8">
    <i>
      <x v="301"/>
    </i>
    <i>
      <x v="306"/>
    </i>
    <i>
      <x v="309"/>
    </i>
    <i>
      <x v="316"/>
    </i>
    <i>
      <x v="317"/>
    </i>
    <i>
      <x v="321"/>
    </i>
    <i>
      <x v="323"/>
    </i>
    <i>
      <x v="32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84CA5-BBD4-4677-BC93-5F150B970A16}" name="Tabela dinâmica46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B4:B14" firstHeaderRow="1" firstDataRow="1" firstDataCol="1"/>
  <pivotFields count="21">
    <pivotField showAll="0"/>
    <pivotField axis="axisRow" showAll="0">
      <items count="16">
        <item m="1" x="13"/>
        <item m="1" x="11"/>
        <item m="1" x="12"/>
        <item m="1" x="10"/>
        <item x="0"/>
        <item x="1"/>
        <item x="2"/>
        <item x="3"/>
        <item x="4"/>
        <item x="5"/>
        <item x="6"/>
        <item x="7"/>
        <item x="8"/>
        <item x="9"/>
        <item m="1" x="14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"/>
  </rowFields>
  <row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E4912-B319-4872-B8CD-7B83D34A1372}" name="Tabela dinâmica47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E4:E8" firstHeaderRow="1" firstDataRow="1" firstDataCol="1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7"/>
  </rowFields>
  <rowItems count="4">
    <i>
      <x/>
    </i>
    <i>
      <x v="1"/>
    </i>
    <i>
      <x v="2"/>
    </i>
    <i>
      <x v="3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FA286-E85E-4232-A9C8-1CE08D1C16A2}" name="Tabela dinâmica48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H4:H14" firstHeaderRow="1" firstDataRow="1" firstDataCol="1"/>
  <pivotFields count="21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m="1" x="10"/>
        <item t="default"/>
      </items>
    </pivotField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6F856-2CAB-48F7-BB69-92B8265002DC}" name="Tabela dinâmica55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Z4:Z13" firstHeaderRow="1" firstDataRow="1" firstDataCol="1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axis="axisRow" numFmtId="14" showAll="0">
      <items count="11">
        <item x="3"/>
        <item x="1"/>
        <item x="0"/>
        <item x="2"/>
        <item x="4"/>
        <item x="5"/>
        <item x="6"/>
        <item x="7"/>
        <item x="8"/>
        <item m="1" x="9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B026D-A6CC-45D1-9097-A8487372F6E6}" name="Tabela dinâmica58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AD4:AD13" firstHeaderRow="1" firstDataRow="1" firstDataCol="1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1">
        <item x="3"/>
        <item x="1"/>
        <item x="0"/>
        <item x="2"/>
        <item x="4"/>
        <item x="5"/>
        <item x="6"/>
        <item x="7"/>
        <item x="8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88BB5-CFE6-48C1-BE1A-F411B4F28737}" name="Tabela dinâmica51" cacheId="0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>
  <location ref="P4:P8" firstHeaderRow="1" firstDataRow="1" firstDataCol="1"/>
  <pivotFields count="21">
    <pivotField showAll="0"/>
    <pivotField showAll="0">
      <items count="16">
        <item m="1" x="13"/>
        <item m="1" x="11"/>
        <item m="1" x="12"/>
        <item m="1" x="14"/>
        <item x="4"/>
        <item x="5"/>
        <item x="6"/>
        <item x="7"/>
        <item x="8"/>
        <item x="9"/>
        <item x="3"/>
        <item x="0"/>
        <item x="1"/>
        <item x="2"/>
        <item m="1" x="10"/>
        <item t="default"/>
      </items>
    </pivotField>
    <pivotField showAll="0"/>
    <pivotField showAll="0">
      <items count="7">
        <item x="2"/>
        <item x="0"/>
        <item x="1"/>
        <item m="1" x="4"/>
        <item m="1" x="5"/>
        <item m="1" x="3"/>
        <item t="default"/>
      </items>
    </pivotField>
    <pivotField axis="axisRow" showAll="0">
      <items count="6">
        <item m="1" x="4"/>
        <item x="0"/>
        <item x="1"/>
        <item x="3"/>
        <item x="2"/>
        <item t="default"/>
      </items>
    </pivotField>
    <pivotField showAll="0"/>
    <pivotField numFmtId="164" showAll="0"/>
    <pivotField numFmtId="164"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4"/>
  </rowFields>
  <rowItems count="4">
    <i>
      <x v="1"/>
    </i>
    <i>
      <x v="2"/>
    </i>
    <i>
      <x v="3"/>
    </i>
    <i>
      <x v="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jeto1" xr10:uid="{D8B9373C-5535-4771-B76D-BB04CCB88165}" sourceName="Projeto">
  <pivotTables>
    <pivotTable tabId="11" name="Tabela dinâmica8"/>
    <pivotTable tabId="11" name="Tabela dinâmica33"/>
    <pivotTable tabId="11" name="Tabela dinâmica42"/>
    <pivotTable tabId="11" name="Tabela dinâmica44"/>
    <pivotTable tabId="12" name="Tabela dinâmica46"/>
    <pivotTable tabId="12" name="Tabela dinâmica47"/>
    <pivotTable tabId="12" name="Tabela dinâmica48"/>
    <pivotTable tabId="12" name="Tabela dinâmica49"/>
    <pivotTable tabId="12" name="Tabela dinâmica50"/>
    <pivotTable tabId="12" name="Tabela dinâmica51"/>
    <pivotTable tabId="12" name="Tabela dinâmica52"/>
    <pivotTable tabId="12" name="Tabela dinâmica53"/>
    <pivotTable tabId="12" name="Tabela dinâmica54"/>
    <pivotTable tabId="12" name="Tabela dinâmica55"/>
    <pivotTable tabId="12" name="Tabela dinâmica58"/>
    <pivotTable tabId="12" name="Tabela dinâmica7"/>
    <pivotTable tabId="11" name="Tabela dinâmica9"/>
  </pivotTables>
  <data>
    <tabular pivotCacheId="1660065753">
      <items count="15">
        <i x="4" s="1"/>
        <i x="5" s="1"/>
        <i x="6" s="1"/>
        <i x="7" s="1"/>
        <i x="8" s="1"/>
        <i x="9" s="1"/>
        <i x="3" s="1"/>
        <i x="0" s="1"/>
        <i x="1" s="1"/>
        <i x="2" s="1"/>
        <i x="13" s="1" nd="1"/>
        <i x="11" s="1" nd="1"/>
        <i x="12" s="1" nd="1"/>
        <i x="14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ioridade" xr10:uid="{4A4A6A84-F3DB-4F54-A1E2-7212B3B6517B}" sourceName="Prioridade">
  <pivotTables>
    <pivotTable tabId="11" name="Tabela dinâmica8"/>
    <pivotTable tabId="11" name="Tabela dinâmica33"/>
    <pivotTable tabId="11" name="Tabela dinâmica42"/>
    <pivotTable tabId="11" name="Tabela dinâmica44"/>
    <pivotTable tabId="12" name="Tabela dinâmica46"/>
    <pivotTable tabId="12" name="Tabela dinâmica47"/>
    <pivotTable tabId="12" name="Tabela dinâmica48"/>
    <pivotTable tabId="12" name="Tabela dinâmica49"/>
    <pivotTable tabId="12" name="Tabela dinâmica50"/>
    <pivotTable tabId="12" name="Tabela dinâmica51"/>
    <pivotTable tabId="12" name="Tabela dinâmica52"/>
    <pivotTable tabId="12" name="Tabela dinâmica53"/>
    <pivotTable tabId="12" name="Tabela dinâmica54"/>
    <pivotTable tabId="12" name="Tabela dinâmica55"/>
    <pivotTable tabId="12" name="Tabela dinâmica58"/>
    <pivotTable tabId="12" name="Tabela dinâmica7"/>
    <pivotTable tabId="11" name="Tabela dinâmica9"/>
  </pivotTables>
  <data>
    <tabular pivotCacheId="1660065753">
      <items count="6">
        <i x="2" s="1"/>
        <i x="0" s="1"/>
        <i x="1" s="1"/>
        <i x="4" s="1" nd="1"/>
        <i x="5" s="1" nd="1"/>
        <i x="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sponsável" xr10:uid="{E46E2548-04C2-47F2-A420-46775BA7B695}" sourceName="Responsável">
  <pivotTables>
    <pivotTable tabId="11" name="Tabela dinâmica8"/>
    <pivotTable tabId="11" name="Tabela dinâmica33"/>
    <pivotTable tabId="11" name="Tabela dinâmica42"/>
    <pivotTable tabId="11" name="Tabela dinâmica44"/>
    <pivotTable tabId="12" name="Tabela dinâmica46"/>
    <pivotTable tabId="12" name="Tabela dinâmica47"/>
    <pivotTable tabId="12" name="Tabela dinâmica48"/>
    <pivotTable tabId="12" name="Tabela dinâmica49"/>
    <pivotTable tabId="12" name="Tabela dinâmica50"/>
    <pivotTable tabId="12" name="Tabela dinâmica51"/>
    <pivotTable tabId="12" name="Tabela dinâmica52"/>
    <pivotTable tabId="12" name="Tabela dinâmica53"/>
    <pivotTable tabId="12" name="Tabela dinâmica54"/>
    <pivotTable tabId="12" name="Tabela dinâmica55"/>
    <pivotTable tabId="12" name="Tabela dinâmica58"/>
    <pivotTable tabId="12" name="Tabela dinâmica7"/>
    <pivotTable tabId="11" name="Tabela dinâmica9"/>
  </pivotTables>
  <data>
    <tabular pivotCacheId="1660065753">
      <items count="5">
        <i x="0" s="1"/>
        <i x="1" s="1"/>
        <i x="3" s="1"/>
        <i x="2" s="1"/>
        <i x="4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tatus" xr10:uid="{C1A70FE0-09CF-4640-9EBD-CA0B2CDA3895}" sourceName="Status">
  <pivotTables>
    <pivotTable tabId="11" name="Tabela dinâmica8"/>
    <pivotTable tabId="11" name="Tabela dinâmica33"/>
    <pivotTable tabId="11" name="Tabela dinâmica42"/>
    <pivotTable tabId="11" name="Tabela dinâmica44"/>
    <pivotTable tabId="12" name="Tabela dinâmica46"/>
    <pivotTable tabId="12" name="Tabela dinâmica47"/>
    <pivotTable tabId="12" name="Tabela dinâmica48"/>
    <pivotTable tabId="12" name="Tabela dinâmica49"/>
    <pivotTable tabId="12" name="Tabela dinâmica50"/>
    <pivotTable tabId="12" name="Tabela dinâmica51"/>
    <pivotTable tabId="12" name="Tabela dinâmica52"/>
    <pivotTable tabId="12" name="Tabela dinâmica53"/>
    <pivotTable tabId="12" name="Tabela dinâmica54"/>
    <pivotTable tabId="12" name="Tabela dinâmica55"/>
    <pivotTable tabId="12" name="Tabela dinâmica58"/>
    <pivotTable tabId="12" name="Tabela dinâmica7"/>
    <pivotTable tabId="11" name="Tabela dinâmica9"/>
  </pivotTables>
  <data>
    <tabular pivotCacheId="1660065753">
      <items count="4">
        <i x="1" s="1"/>
        <i x="2" s="1"/>
        <i x="0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jeto2" xr10:uid="{DBA422D3-8629-4A34-A910-2CD61CF7A24A}" sourceName="Projeto">
  <pivotTables>
    <pivotTable tabId="14" name="Tabela dinâmica10"/>
  </pivotTables>
  <data>
    <tabular pivotCacheId="1162567749">
      <items count="15">
        <i x="4" s="1"/>
        <i x="5" s="1"/>
        <i x="6" s="1"/>
        <i x="7" s="1"/>
        <i x="8" s="1"/>
        <i x="9" s="1"/>
        <i x="3" s="1"/>
        <i x="0" s="1"/>
        <i x="1" s="1"/>
        <i x="2" s="1"/>
        <i x="13" s="1" nd="1"/>
        <i x="11" s="1" nd="1"/>
        <i x="12" s="1" nd="1"/>
        <i x="14" s="1" nd="1"/>
        <i x="10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sponsável1" xr10:uid="{DB3FBB71-2540-4249-9691-6710A6CF7CD1}" sourceName="Responsável">
  <pivotTables>
    <pivotTable tabId="14" name="Tabela dinâmica10"/>
  </pivotTables>
  <data>
    <tabular pivotCacheId="1162567749">
      <items count="8">
        <i x="5" s="1"/>
        <i x="2" s="1"/>
        <i x="7" s="1"/>
        <i x="0" s="1"/>
        <i x="3" s="1"/>
        <i x="1" s="1"/>
        <i x="4" s="1"/>
        <i x="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jeto 2" xr10:uid="{1CDC2B2B-6FE3-4D26-8138-3304BAF016C4}" cache="SegmentaçãodeDados_Projeto2" caption="Projeto" style="Personalizado1" rowHeight="241300"/>
  <slicer name="Responsável 1" xr10:uid="{64147A32-3514-4B27-80D3-CDE5656889DC}" cache="SegmentaçãodeDados_Responsável1" caption="Responsável" style="Personalizado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jeto 1" xr10:uid="{FA4BB2F6-69FD-4DC5-9296-A2BADF48CE2F}" cache="SegmentaçãodeDados_Projeto1" caption="Projeto" startItem="5" style="Personalizado1" rowHeight="241300"/>
  <slicer name="Prioridade" xr10:uid="{04833DD7-D568-4E4A-BF71-850A6D3D52D6}" cache="SegmentaçãodeDados_Prioridade" caption="Prioridade" style="Personalizado1" rowHeight="241300"/>
  <slicer name="Responsável" xr10:uid="{C373CAA3-4023-494A-8951-D51AF1F61D69}" cache="SegmentaçãodeDados_Responsável" caption="Responsável" style="Personalizado1" rowHeight="241300"/>
  <slicer name="Status" xr10:uid="{49C76B1F-0EE7-4981-8AD2-31506DD7CE09}" cache="SegmentaçãodeDados_Status" caption="Status" style="Personalizado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DBFBB8-053B-4D55-B8C0-41C8802F5E1A}" name="Base_Projetos" displayName="Base_Projetos" ref="A4:S14" totalsRowShown="0" headerRowDxfId="51" dataDxfId="50">
  <autoFilter ref="A4:S14" xr:uid="{0BDBFBB8-053B-4D55-B8C0-41C8802F5E1A}"/>
  <tableColumns count="19">
    <tableColumn id="1" xr3:uid="{801DC5EC-E0FA-428B-B26F-009FBCD17E3D}" name="ID" dataDxfId="49">
      <calculatedColumnFormula>A4+1</calculatedColumnFormula>
    </tableColumn>
    <tableColumn id="2" xr3:uid="{35C5B26A-E0D9-44AD-A3EA-D125543422A5}" name="Projeto" dataDxfId="48"/>
    <tableColumn id="3" xr3:uid="{9A5029FD-3F09-490F-A33A-0CE3CFDD97FD}" name="Descrição" dataDxfId="47"/>
    <tableColumn id="4" xr3:uid="{70499CF0-4AA3-4342-BB40-29273C5D4554}" name="Prioridade" dataDxfId="46"/>
    <tableColumn id="5" xr3:uid="{98FBB961-EA77-4A8B-A5A2-35BAB14C0AAB}" name="Responsável" dataDxfId="45"/>
    <tableColumn id="18" xr3:uid="{8A9161EE-29BB-42C0-BD6E-C2BCD7DB886E}" name="FTEs" dataDxfId="44"/>
    <tableColumn id="6" xr3:uid="{21571DB1-D062-485A-8E8E-3DB269CD664A}" name="Valor previsto" dataDxfId="43">
      <calculatedColumnFormula>SUMIF(Base_Tarefas[Projeto],Base_Projetos[[#This Row],[Projeto]],Base_Tarefas[Valor previsto])</calculatedColumnFormula>
    </tableColumn>
    <tableColumn id="7" xr3:uid="{005C6947-3942-41C1-BC63-8AED20EA32C3}" name="Valor gasto" dataDxfId="42">
      <calculatedColumnFormula>SUMIF(Base_Tarefas[Projeto],Base_Projetos[[#This Row],[Projeto]],Base_Tarefas[Valor gasto])</calculatedColumnFormula>
    </tableColumn>
    <tableColumn id="16" xr3:uid="{B0DC6B8C-6214-444C-8E4F-57BF4925F4CA}" name="Data Início Planej." dataDxfId="41">
      <calculatedColumnFormula>_xlfn.MINIFS(TAREFAS!E:E,TAREFAS!B:B,Base_Projetos[[#This Row],[Projeto]])</calculatedColumnFormula>
    </tableColumn>
    <tableColumn id="15" xr3:uid="{45EC7C4A-461A-4D07-8F2F-DFD786CCBB04}" name="Data Fim Planej." dataDxfId="40">
      <calculatedColumnFormula>_xlfn.MAXIFS(TAREFAS!G:G,TAREFAS!B:B,Base_Projetos[[#This Row],[Projeto]])</calculatedColumnFormula>
    </tableColumn>
    <tableColumn id="8" xr3:uid="{EC2D07AA-12AF-4F8A-8A17-1CCBBE4BE714}" name="Data de início" dataDxfId="39">
      <calculatedColumnFormula>IF(Base_Projetos[[#This Row],[Total de tarefas]]=Base_Projetos[[#This Row],[Tarefas não iniciadas]],"Não iniciado",_xlfn.MINIFS(TAREFAS!H:H,TAREFAS!B:B,Base_Projetos[[#This Row],[Projeto]]))</calculatedColumnFormula>
    </tableColumn>
    <tableColumn id="14" xr3:uid="{DCF8F93D-FAB4-4AAF-9FB9-64B8AAF1850E}" name="Data Fim Real" dataDxfId="38">
      <calculatedColumnFormula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calculatedColumnFormula>
    </tableColumn>
    <tableColumn id="10" xr3:uid="{657FBCEE-55FE-4400-9FD1-08B261812D08}" name="Total de tarefas" dataDxfId="37">
      <calculatedColumnFormula>SUM(Base_Projetos[[#This Row],[Tarefas Concluídas]:[Tarefas não iniciadas]])</calculatedColumnFormula>
    </tableColumn>
    <tableColumn id="13" xr3:uid="{14804DF3-0C68-4DDF-86E3-4BB01F73E279}" name="Tarefas Concluídas" dataDxfId="36">
      <calculatedColumnFormula>COUNTIFS(Base_Tarefas[Projeto],Base_Projetos[[#This Row],[Projeto]],Base_Tarefas[Status],"Concluído")</calculatedColumnFormula>
    </tableColumn>
    <tableColumn id="12" xr3:uid="{35ABA5B1-122F-4FD2-9018-4EC64064D2E8}" name="Tarefas em andamento" dataDxfId="35">
      <calculatedColumnFormula>COUNTIFS(Base_Tarefas[Projeto],Base_Projetos[[#This Row],[Projeto]],Base_Tarefas[Status],"Em andamento")</calculatedColumnFormula>
    </tableColumn>
    <tableColumn id="11" xr3:uid="{D9A71E3B-1D5E-4728-BCAF-0AAD38A42056}" name="Tarefas atrasadas" dataDxfId="34">
      <calculatedColumnFormula>COUNTIFS(Base_Tarefas[Projeto],Base_Projetos[[#This Row],[Projeto]],Base_Tarefas[Status],"Atrasado")</calculatedColumnFormula>
    </tableColumn>
    <tableColumn id="9" xr3:uid="{038F4C3B-6E79-4BB5-854B-020A6E185DFE}" name="Tarefas não iniciadas" dataDxfId="33">
      <calculatedColumnFormula>COUNTIFS(Base_Tarefas[Projeto],Base_Projetos[[#This Row],[Projeto]],Base_Tarefas[Status],"Não iniciado")</calculatedColumnFormula>
    </tableColumn>
    <tableColumn id="17" xr3:uid="{0B2D35AF-AD9F-4FD7-B6F0-1886FEC60F62}" name="Status" dataDxfId="32">
      <calculatedColumnFormula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calculatedColumnFormula>
    </tableColumn>
    <tableColumn id="19" xr3:uid="{7089A5F1-F142-4B7F-AA6D-509BA24EB7F8}" name="% de Conclusão" dataDxfId="31">
      <calculatedColumnFormula>Base_Projetos[[#This Row],[Tarefas Concluídas]]/Base_Projetos[[#This Row],[Total de tarefas]]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2B1C88-F1C8-41DE-AE41-12783D820F35}" name="Base_Tarefas" displayName="Base_Tarefas" ref="A4:Q39" totalsRowShown="0" headerRowDxfId="26" dataDxfId="25" tableBorderDxfId="24" headerRowCellStyle="Moeda">
  <autoFilter ref="A4:Q39" xr:uid="{402B1C88-F1C8-41DE-AE41-12783D820F35}"/>
  <tableColumns count="17">
    <tableColumn id="1" xr3:uid="{6F30CDE3-B47D-4776-A5A8-950EC0E3B3E0}" name="ID" dataDxfId="23"/>
    <tableColumn id="2" xr3:uid="{FDF9FAD6-3A2E-4EAB-B43A-865DF12C6A6C}" name="Projeto" dataDxfId="22"/>
    <tableColumn id="3" xr3:uid="{830E3CFC-3209-47CB-A413-759B0792AF81}" name="Tarefa" dataDxfId="21"/>
    <tableColumn id="4" xr3:uid="{AFF69AEC-19E0-4E94-BFDA-5AC2D535C745}" name="Responsável" dataDxfId="20"/>
    <tableColumn id="5" xr3:uid="{68BE681A-A72D-459B-A2AE-8B8DD68842C6}" name="Data Início Planej." dataDxfId="19"/>
    <tableColumn id="6" xr3:uid="{A1712C59-E8F7-499F-B22A-CDB3BCE77ED4}" name="Esforço Planej. (dias)" dataDxfId="18"/>
    <tableColumn id="7" xr3:uid="{7F848D12-25C9-488C-BD2C-ADD42DCF23D5}" name="Data Fim Planej." dataDxfId="17">
      <calculatedColumnFormula>IF(F5="","",WORKDAY(E5,F5))</calculatedColumnFormula>
    </tableColumn>
    <tableColumn id="8" xr3:uid="{708A3A09-F708-498E-88C9-8FB414A251BD}" name="Data Início Real" dataDxfId="16"/>
    <tableColumn id="9" xr3:uid="{C57829C1-3054-47A0-B886-7DE165CCD902}" name="Esforço Real" dataDxfId="15"/>
    <tableColumn id="10" xr3:uid="{DE85C5ED-05B5-4999-9A24-9FBCCD962850}" name="Data Fim Real" dataDxfId="14">
      <calculatedColumnFormula>IF(I5="","",WORKDAY(H5,I5))</calculatedColumnFormula>
    </tableColumn>
    <tableColumn id="11" xr3:uid="{43AB1D95-542C-4B8B-ACF3-C94A85713FB3}" name="% Finalizado" dataDxfId="13" dataCellStyle="Porcentagem"/>
    <tableColumn id="12" xr3:uid="{66CD906A-AAF5-43FF-BB89-68143335502F}" name="Status" dataDxfId="12">
      <calculatedColumnFormula>IF(K5=1,"Concluído",IF(AND(Base_Tarefas[[#This Row],[% Finalizado]]=0,Base_Tarefas[[#This Row],[Data Início Planej.]]&gt;=TODAY()),"Não iniciado",IF(OR(AND(Base_Tarefas[[#This Row],[% Finalizado]]=0,Base_Tarefas[[#This Row],[Data Início Planej.]]&lt;=TODAY()),G5&lt;TODAY()),"Atrasado",IF(AND(H5="",E5&lt;&gt;"",E5&lt;=TODAY()),"Atrasado","Em andamento"))))</calculatedColumnFormula>
    </tableColumn>
    <tableColumn id="13" xr3:uid="{729ABB42-3E69-4FAA-B9BA-D99469D6D156}" name="Valor previsto" dataDxfId="11" dataCellStyle="Moeda"/>
    <tableColumn id="14" xr3:uid="{6344752B-7230-48ED-8BD9-64E872510AF8}" name="Valor gasto" dataDxfId="10" dataCellStyle="Moeda"/>
    <tableColumn id="15" xr3:uid="{82A719D0-7F78-4498-87F2-EFB2CA5B2577}" name="# de dias planejados" dataDxfId="9">
      <calculatedColumnFormula>Base_Tarefas[[#This Row],[Data Fim Planej.]]-Base_Tarefas[[#This Row],[Data Início Planej.]]</calculatedColumnFormula>
    </tableColumn>
    <tableColumn id="16" xr3:uid="{1985FFFD-27CE-4B3C-AC45-65E56A89FACB}" name="# de dias real" dataDxfId="8">
      <calculatedColumnFormula>IFERROR(Base_Tarefas[[#This Row],[Data Fim Real]]-Base_Tarefas[[#This Row],[Data Início Real]],Base_Tarefas[[#This Row],[Data Fim Planej.]]-Base_Tarefas[[#This Row],[Data Início Planej.]])</calculatedColumnFormula>
    </tableColumn>
    <tableColumn id="17" xr3:uid="{041E6A98-AA7E-40C0-AFF0-0ADF5404093A}" name="# de dias completados" dataDxfId="7">
      <calculatedColumnFormula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5" Type="http://schemas.microsoft.com/office/2007/relationships/slicer" Target="../slicers/slicer1.xml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13" Type="http://schemas.openxmlformats.org/officeDocument/2006/relationships/printerSettings" Target="../printerSettings/printerSettings5.bin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12" Type="http://schemas.openxmlformats.org/officeDocument/2006/relationships/pivotTable" Target="../pivotTables/pivotTable18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11" Type="http://schemas.openxmlformats.org/officeDocument/2006/relationships/pivotTable" Target="../pivotTables/pivotTable17.xml"/><Relationship Id="rId5" Type="http://schemas.openxmlformats.org/officeDocument/2006/relationships/pivotTable" Target="../pivotTables/pivotTable11.xml"/><Relationship Id="rId10" Type="http://schemas.openxmlformats.org/officeDocument/2006/relationships/pivotTable" Target="../pivotTables/pivotTable16.xml"/><Relationship Id="rId4" Type="http://schemas.openxmlformats.org/officeDocument/2006/relationships/pivotTable" Target="../pivotTables/pivotTable10.xml"/><Relationship Id="rId9" Type="http://schemas.openxmlformats.org/officeDocument/2006/relationships/pivotTable" Target="../pivotTables/pivotTable15.xml"/><Relationship Id="rId1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5D98E-9154-4D33-96DF-E3B3DEC348DE}">
  <dimension ref="A1:T24"/>
  <sheetViews>
    <sheetView showRowColHeaders="0" workbookViewId="0"/>
  </sheetViews>
  <sheetFormatPr defaultColWidth="0" defaultRowHeight="14.5" zeroHeight="1" x14ac:dyDescent="0.35"/>
  <cols>
    <col min="1" max="9" width="9.1796875" customWidth="1"/>
    <col min="10" max="10" width="17.54296875" bestFit="1" customWidth="1"/>
    <col min="11" max="20" width="9.1796875" customWidth="1"/>
    <col min="21" max="16384" width="8.7265625" hidden="1"/>
  </cols>
  <sheetData>
    <row r="1" spans="1:20" x14ac:dyDescent="0.35">
      <c r="A1" s="141"/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</row>
    <row r="2" spans="1:20" x14ac:dyDescent="0.35">
      <c r="A2" s="141"/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</row>
    <row r="3" spans="1:20" x14ac:dyDescent="0.35">
      <c r="A3" s="141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</row>
    <row r="4" spans="1:20" x14ac:dyDescent="0.35">
      <c r="A4" s="141"/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</row>
    <row r="5" spans="1:20" x14ac:dyDescent="0.35">
      <c r="A5" s="141"/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</row>
    <row r="6" spans="1:20" x14ac:dyDescent="0.35">
      <c r="A6" s="141"/>
      <c r="B6" s="141"/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</row>
    <row r="7" spans="1:20" x14ac:dyDescent="0.35">
      <c r="A7" s="141"/>
      <c r="B7" s="141"/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</row>
    <row r="8" spans="1:20" x14ac:dyDescent="0.35">
      <c r="A8" s="141"/>
      <c r="B8" s="141"/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</row>
    <row r="9" spans="1:20" x14ac:dyDescent="0.35">
      <c r="A9" s="141"/>
      <c r="B9" s="141"/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</row>
    <row r="10" spans="1:20" x14ac:dyDescent="0.35">
      <c r="A10" s="141"/>
      <c r="B10" s="141"/>
      <c r="C10" s="141"/>
      <c r="D10" s="141"/>
      <c r="E10" s="141"/>
      <c r="F10" s="141"/>
      <c r="G10" s="141"/>
      <c r="H10" s="141"/>
      <c r="I10" s="141"/>
      <c r="J10" s="142"/>
      <c r="K10" s="141"/>
      <c r="L10" s="141"/>
      <c r="M10" s="141"/>
      <c r="N10" s="141"/>
      <c r="O10" s="141"/>
      <c r="P10" s="141"/>
      <c r="Q10" s="141"/>
      <c r="R10" s="141"/>
      <c r="S10" s="141"/>
      <c r="T10" s="141"/>
    </row>
    <row r="11" spans="1:20" x14ac:dyDescent="0.35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</row>
    <row r="12" spans="1:20" x14ac:dyDescent="0.35">
      <c r="A12" s="141"/>
      <c r="B12" s="141"/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</row>
    <row r="13" spans="1:20" x14ac:dyDescent="0.3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</row>
    <row r="14" spans="1:20" x14ac:dyDescent="0.35">
      <c r="A14" s="141"/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</row>
    <row r="15" spans="1:20" x14ac:dyDescent="0.35">
      <c r="A15" s="141"/>
      <c r="B15" s="141"/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</row>
    <row r="16" spans="1:20" x14ac:dyDescent="0.35">
      <c r="A16" s="141"/>
      <c r="B16" s="141"/>
      <c r="C16" s="141"/>
      <c r="D16" s="141"/>
      <c r="E16" s="141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</row>
    <row r="17" spans="1:20" x14ac:dyDescent="0.35">
      <c r="A17" s="141"/>
      <c r="B17" s="141"/>
      <c r="C17" s="141"/>
      <c r="D17" s="141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</row>
    <row r="18" spans="1:20" x14ac:dyDescent="0.35">
      <c r="A18" s="141"/>
      <c r="B18" s="141"/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</row>
    <row r="19" spans="1:20" x14ac:dyDescent="0.35">
      <c r="A19" s="141"/>
      <c r="B19" s="141"/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</row>
    <row r="20" spans="1:20" x14ac:dyDescent="0.35">
      <c r="A20" s="141"/>
      <c r="B20" s="141"/>
      <c r="C20" s="141"/>
      <c r="D20" s="141"/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</row>
    <row r="21" spans="1:20" x14ac:dyDescent="0.35">
      <c r="A21" s="141"/>
      <c r="B21" s="141"/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</row>
    <row r="22" spans="1:20" x14ac:dyDescent="0.35">
      <c r="A22" s="141"/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</row>
    <row r="23" spans="1:20" x14ac:dyDescent="0.35">
      <c r="A23" s="141"/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</row>
    <row r="24" spans="1:20" x14ac:dyDescent="0.35">
      <c r="A24" s="141"/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064BF-B1EB-42A8-94F4-F0A8EE9AE80A}">
  <dimension ref="A1:BU19"/>
  <sheetViews>
    <sheetView showGridLines="0" tabSelected="1" zoomScale="85" zoomScaleNormal="85" workbookViewId="0"/>
  </sheetViews>
  <sheetFormatPr defaultRowHeight="14.5" x14ac:dyDescent="0.35"/>
  <cols>
    <col min="1" max="1" width="6.81640625" customWidth="1"/>
    <col min="2" max="2" width="140" customWidth="1"/>
  </cols>
  <sheetData>
    <row r="1" spans="1:73" ht="15" customHeight="1" x14ac:dyDescent="0.45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</row>
    <row r="2" spans="1:73" ht="15" customHeight="1" x14ac:dyDescent="0.45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</row>
    <row r="4" spans="1:73" ht="23.25" customHeight="1" x14ac:dyDescent="0.35"/>
    <row r="6" spans="1:73" ht="237.75" customHeight="1" x14ac:dyDescent="0.35">
      <c r="B6" s="135"/>
    </row>
    <row r="12" spans="1:73" x14ac:dyDescent="0.35">
      <c r="B12" s="17"/>
    </row>
    <row r="19" spans="2:2" x14ac:dyDescent="0.35">
      <c r="B19" s="17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D6CFA-1759-4232-9677-23CC06AA089D}">
  <sheetPr>
    <tabColor rgb="FFA8DADC"/>
  </sheetPr>
  <dimension ref="A1:BU14"/>
  <sheetViews>
    <sheetView showGridLines="0" zoomScale="85" zoomScaleNormal="85" workbookViewId="0"/>
  </sheetViews>
  <sheetFormatPr defaultColWidth="9.1796875" defaultRowHeight="16.5" x14ac:dyDescent="0.45"/>
  <cols>
    <col min="1" max="1" width="5" style="53" customWidth="1"/>
    <col min="2" max="2" width="32.1796875" style="55" customWidth="1"/>
    <col min="3" max="3" width="35.7265625" style="53" customWidth="1"/>
    <col min="4" max="4" width="12.54296875" style="89" bestFit="1" customWidth="1"/>
    <col min="5" max="5" width="17.81640625" style="53" bestFit="1" customWidth="1"/>
    <col min="6" max="6" width="17.81640625" style="54" customWidth="1"/>
    <col min="7" max="8" width="20.81640625" style="53" customWidth="1"/>
    <col min="9" max="10" width="11.7265625" style="90" customWidth="1"/>
    <col min="11" max="11" width="11.7265625" style="91" customWidth="1"/>
    <col min="12" max="12" width="11.7265625" style="92" customWidth="1"/>
    <col min="13" max="15" width="12.7265625" style="53" customWidth="1"/>
    <col min="16" max="17" width="9.1796875" style="53"/>
    <col min="18" max="18" width="11.81640625" style="93" customWidth="1"/>
    <col min="19" max="16384" width="9.1796875" style="53"/>
  </cols>
  <sheetData>
    <row r="1" spans="1:73" ht="15" customHeight="1" x14ac:dyDescent="0.45">
      <c r="A1" s="41" t="s">
        <v>94</v>
      </c>
      <c r="B1" s="41"/>
      <c r="C1" s="41"/>
      <c r="D1" s="41"/>
      <c r="E1" s="41"/>
      <c r="F1" s="39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</row>
    <row r="2" spans="1:73" ht="15" customHeight="1" x14ac:dyDescent="0.45">
      <c r="A2" s="47"/>
      <c r="B2" s="47"/>
      <c r="C2" s="47"/>
      <c r="D2" s="47"/>
      <c r="E2" s="47"/>
      <c r="F2" s="45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</row>
    <row r="4" spans="1:73" s="94" customFormat="1" ht="30" customHeight="1" x14ac:dyDescent="0.35">
      <c r="A4" s="123" t="s">
        <v>6</v>
      </c>
      <c r="B4" s="123" t="s">
        <v>0</v>
      </c>
      <c r="C4" s="123" t="s">
        <v>31</v>
      </c>
      <c r="D4" s="123" t="s">
        <v>32</v>
      </c>
      <c r="E4" s="123" t="s">
        <v>2</v>
      </c>
      <c r="F4" s="123" t="s">
        <v>50</v>
      </c>
      <c r="G4" s="123" t="s">
        <v>26</v>
      </c>
      <c r="H4" s="123" t="s">
        <v>9</v>
      </c>
      <c r="I4" s="124" t="s">
        <v>7</v>
      </c>
      <c r="J4" s="124" t="s">
        <v>3</v>
      </c>
      <c r="K4" s="124" t="s">
        <v>30</v>
      </c>
      <c r="L4" s="124" t="s">
        <v>5</v>
      </c>
      <c r="M4" s="124" t="s">
        <v>43</v>
      </c>
      <c r="N4" s="124" t="s">
        <v>46</v>
      </c>
      <c r="O4" s="124" t="s">
        <v>44</v>
      </c>
      <c r="P4" s="124" t="s">
        <v>70</v>
      </c>
      <c r="Q4" s="123" t="s">
        <v>45</v>
      </c>
      <c r="R4" s="123" t="s">
        <v>8</v>
      </c>
      <c r="S4" s="123" t="s">
        <v>51</v>
      </c>
    </row>
    <row r="5" spans="1:73" s="95" customFormat="1" ht="60" customHeight="1" x14ac:dyDescent="0.35">
      <c r="A5" s="136">
        <v>1</v>
      </c>
      <c r="B5" s="126" t="s">
        <v>97</v>
      </c>
      <c r="C5" s="126" t="s">
        <v>41</v>
      </c>
      <c r="D5" s="127" t="s">
        <v>75</v>
      </c>
      <c r="E5" s="125" t="s">
        <v>16</v>
      </c>
      <c r="F5" s="127">
        <v>2</v>
      </c>
      <c r="G5" s="128">
        <f>SUMIF(Base_Tarefas[Projeto],Base_Projetos[[#This Row],[Projeto]],Base_Tarefas[Valor previsto])</f>
        <v>51000</v>
      </c>
      <c r="H5" s="128">
        <f>SUMIF(Base_Tarefas[Projeto],Base_Projetos[[#This Row],[Projeto]],Base_Tarefas[Valor gasto])</f>
        <v>37000</v>
      </c>
      <c r="I5" s="129">
        <f>_xlfn.MINIFS(TAREFAS!E:E,TAREFAS!B:B,Base_Projetos[[#This Row],[Projeto]])</f>
        <v>44494</v>
      </c>
      <c r="J5" s="129">
        <f>_xlfn.MAXIFS(TAREFAS!G:G,TAREFAS!B:B,Base_Projetos[[#This Row],[Projeto]])</f>
        <v>44511</v>
      </c>
      <c r="K5" s="130">
        <f ca="1">IF(Base_Projetos[[#This Row],[Total de tarefas]]=Base_Projetos[[#This Row],[Tarefas não iniciadas]],"Não iniciado",_xlfn.MINIFS(TAREFAS!H:H,TAREFAS!B:B,Base_Projetos[[#This Row],[Projeto]]))</f>
        <v>44494</v>
      </c>
      <c r="L5" s="130" t="str">
        <f ca="1"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f>
        <v>Em andamento</v>
      </c>
      <c r="M5" s="131">
        <f ca="1">SUM(Base_Projetos[[#This Row],[Tarefas Concluídas]:[Tarefas não iniciadas]])</f>
        <v>7</v>
      </c>
      <c r="N5" s="131">
        <f ca="1">COUNTIFS(Base_Tarefas[Projeto],Base_Projetos[[#This Row],[Projeto]],Base_Tarefas[Status],"Concluído")</f>
        <v>5</v>
      </c>
      <c r="O5" s="131">
        <f ca="1">COUNTIFS(Base_Tarefas[Projeto],Base_Projetos[[#This Row],[Projeto]],Base_Tarefas[Status],"Em andamento")</f>
        <v>0</v>
      </c>
      <c r="P5" s="131">
        <f ca="1">COUNTIFS(Base_Tarefas[Projeto],Base_Projetos[[#This Row],[Projeto]],Base_Tarefas[Status],"Atrasado")</f>
        <v>2</v>
      </c>
      <c r="Q5" s="132">
        <f ca="1">COUNTIFS(Base_Tarefas[Projeto],Base_Projetos[[#This Row],[Projeto]],Base_Tarefas[Status],"Não iniciado")</f>
        <v>0</v>
      </c>
      <c r="R5" s="133" t="str">
        <f ca="1"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f>
        <v>Atrasado</v>
      </c>
      <c r="S5" s="134">
        <f ca="1">Base_Projetos[[#This Row],[Tarefas Concluídas]]/Base_Projetos[[#This Row],[Total de tarefas]]</f>
        <v>0.7142857142857143</v>
      </c>
    </row>
    <row r="6" spans="1:73" s="95" customFormat="1" ht="60" customHeight="1" x14ac:dyDescent="0.35">
      <c r="A6" s="136">
        <f t="shared" ref="A6:A7" si="0">A5+1</f>
        <v>2</v>
      </c>
      <c r="B6" s="126" t="s">
        <v>98</v>
      </c>
      <c r="C6" s="126" t="s">
        <v>42</v>
      </c>
      <c r="D6" s="127" t="s">
        <v>76</v>
      </c>
      <c r="E6" s="125" t="s">
        <v>24</v>
      </c>
      <c r="F6" s="127">
        <v>3</v>
      </c>
      <c r="G6" s="128">
        <f>SUMIF(Base_Tarefas[Projeto],Base_Projetos[[#This Row],[Projeto]],Base_Tarefas[Valor previsto])</f>
        <v>19000</v>
      </c>
      <c r="H6" s="128">
        <f>SUMIF(Base_Tarefas[Projeto],Base_Projetos[[#This Row],[Projeto]],Base_Tarefas[Valor gasto])</f>
        <v>17000</v>
      </c>
      <c r="I6" s="129">
        <f>_xlfn.MINIFS(TAREFAS!E:E,TAREFAS!B:B,Base_Projetos[[#This Row],[Projeto]])</f>
        <v>44489</v>
      </c>
      <c r="J6" s="129">
        <f>_xlfn.MAXIFS(TAREFAS!G:G,TAREFAS!B:B,Base_Projetos[[#This Row],[Projeto]])</f>
        <v>44516</v>
      </c>
      <c r="K6" s="130">
        <f ca="1">IF(Base_Projetos[[#This Row],[Total de tarefas]]=Base_Projetos[[#This Row],[Tarefas não iniciadas]],"Não iniciado",_xlfn.MINIFS(TAREFAS!H:H,TAREFAS!B:B,Base_Projetos[[#This Row],[Projeto]]))</f>
        <v>44489</v>
      </c>
      <c r="L6" s="130" t="str">
        <f ca="1"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f>
        <v>Em andamento</v>
      </c>
      <c r="M6" s="131">
        <f ca="1">SUM(Base_Projetos[[#This Row],[Tarefas Concluídas]:[Tarefas não iniciadas]])</f>
        <v>4</v>
      </c>
      <c r="N6" s="131">
        <f ca="1">COUNTIFS(Base_Tarefas[Projeto],Base_Projetos[[#This Row],[Projeto]],Base_Tarefas[Status],"Concluído")</f>
        <v>1</v>
      </c>
      <c r="O6" s="131">
        <f ca="1">COUNTIFS(Base_Tarefas[Projeto],Base_Projetos[[#This Row],[Projeto]],Base_Tarefas[Status],"Em andamento")</f>
        <v>0</v>
      </c>
      <c r="P6" s="131">
        <f ca="1">COUNTIFS(Base_Tarefas[Projeto],Base_Projetos[[#This Row],[Projeto]],Base_Tarefas[Status],"Atrasado")</f>
        <v>3</v>
      </c>
      <c r="Q6" s="132">
        <f ca="1">COUNTIFS(Base_Tarefas[Projeto],Base_Projetos[[#This Row],[Projeto]],Base_Tarefas[Status],"Não iniciado")</f>
        <v>0</v>
      </c>
      <c r="R6" s="133" t="str">
        <f ca="1"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f>
        <v>Atrasado</v>
      </c>
      <c r="S6" s="134">
        <f ca="1">Base_Projetos[[#This Row],[Tarefas Concluídas]]/Base_Projetos[[#This Row],[Total de tarefas]]</f>
        <v>0.25</v>
      </c>
    </row>
    <row r="7" spans="1:73" ht="60" customHeight="1" x14ac:dyDescent="0.45">
      <c r="A7" s="136">
        <f t="shared" si="0"/>
        <v>3</v>
      </c>
      <c r="B7" s="126" t="s">
        <v>99</v>
      </c>
      <c r="C7" s="126" t="s">
        <v>48</v>
      </c>
      <c r="D7" s="127" t="s">
        <v>77</v>
      </c>
      <c r="E7" s="125" t="s">
        <v>112</v>
      </c>
      <c r="F7" s="127">
        <v>2</v>
      </c>
      <c r="G7" s="128">
        <f>SUMIF(Base_Tarefas[Projeto],Base_Projetos[[#This Row],[Projeto]],Base_Tarefas[Valor previsto])</f>
        <v>19000</v>
      </c>
      <c r="H7" s="128">
        <f>SUMIF(Base_Tarefas[Projeto],Base_Projetos[[#This Row],[Projeto]],Base_Tarefas[Valor gasto])</f>
        <v>12000</v>
      </c>
      <c r="I7" s="129">
        <f>_xlfn.MINIFS(TAREFAS!E:E,TAREFAS!B:B,Base_Projetos[[#This Row],[Projeto]])</f>
        <v>44498</v>
      </c>
      <c r="J7" s="129">
        <f>_xlfn.MAXIFS(TAREFAS!G:G,TAREFAS!B:B,Base_Projetos[[#This Row],[Projeto]])</f>
        <v>44504</v>
      </c>
      <c r="K7" s="130">
        <f ca="1">IF(Base_Projetos[[#This Row],[Total de tarefas]]=Base_Projetos[[#This Row],[Tarefas não iniciadas]],"Não iniciado",_xlfn.MINIFS(TAREFAS!H:H,TAREFAS!B:B,Base_Projetos[[#This Row],[Projeto]]))</f>
        <v>0</v>
      </c>
      <c r="L7" s="130" t="str">
        <f ca="1"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f>
        <v>Em andamento</v>
      </c>
      <c r="M7" s="131">
        <f ca="1">SUM(Base_Projetos[[#This Row],[Tarefas Concluídas]:[Tarefas não iniciadas]])</f>
        <v>2</v>
      </c>
      <c r="N7" s="131">
        <f ca="1">COUNTIFS(Base_Tarefas[Projeto],Base_Projetos[[#This Row],[Projeto]],Base_Tarefas[Status],"Concluído")</f>
        <v>0</v>
      </c>
      <c r="O7" s="131">
        <f ca="1">COUNTIFS(Base_Tarefas[Projeto],Base_Projetos[[#This Row],[Projeto]],Base_Tarefas[Status],"Em andamento")</f>
        <v>0</v>
      </c>
      <c r="P7" s="131">
        <f ca="1">COUNTIFS(Base_Tarefas[Projeto],Base_Projetos[[#This Row],[Projeto]],Base_Tarefas[Status],"Atrasado")</f>
        <v>2</v>
      </c>
      <c r="Q7" s="132">
        <f ca="1">COUNTIFS(Base_Tarefas[Projeto],Base_Projetos[[#This Row],[Projeto]],Base_Tarefas[Status],"Não iniciado")</f>
        <v>0</v>
      </c>
      <c r="R7" s="133" t="str">
        <f ca="1"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f>
        <v>Atrasado</v>
      </c>
      <c r="S7" s="134">
        <f ca="1">Base_Projetos[[#This Row],[Tarefas Concluídas]]/Base_Projetos[[#This Row],[Total de tarefas]]</f>
        <v>0</v>
      </c>
    </row>
    <row r="8" spans="1:73" ht="42" x14ac:dyDescent="0.45">
      <c r="A8" s="132">
        <v>4</v>
      </c>
      <c r="B8" s="126" t="s">
        <v>100</v>
      </c>
      <c r="C8" s="126" t="s">
        <v>64</v>
      </c>
      <c r="D8" s="127" t="s">
        <v>76</v>
      </c>
      <c r="E8" s="125" t="s">
        <v>62</v>
      </c>
      <c r="F8" s="127">
        <v>4</v>
      </c>
      <c r="G8" s="128">
        <f>SUMIF(Base_Tarefas[Projeto],Base_Projetos[[#This Row],[Projeto]],Base_Tarefas[Valor previsto])</f>
        <v>20000</v>
      </c>
      <c r="H8" s="128">
        <f>SUMIF(Base_Tarefas[Projeto],Base_Projetos[[#This Row],[Projeto]],Base_Tarefas[Valor gasto])</f>
        <v>22000</v>
      </c>
      <c r="I8" s="129">
        <f>_xlfn.MINIFS(TAREFAS!E:E,TAREFAS!B:B,Base_Projetos[[#This Row],[Projeto]])</f>
        <v>44480</v>
      </c>
      <c r="J8" s="129">
        <f>_xlfn.MAXIFS(TAREFAS!G:G,TAREFAS!B:B,Base_Projetos[[#This Row],[Projeto]])</f>
        <v>44496</v>
      </c>
      <c r="K8" s="130">
        <f ca="1">IF(Base_Projetos[[#This Row],[Total de tarefas]]=Base_Projetos[[#This Row],[Tarefas não iniciadas]],"Não iniciado",_xlfn.MINIFS(TAREFAS!H:H,TAREFAS!B:B,Base_Projetos[[#This Row],[Projeto]]))</f>
        <v>44480</v>
      </c>
      <c r="L8" s="130">
        <f ca="1"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f>
        <v>44490</v>
      </c>
      <c r="M8" s="131">
        <f ca="1">SUM(Base_Projetos[[#This Row],[Tarefas Concluídas]:[Tarefas não iniciadas]])</f>
        <v>4</v>
      </c>
      <c r="N8" s="131">
        <f ca="1">COUNTIFS(Base_Tarefas[Projeto],Base_Projetos[[#This Row],[Projeto]],Base_Tarefas[Status],"Concluído")</f>
        <v>4</v>
      </c>
      <c r="O8" s="131">
        <f ca="1">COUNTIFS(Base_Tarefas[Projeto],Base_Projetos[[#This Row],[Projeto]],Base_Tarefas[Status],"Em andamento")</f>
        <v>0</v>
      </c>
      <c r="P8" s="131">
        <f ca="1">COUNTIFS(Base_Tarefas[Projeto],Base_Projetos[[#This Row],[Projeto]],Base_Tarefas[Status],"Atrasado")</f>
        <v>0</v>
      </c>
      <c r="Q8" s="132">
        <f ca="1">COUNTIFS(Base_Tarefas[Projeto],Base_Projetos[[#This Row],[Projeto]],Base_Tarefas[Status],"Não iniciado")</f>
        <v>0</v>
      </c>
      <c r="R8" s="133" t="str">
        <f ca="1"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f>
        <v>Concluído</v>
      </c>
      <c r="S8" s="134">
        <f ca="1">Base_Projetos[[#This Row],[Tarefas Concluídas]]/Base_Projetos[[#This Row],[Total de tarefas]]</f>
        <v>1</v>
      </c>
    </row>
    <row r="9" spans="1:73" ht="42" x14ac:dyDescent="0.45">
      <c r="A9" s="132">
        <v>5</v>
      </c>
      <c r="B9" s="126" t="s">
        <v>101</v>
      </c>
      <c r="C9" s="126" t="s">
        <v>107</v>
      </c>
      <c r="D9" s="127" t="s">
        <v>77</v>
      </c>
      <c r="E9" s="125" t="s">
        <v>16</v>
      </c>
      <c r="F9" s="127">
        <v>3</v>
      </c>
      <c r="G9" s="128">
        <f>SUMIF(Base_Tarefas[Projeto],Base_Projetos[[#This Row],[Projeto]],Base_Tarefas[Valor previsto])</f>
        <v>22000</v>
      </c>
      <c r="H9" s="128">
        <f>SUMIF(Base_Tarefas[Projeto],Base_Projetos[[#This Row],[Projeto]],Base_Tarefas[Valor gasto])</f>
        <v>16000</v>
      </c>
      <c r="I9" s="129">
        <f>_xlfn.MINIFS(TAREFAS!E:E,TAREFAS!B:B,Base_Projetos[[#This Row],[Projeto]])</f>
        <v>44501</v>
      </c>
      <c r="J9" s="129">
        <f>_xlfn.MAXIFS(TAREFAS!G:G,TAREFAS!B:B,Base_Projetos[[#This Row],[Projeto]])</f>
        <v>44516</v>
      </c>
      <c r="K9" s="130">
        <f ca="1">IF(Base_Projetos[[#This Row],[Total de tarefas]]=Base_Projetos[[#This Row],[Tarefas não iniciadas]],"Não iniciado",_xlfn.MINIFS(TAREFAS!H:H,TAREFAS!B:B,Base_Projetos[[#This Row],[Projeto]]))</f>
        <v>44501</v>
      </c>
      <c r="L9" s="130" t="str">
        <f ca="1"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f>
        <v>Em andamento</v>
      </c>
      <c r="M9" s="131">
        <f ca="1">SUM(Base_Projetos[[#This Row],[Tarefas Concluídas]:[Tarefas não iniciadas]])</f>
        <v>4</v>
      </c>
      <c r="N9" s="131">
        <f ca="1">COUNTIFS(Base_Tarefas[Projeto],Base_Projetos[[#This Row],[Projeto]],Base_Tarefas[Status],"Concluído")</f>
        <v>0</v>
      </c>
      <c r="O9" s="131">
        <f ca="1">COUNTIFS(Base_Tarefas[Projeto],Base_Projetos[[#This Row],[Projeto]],Base_Tarefas[Status],"Em andamento")</f>
        <v>0</v>
      </c>
      <c r="P9" s="131">
        <f ca="1">COUNTIFS(Base_Tarefas[Projeto],Base_Projetos[[#This Row],[Projeto]],Base_Tarefas[Status],"Atrasado")</f>
        <v>4</v>
      </c>
      <c r="Q9" s="132">
        <f ca="1">COUNTIFS(Base_Tarefas[Projeto],Base_Projetos[[#This Row],[Projeto]],Base_Tarefas[Status],"Não iniciado")</f>
        <v>0</v>
      </c>
      <c r="R9" s="133" t="str">
        <f ca="1"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f>
        <v>Atrasado</v>
      </c>
      <c r="S9" s="134">
        <f ca="1">Base_Projetos[[#This Row],[Tarefas Concluídas]]/Base_Projetos[[#This Row],[Total de tarefas]]</f>
        <v>0</v>
      </c>
    </row>
    <row r="10" spans="1:73" ht="28" x14ac:dyDescent="0.45">
      <c r="A10" s="132">
        <v>6</v>
      </c>
      <c r="B10" s="126" t="s">
        <v>102</v>
      </c>
      <c r="C10" s="126" t="s">
        <v>108</v>
      </c>
      <c r="D10" s="127" t="s">
        <v>75</v>
      </c>
      <c r="E10" s="125" t="s">
        <v>62</v>
      </c>
      <c r="F10" s="127">
        <v>4</v>
      </c>
      <c r="G10" s="128">
        <f>SUMIF(Base_Tarefas[Projeto],Base_Projetos[[#This Row],[Projeto]],Base_Tarefas[Valor previsto])</f>
        <v>37000</v>
      </c>
      <c r="H10" s="128">
        <f>SUMIF(Base_Tarefas[Projeto],Base_Projetos[[#This Row],[Projeto]],Base_Tarefas[Valor gasto])</f>
        <v>16000</v>
      </c>
      <c r="I10" s="129">
        <f>_xlfn.MINIFS(TAREFAS!E:E,TAREFAS!B:B,Base_Projetos[[#This Row],[Projeto]])</f>
        <v>44496</v>
      </c>
      <c r="J10" s="129">
        <f>_xlfn.MAXIFS(TAREFAS!G:G,TAREFAS!B:B,Base_Projetos[[#This Row],[Projeto]])</f>
        <v>44511</v>
      </c>
      <c r="K10" s="130">
        <f ca="1">IF(Base_Projetos[[#This Row],[Total de tarefas]]=Base_Projetos[[#This Row],[Tarefas não iniciadas]],"Não iniciado",_xlfn.MINIFS(TAREFAS!H:H,TAREFAS!B:B,Base_Projetos[[#This Row],[Projeto]]))</f>
        <v>44496</v>
      </c>
      <c r="L10" s="130" t="str">
        <f ca="1"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f>
        <v>Em andamento</v>
      </c>
      <c r="M10" s="131">
        <f ca="1">SUM(Base_Projetos[[#This Row],[Tarefas Concluídas]:[Tarefas não iniciadas]])</f>
        <v>4</v>
      </c>
      <c r="N10" s="131">
        <f ca="1">COUNTIFS(Base_Tarefas[Projeto],Base_Projetos[[#This Row],[Projeto]],Base_Tarefas[Status],"Concluído")</f>
        <v>2</v>
      </c>
      <c r="O10" s="131">
        <f ca="1">COUNTIFS(Base_Tarefas[Projeto],Base_Projetos[[#This Row],[Projeto]],Base_Tarefas[Status],"Em andamento")</f>
        <v>0</v>
      </c>
      <c r="P10" s="131">
        <f ca="1">COUNTIFS(Base_Tarefas[Projeto],Base_Projetos[[#This Row],[Projeto]],Base_Tarefas[Status],"Atrasado")</f>
        <v>2</v>
      </c>
      <c r="Q10" s="132">
        <f ca="1">COUNTIFS(Base_Tarefas[Projeto],Base_Projetos[[#This Row],[Projeto]],Base_Tarefas[Status],"Não iniciado")</f>
        <v>0</v>
      </c>
      <c r="R10" s="133" t="str">
        <f ca="1"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f>
        <v>Atrasado</v>
      </c>
      <c r="S10" s="134">
        <f ca="1">Base_Projetos[[#This Row],[Tarefas Concluídas]]/Base_Projetos[[#This Row],[Total de tarefas]]</f>
        <v>0.5</v>
      </c>
    </row>
    <row r="11" spans="1:73" ht="42" x14ac:dyDescent="0.45">
      <c r="A11" s="132">
        <v>7</v>
      </c>
      <c r="B11" s="126" t="s">
        <v>103</v>
      </c>
      <c r="C11" s="126" t="s">
        <v>109</v>
      </c>
      <c r="D11" s="127" t="s">
        <v>76</v>
      </c>
      <c r="E11" s="125" t="s">
        <v>112</v>
      </c>
      <c r="F11" s="127">
        <v>1</v>
      </c>
      <c r="G11" s="128">
        <f>SUMIF(Base_Tarefas[Projeto],Base_Projetos[[#This Row],[Projeto]],Base_Tarefas[Valor previsto])</f>
        <v>20000</v>
      </c>
      <c r="H11" s="128">
        <f>SUMIF(Base_Tarefas[Projeto],Base_Projetos[[#This Row],[Projeto]],Base_Tarefas[Valor gasto])</f>
        <v>12000</v>
      </c>
      <c r="I11" s="129">
        <f>_xlfn.MINIFS(TAREFAS!E:E,TAREFAS!B:B,Base_Projetos[[#This Row],[Projeto]])</f>
        <v>44494</v>
      </c>
      <c r="J11" s="129">
        <f>_xlfn.MAXIFS(TAREFAS!G:G,TAREFAS!B:B,Base_Projetos[[#This Row],[Projeto]])</f>
        <v>44501</v>
      </c>
      <c r="K11" s="130">
        <f ca="1">IF(Base_Projetos[[#This Row],[Total de tarefas]]=Base_Projetos[[#This Row],[Tarefas não iniciadas]],"Não iniciado",_xlfn.MINIFS(TAREFAS!H:H,TAREFAS!B:B,Base_Projetos[[#This Row],[Projeto]]))</f>
        <v>44494</v>
      </c>
      <c r="L11" s="130">
        <f ca="1"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f>
        <v>44497</v>
      </c>
      <c r="M11" s="131">
        <f ca="1">SUM(Base_Projetos[[#This Row],[Tarefas Concluídas]:[Tarefas não iniciadas]])</f>
        <v>2</v>
      </c>
      <c r="N11" s="131">
        <f ca="1">COUNTIFS(Base_Tarefas[Projeto],Base_Projetos[[#This Row],[Projeto]],Base_Tarefas[Status],"Concluído")</f>
        <v>2</v>
      </c>
      <c r="O11" s="131">
        <f ca="1">COUNTIFS(Base_Tarefas[Projeto],Base_Projetos[[#This Row],[Projeto]],Base_Tarefas[Status],"Em andamento")</f>
        <v>0</v>
      </c>
      <c r="P11" s="131">
        <f ca="1">COUNTIFS(Base_Tarefas[Projeto],Base_Projetos[[#This Row],[Projeto]],Base_Tarefas[Status],"Atrasado")</f>
        <v>0</v>
      </c>
      <c r="Q11" s="132">
        <f ca="1">COUNTIFS(Base_Tarefas[Projeto],Base_Projetos[[#This Row],[Projeto]],Base_Tarefas[Status],"Não iniciado")</f>
        <v>0</v>
      </c>
      <c r="R11" s="133" t="str">
        <f ca="1"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f>
        <v>Concluído</v>
      </c>
      <c r="S11" s="134">
        <f ca="1">Base_Projetos[[#This Row],[Tarefas Concluídas]]/Base_Projetos[[#This Row],[Total de tarefas]]</f>
        <v>1</v>
      </c>
    </row>
    <row r="12" spans="1:73" ht="42" x14ac:dyDescent="0.45">
      <c r="A12" s="132">
        <v>8</v>
      </c>
      <c r="B12" s="126" t="s">
        <v>104</v>
      </c>
      <c r="C12" s="126" t="s">
        <v>109</v>
      </c>
      <c r="D12" s="127" t="s">
        <v>76</v>
      </c>
      <c r="E12" s="125" t="s">
        <v>112</v>
      </c>
      <c r="F12" s="127">
        <v>3</v>
      </c>
      <c r="G12" s="128">
        <f>SUMIF(Base_Tarefas[Projeto],Base_Projetos[[#This Row],[Projeto]],Base_Tarefas[Valor previsto])</f>
        <v>12000</v>
      </c>
      <c r="H12" s="128">
        <f>SUMIF(Base_Tarefas[Projeto],Base_Projetos[[#This Row],[Projeto]],Base_Tarefas[Valor gasto])</f>
        <v>16000</v>
      </c>
      <c r="I12" s="129">
        <f>_xlfn.MINIFS(TAREFAS!E:E,TAREFAS!B:B,Base_Projetos[[#This Row],[Projeto]])</f>
        <v>44505</v>
      </c>
      <c r="J12" s="129">
        <f>_xlfn.MAXIFS(TAREFAS!G:G,TAREFAS!B:B,Base_Projetos[[#This Row],[Projeto]])</f>
        <v>44524</v>
      </c>
      <c r="K12" s="130">
        <f ca="1">IF(Base_Projetos[[#This Row],[Total de tarefas]]=Base_Projetos[[#This Row],[Tarefas não iniciadas]],"Não iniciado",_xlfn.MINIFS(TAREFAS!H:H,TAREFAS!B:B,Base_Projetos[[#This Row],[Projeto]]))</f>
        <v>0</v>
      </c>
      <c r="L12" s="130" t="str">
        <f ca="1"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f>
        <v>Em andamento</v>
      </c>
      <c r="M12" s="131">
        <f ca="1">SUM(Base_Projetos[[#This Row],[Tarefas Concluídas]:[Tarefas não iniciadas]])</f>
        <v>3</v>
      </c>
      <c r="N12" s="131">
        <f ca="1">COUNTIFS(Base_Tarefas[Projeto],Base_Projetos[[#This Row],[Projeto]],Base_Tarefas[Status],"Concluído")</f>
        <v>0</v>
      </c>
      <c r="O12" s="131">
        <f ca="1">COUNTIFS(Base_Tarefas[Projeto],Base_Projetos[[#This Row],[Projeto]],Base_Tarefas[Status],"Em andamento")</f>
        <v>0</v>
      </c>
      <c r="P12" s="131">
        <f ca="1">COUNTIFS(Base_Tarefas[Projeto],Base_Projetos[[#This Row],[Projeto]],Base_Tarefas[Status],"Atrasado")</f>
        <v>3</v>
      </c>
      <c r="Q12" s="132">
        <f ca="1">COUNTIFS(Base_Tarefas[Projeto],Base_Projetos[[#This Row],[Projeto]],Base_Tarefas[Status],"Não iniciado")</f>
        <v>0</v>
      </c>
      <c r="R12" s="133" t="str">
        <f ca="1"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f>
        <v>Atrasado</v>
      </c>
      <c r="S12" s="134">
        <f ca="1">Base_Projetos[[#This Row],[Tarefas Concluídas]]/Base_Projetos[[#This Row],[Total de tarefas]]</f>
        <v>0</v>
      </c>
    </row>
    <row r="13" spans="1:73" ht="56" x14ac:dyDescent="0.45">
      <c r="A13" s="132">
        <v>9</v>
      </c>
      <c r="B13" s="126" t="s">
        <v>105</v>
      </c>
      <c r="C13" s="126" t="s">
        <v>110</v>
      </c>
      <c r="D13" s="127" t="s">
        <v>77</v>
      </c>
      <c r="E13" s="125" t="s">
        <v>62</v>
      </c>
      <c r="F13" s="127">
        <v>5</v>
      </c>
      <c r="G13" s="128">
        <f>SUMIF(Base_Tarefas[Projeto],Base_Projetos[[#This Row],[Projeto]],Base_Tarefas[Valor previsto])</f>
        <v>27000</v>
      </c>
      <c r="H13" s="128">
        <f>SUMIF(Base_Tarefas[Projeto],Base_Projetos[[#This Row],[Projeto]],Base_Tarefas[Valor gasto])</f>
        <v>21000</v>
      </c>
      <c r="I13" s="129">
        <f>_xlfn.MINIFS(TAREFAS!E:E,TAREFAS!B:B,Base_Projetos[[#This Row],[Projeto]])</f>
        <v>44503</v>
      </c>
      <c r="J13" s="129">
        <f>_xlfn.MAXIFS(TAREFAS!G:G,TAREFAS!B:B,Base_Projetos[[#This Row],[Projeto]])</f>
        <v>44512</v>
      </c>
      <c r="K13" s="130">
        <f ca="1">IF(Base_Projetos[[#This Row],[Total de tarefas]]=Base_Projetos[[#This Row],[Tarefas não iniciadas]],"Não iniciado",_xlfn.MINIFS(TAREFAS!H:H,TAREFAS!B:B,Base_Projetos[[#This Row],[Projeto]]))</f>
        <v>44503</v>
      </c>
      <c r="L13" s="130" t="str">
        <f ca="1"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f>
        <v>Em andamento</v>
      </c>
      <c r="M13" s="131">
        <f ca="1">SUM(Base_Projetos[[#This Row],[Tarefas Concluídas]:[Tarefas não iniciadas]])</f>
        <v>4</v>
      </c>
      <c r="N13" s="131">
        <f ca="1">COUNTIFS(Base_Tarefas[Projeto],Base_Projetos[[#This Row],[Projeto]],Base_Tarefas[Status],"Concluído")</f>
        <v>0</v>
      </c>
      <c r="O13" s="131">
        <f ca="1">COUNTIFS(Base_Tarefas[Projeto],Base_Projetos[[#This Row],[Projeto]],Base_Tarefas[Status],"Em andamento")</f>
        <v>0</v>
      </c>
      <c r="P13" s="131">
        <f ca="1">COUNTIFS(Base_Tarefas[Projeto],Base_Projetos[[#This Row],[Projeto]],Base_Tarefas[Status],"Atrasado")</f>
        <v>4</v>
      </c>
      <c r="Q13" s="132">
        <f ca="1">COUNTIFS(Base_Tarefas[Projeto],Base_Projetos[[#This Row],[Projeto]],Base_Tarefas[Status],"Não iniciado")</f>
        <v>0</v>
      </c>
      <c r="R13" s="133" t="str">
        <f ca="1"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f>
        <v>Atrasado</v>
      </c>
      <c r="S13" s="134">
        <f ca="1">Base_Projetos[[#This Row],[Tarefas Concluídas]]/Base_Projetos[[#This Row],[Total de tarefas]]</f>
        <v>0</v>
      </c>
    </row>
    <row r="14" spans="1:73" ht="28" x14ac:dyDescent="0.45">
      <c r="A14" s="132">
        <v>10</v>
      </c>
      <c r="B14" s="126" t="s">
        <v>106</v>
      </c>
      <c r="C14" s="126" t="s">
        <v>111</v>
      </c>
      <c r="D14" s="127" t="s">
        <v>77</v>
      </c>
      <c r="E14" s="125" t="s">
        <v>24</v>
      </c>
      <c r="F14" s="127">
        <v>1</v>
      </c>
      <c r="G14" s="128">
        <f>SUMIF(Base_Tarefas[Projeto],Base_Projetos[[#This Row],[Projeto]],Base_Tarefas[Valor previsto])</f>
        <v>9000</v>
      </c>
      <c r="H14" s="128">
        <f>SUMIF(Base_Tarefas[Projeto],Base_Projetos[[#This Row],[Projeto]],Base_Tarefas[Valor gasto])</f>
        <v>5000</v>
      </c>
      <c r="I14" s="129">
        <f>_xlfn.MINIFS(TAREFAS!E:E,TAREFAS!B:B,Base_Projetos[[#This Row],[Projeto]])</f>
        <v>44497</v>
      </c>
      <c r="J14" s="129">
        <f>_xlfn.MAXIFS(TAREFAS!G:G,TAREFAS!B:B,Base_Projetos[[#This Row],[Projeto]])</f>
        <v>44518</v>
      </c>
      <c r="K14" s="130">
        <f ca="1">IF(Base_Projetos[[#This Row],[Total de tarefas]]=Base_Projetos[[#This Row],[Tarefas não iniciadas]],"Não iniciado",_xlfn.MINIFS(TAREFAS!H:H,TAREFAS!B:B,Base_Projetos[[#This Row],[Projeto]]))</f>
        <v>44497</v>
      </c>
      <c r="L14" s="130" t="str">
        <f ca="1">IF(Base_Projetos[[#This Row],[Total de tarefas]]=Base_Projetos[[#This Row],[Tarefas Concluídas]],_xlfn.MAXIFS(TAREFAS!H:H,TAREFAS!B:B,Base_Projetos[[#This Row],[Projeto]]),IF(Base_Projetos[[#This Row],[Total de tarefas]]=Base_Projetos[[#This Row],[Tarefas não iniciadas]],"Não iniciado","Em andamento"))</f>
        <v>Em andamento</v>
      </c>
      <c r="M14" s="131">
        <f ca="1">SUM(Base_Projetos[[#This Row],[Tarefas Concluídas]:[Tarefas não iniciadas]])</f>
        <v>1</v>
      </c>
      <c r="N14" s="131">
        <f ca="1">COUNTIFS(Base_Tarefas[Projeto],Base_Projetos[[#This Row],[Projeto]],Base_Tarefas[Status],"Concluído")</f>
        <v>0</v>
      </c>
      <c r="O14" s="131">
        <f ca="1">COUNTIFS(Base_Tarefas[Projeto],Base_Projetos[[#This Row],[Projeto]],Base_Tarefas[Status],"Em andamento")</f>
        <v>0</v>
      </c>
      <c r="P14" s="131">
        <f ca="1">COUNTIFS(Base_Tarefas[Projeto],Base_Projetos[[#This Row],[Projeto]],Base_Tarefas[Status],"Atrasado")</f>
        <v>1</v>
      </c>
      <c r="Q14" s="132">
        <f ca="1">COUNTIFS(Base_Tarefas[Projeto],Base_Projetos[[#This Row],[Projeto]],Base_Tarefas[Status],"Não iniciado")</f>
        <v>0</v>
      </c>
      <c r="R14" s="133" t="str">
        <f ca="1">IF(Base_Projetos[[#This Row],[Total de tarefas]]=Base_Projetos[[#This Row],[Tarefas Concluídas]],"Concluído",IF(Base_Projetos[[#This Row],[Tarefas não iniciadas]]=Base_Projetos[[#This Row],[Total de tarefas]],"Não iniciado",IF(Base_Projetos[[#This Row],[Tarefas atrasadas]]&gt;0,"Atrasado","Em andamento")))</f>
        <v>Atrasado</v>
      </c>
      <c r="S14" s="134">
        <f ca="1">Base_Projetos[[#This Row],[Tarefas Concluídas]]/Base_Projetos[[#This Row],[Total de tarefas]]</f>
        <v>0</v>
      </c>
    </row>
  </sheetData>
  <dataValidations disablePrompts="1" count="1">
    <dataValidation type="list" allowBlank="1" showInputMessage="1" showErrorMessage="1" sqref="D5:D14" xr:uid="{B207C43C-EB73-47CF-9A72-8E953F4031B8}">
      <formula1>"1- Baixa,2- Média,3- Alta"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E6D28-D03C-4292-8F13-7693B65B023D}">
  <sheetPr>
    <tabColor rgb="FFA8DADC"/>
  </sheetPr>
  <dimension ref="A1:BU39"/>
  <sheetViews>
    <sheetView showGridLines="0" zoomScale="85" zoomScaleNormal="85" workbookViewId="0"/>
  </sheetViews>
  <sheetFormatPr defaultColWidth="9.1796875" defaultRowHeight="30" customHeight="1" x14ac:dyDescent="0.35"/>
  <cols>
    <col min="1" max="1" width="7" style="4" customWidth="1"/>
    <col min="2" max="3" width="35.26953125" customWidth="1"/>
    <col min="4" max="4" width="17.81640625" bestFit="1" customWidth="1"/>
    <col min="5" max="10" width="15.453125" customWidth="1"/>
    <col min="11" max="11" width="14.1796875" customWidth="1"/>
    <col min="12" max="12" width="13.453125" customWidth="1"/>
    <col min="13" max="13" width="16.453125" customWidth="1"/>
    <col min="14" max="14" width="13.81640625" customWidth="1"/>
    <col min="15" max="17" width="15" style="5" customWidth="1"/>
    <col min="18" max="16384" width="9.1796875" style="3"/>
  </cols>
  <sheetData>
    <row r="1" spans="1:73" customFormat="1" ht="15" customHeight="1" x14ac:dyDescent="0.45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</row>
    <row r="2" spans="1:73" customFormat="1" ht="15" customHeight="1" x14ac:dyDescent="0.45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</row>
    <row r="4" spans="1:73" s="1" customFormat="1" ht="30" customHeight="1" x14ac:dyDescent="0.35">
      <c r="A4" s="96" t="s">
        <v>6</v>
      </c>
      <c r="B4" s="97" t="s">
        <v>0</v>
      </c>
      <c r="C4" s="97" t="s">
        <v>1</v>
      </c>
      <c r="D4" s="97" t="s">
        <v>2</v>
      </c>
      <c r="E4" s="97" t="s">
        <v>7</v>
      </c>
      <c r="F4" s="97" t="s">
        <v>19</v>
      </c>
      <c r="G4" s="97" t="s">
        <v>3</v>
      </c>
      <c r="H4" s="97" t="s">
        <v>4</v>
      </c>
      <c r="I4" s="97" t="s">
        <v>20</v>
      </c>
      <c r="J4" s="97" t="s">
        <v>5</v>
      </c>
      <c r="K4" s="98" t="s">
        <v>17</v>
      </c>
      <c r="L4" s="97" t="s">
        <v>8</v>
      </c>
      <c r="M4" s="99" t="s">
        <v>26</v>
      </c>
      <c r="N4" s="100" t="s">
        <v>9</v>
      </c>
      <c r="O4" s="101" t="s">
        <v>27</v>
      </c>
      <c r="P4" s="101" t="s">
        <v>28</v>
      </c>
      <c r="Q4" s="102" t="s">
        <v>29</v>
      </c>
    </row>
    <row r="5" spans="1:73" s="2" customFormat="1" ht="30" customHeight="1" x14ac:dyDescent="0.35">
      <c r="A5" s="103" t="s">
        <v>10</v>
      </c>
      <c r="B5" s="104" t="s">
        <v>97</v>
      </c>
      <c r="C5" s="104" t="s">
        <v>53</v>
      </c>
      <c r="D5" s="104" t="s">
        <v>16</v>
      </c>
      <c r="E5" s="105">
        <v>44494</v>
      </c>
      <c r="F5" s="106">
        <v>1</v>
      </c>
      <c r="G5" s="107">
        <f>IF(F5="","",WORKDAY(E5,F5))</f>
        <v>44495</v>
      </c>
      <c r="H5" s="105">
        <v>44494</v>
      </c>
      <c r="I5" s="106">
        <v>1</v>
      </c>
      <c r="J5" s="107">
        <f>IF(I5="","",WORKDAY(H5,I5))</f>
        <v>44495</v>
      </c>
      <c r="K5" s="108">
        <v>1</v>
      </c>
      <c r="L5" s="106" t="str">
        <f ca="1">IF(K5=1,"Concluído",IF(AND(Base_Tarefas[[#This Row],[% Finalizado]]=0,Base_Tarefas[[#This Row],[Data Início Planej.]]&gt;=TODAY()),"Não iniciado",IF(OR(AND(Base_Tarefas[[#This Row],[% Finalizado]]=0,Base_Tarefas[[#This Row],[Data Início Planej.]]&lt;=TODAY()),G5&lt;TODAY()),"Atrasado",IF(AND(H5="",E5&lt;&gt;"",E5&lt;=TODAY()),"Atrasado","Em andamento"))))</f>
        <v>Concluído</v>
      </c>
      <c r="M5" s="109">
        <v>9000</v>
      </c>
      <c r="N5" s="109">
        <v>2000</v>
      </c>
      <c r="O5" s="110">
        <f>Base_Tarefas[[#This Row],[Data Fim Planej.]]-Base_Tarefas[[#This Row],[Data Início Planej.]]</f>
        <v>1</v>
      </c>
      <c r="P5" s="110">
        <f>IFERROR(Base_Tarefas[[#This Row],[Data Fim Real]]-Base_Tarefas[[#This Row],[Data Início Real]],Base_Tarefas[[#This Row],[Data Fim Planej.]]-Base_Tarefas[[#This Row],[Data Início Planej.]])</f>
        <v>1</v>
      </c>
      <c r="Q5" s="111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1</v>
      </c>
    </row>
    <row r="6" spans="1:73" ht="30" customHeight="1" x14ac:dyDescent="0.35">
      <c r="A6" s="112" t="s">
        <v>11</v>
      </c>
      <c r="B6" s="104" t="s">
        <v>97</v>
      </c>
      <c r="C6" s="104" t="s">
        <v>54</v>
      </c>
      <c r="D6" s="113" t="s">
        <v>62</v>
      </c>
      <c r="E6" s="114">
        <v>44495</v>
      </c>
      <c r="F6" s="115">
        <v>1</v>
      </c>
      <c r="G6" s="107">
        <f t="shared" ref="G6:G15" si="0">IF(F6="","",WORKDAY(E6,F6))</f>
        <v>44496</v>
      </c>
      <c r="H6" s="114">
        <v>44495</v>
      </c>
      <c r="I6" s="115">
        <v>2</v>
      </c>
      <c r="J6" s="107">
        <f t="shared" ref="J6:J15" si="1">IF(I6="","",WORKDAY(H6,I6))</f>
        <v>44497</v>
      </c>
      <c r="K6" s="116">
        <v>1</v>
      </c>
      <c r="L6" s="106" t="str">
        <f ca="1">IF(K6=1,"Concluído",IF(AND(Base_Tarefas[[#This Row],[% Finalizado]]=0,Base_Tarefas[[#This Row],[Data Início Planej.]]&gt;=TODAY()),"Não iniciado",IF(OR(AND(Base_Tarefas[[#This Row],[% Finalizado]]=0,Base_Tarefas[[#This Row],[Data Início Planej.]]&lt;=TODAY()),G6&lt;TODAY()),"Atrasado",IF(AND(H6="",E6&lt;&gt;"",E6&lt;=TODAY()),"Atrasado","Em andamento"))))</f>
        <v>Concluído</v>
      </c>
      <c r="M6" s="109">
        <v>8000</v>
      </c>
      <c r="N6" s="109">
        <v>4000</v>
      </c>
      <c r="O6" s="117">
        <f>Base_Tarefas[[#This Row],[Data Fim Planej.]]-Base_Tarefas[[#This Row],[Data Início Planej.]]</f>
        <v>1</v>
      </c>
      <c r="P6" s="117">
        <f>IFERROR(Base_Tarefas[[#This Row],[Data Fim Real]]-Base_Tarefas[[#This Row],[Data Início Real]],Base_Tarefas[[#This Row],[Data Fim Planej.]]-Base_Tarefas[[#This Row],[Data Início Planej.]])</f>
        <v>2</v>
      </c>
      <c r="Q6" s="118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2</v>
      </c>
    </row>
    <row r="7" spans="1:73" ht="30" customHeight="1" x14ac:dyDescent="0.35">
      <c r="A7" s="112" t="s">
        <v>12</v>
      </c>
      <c r="B7" s="104" t="s">
        <v>97</v>
      </c>
      <c r="C7" s="104" t="s">
        <v>55</v>
      </c>
      <c r="D7" s="113" t="s">
        <v>62</v>
      </c>
      <c r="E7" s="114">
        <v>44498</v>
      </c>
      <c r="F7" s="115">
        <v>1</v>
      </c>
      <c r="G7" s="107">
        <f t="shared" si="0"/>
        <v>44501</v>
      </c>
      <c r="H7" s="114">
        <v>44496</v>
      </c>
      <c r="I7" s="115">
        <v>1</v>
      </c>
      <c r="J7" s="107">
        <f t="shared" si="1"/>
        <v>44497</v>
      </c>
      <c r="K7" s="116">
        <v>1</v>
      </c>
      <c r="L7" s="106" t="str">
        <f ca="1">IF(K7=1,"Concluído",IF(AND(Base_Tarefas[[#This Row],[% Finalizado]]=0,Base_Tarefas[[#This Row],[Data Início Planej.]]&gt;=TODAY()),"Não iniciado",IF(OR(AND(Base_Tarefas[[#This Row],[% Finalizado]]=0,Base_Tarefas[[#This Row],[Data Início Planej.]]&lt;=TODAY()),G7&lt;TODAY()),"Atrasado",IF(AND(H7="",E7&lt;&gt;"",E7&lt;=TODAY()),"Atrasado","Em andamento"))))</f>
        <v>Concluído</v>
      </c>
      <c r="M7" s="109">
        <v>8000</v>
      </c>
      <c r="N7" s="109">
        <v>8000</v>
      </c>
      <c r="O7" s="117">
        <f>Base_Tarefas[[#This Row],[Data Fim Planej.]]-Base_Tarefas[[#This Row],[Data Início Planej.]]</f>
        <v>3</v>
      </c>
      <c r="P7" s="117">
        <f>IFERROR(Base_Tarefas[[#This Row],[Data Fim Real]]-Base_Tarefas[[#This Row],[Data Início Real]],Base_Tarefas[[#This Row],[Data Fim Planej.]]-Base_Tarefas[[#This Row],[Data Início Planej.]])</f>
        <v>1</v>
      </c>
      <c r="Q7" s="118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1</v>
      </c>
    </row>
    <row r="8" spans="1:73" ht="30" customHeight="1" x14ac:dyDescent="0.35">
      <c r="A8" s="112" t="s">
        <v>13</v>
      </c>
      <c r="B8" s="104" t="s">
        <v>97</v>
      </c>
      <c r="C8" s="104" t="s">
        <v>56</v>
      </c>
      <c r="D8" s="113" t="s">
        <v>62</v>
      </c>
      <c r="E8" s="114">
        <v>44501</v>
      </c>
      <c r="F8" s="115">
        <v>2</v>
      </c>
      <c r="G8" s="107">
        <f t="shared" si="0"/>
        <v>44503</v>
      </c>
      <c r="H8" s="114">
        <v>44501</v>
      </c>
      <c r="I8" s="115">
        <v>2</v>
      </c>
      <c r="J8" s="107">
        <f t="shared" si="1"/>
        <v>44503</v>
      </c>
      <c r="K8" s="116">
        <v>1</v>
      </c>
      <c r="L8" s="106" t="str">
        <f ca="1">IF(K8=1,"Concluído",IF(AND(Base_Tarefas[[#This Row],[% Finalizado]]=0,Base_Tarefas[[#This Row],[Data Início Planej.]]&gt;=TODAY()),"Não iniciado",IF(OR(AND(Base_Tarefas[[#This Row],[% Finalizado]]=0,Base_Tarefas[[#This Row],[Data Início Planej.]]&lt;=TODAY()),G8&lt;TODAY()),"Atrasado",IF(AND(H8="",E8&lt;&gt;"",E8&lt;=TODAY()),"Atrasado","Em andamento"))))</f>
        <v>Concluído</v>
      </c>
      <c r="M8" s="109">
        <v>3000</v>
      </c>
      <c r="N8" s="109">
        <v>8000</v>
      </c>
      <c r="O8" s="117">
        <f>Base_Tarefas[[#This Row],[Data Fim Planej.]]-Base_Tarefas[[#This Row],[Data Início Planej.]]</f>
        <v>2</v>
      </c>
      <c r="P8" s="117">
        <f>IFERROR(Base_Tarefas[[#This Row],[Data Fim Real]]-Base_Tarefas[[#This Row],[Data Início Real]],Base_Tarefas[[#This Row],[Data Fim Planej.]]-Base_Tarefas[[#This Row],[Data Início Planej.]])</f>
        <v>2</v>
      </c>
      <c r="Q8" s="118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2</v>
      </c>
    </row>
    <row r="9" spans="1:73" ht="30" customHeight="1" x14ac:dyDescent="0.35">
      <c r="A9" s="112" t="s">
        <v>14</v>
      </c>
      <c r="B9" s="104" t="s">
        <v>97</v>
      </c>
      <c r="C9" s="104" t="s">
        <v>57</v>
      </c>
      <c r="D9" s="113" t="s">
        <v>62</v>
      </c>
      <c r="E9" s="114">
        <v>44503</v>
      </c>
      <c r="F9" s="115">
        <v>3</v>
      </c>
      <c r="G9" s="107">
        <f t="shared" si="0"/>
        <v>44508</v>
      </c>
      <c r="H9" s="114">
        <v>44503</v>
      </c>
      <c r="I9" s="115"/>
      <c r="J9" s="107" t="str">
        <f t="shared" si="1"/>
        <v/>
      </c>
      <c r="K9" s="116">
        <v>0.5</v>
      </c>
      <c r="L9" s="106" t="str">
        <f ca="1">IF(K9=1,"Concluído",IF(AND(Base_Tarefas[[#This Row],[% Finalizado]]=0,Base_Tarefas[[#This Row],[Data Início Planej.]]&gt;=TODAY()),"Não iniciado",IF(OR(AND(Base_Tarefas[[#This Row],[% Finalizado]]=0,Base_Tarefas[[#This Row],[Data Início Planej.]]&lt;=TODAY()),G9&lt;TODAY()),"Atrasado",IF(AND(H9="",E9&lt;&gt;"",E9&lt;=TODAY()),"Atrasado","Em andamento"))))</f>
        <v>Atrasado</v>
      </c>
      <c r="M9" s="109">
        <v>5000</v>
      </c>
      <c r="N9" s="109">
        <v>6000</v>
      </c>
      <c r="O9" s="117">
        <f>Base_Tarefas[[#This Row],[Data Fim Planej.]]-Base_Tarefas[[#This Row],[Data Início Planej.]]</f>
        <v>5</v>
      </c>
      <c r="P9" s="117">
        <f>IFERROR(Base_Tarefas[[#This Row],[Data Fim Real]]-Base_Tarefas[[#This Row],[Data Início Real]],Base_Tarefas[[#This Row],[Data Fim Planej.]]-Base_Tarefas[[#This Row],[Data Início Planej.]])</f>
        <v>5</v>
      </c>
      <c r="Q9" s="118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2.5</v>
      </c>
    </row>
    <row r="10" spans="1:73" ht="30" customHeight="1" x14ac:dyDescent="0.35">
      <c r="A10" s="112" t="s">
        <v>15</v>
      </c>
      <c r="B10" s="104" t="s">
        <v>97</v>
      </c>
      <c r="C10" s="104" t="s">
        <v>58</v>
      </c>
      <c r="D10" s="113" t="s">
        <v>62</v>
      </c>
      <c r="E10" s="114">
        <v>44508</v>
      </c>
      <c r="F10" s="115">
        <v>3</v>
      </c>
      <c r="G10" s="107">
        <f t="shared" si="0"/>
        <v>44511</v>
      </c>
      <c r="H10" s="114"/>
      <c r="I10" s="115"/>
      <c r="J10" s="107" t="str">
        <f t="shared" si="1"/>
        <v/>
      </c>
      <c r="K10" s="116">
        <v>0</v>
      </c>
      <c r="L10" s="106" t="str">
        <f ca="1">IF(K10=1,"Concluído",IF(AND(Base_Tarefas[[#This Row],[% Finalizado]]=0,Base_Tarefas[[#This Row],[Data Início Planej.]]&gt;=TODAY()),"Não iniciado",IF(OR(AND(Base_Tarefas[[#This Row],[% Finalizado]]=0,Base_Tarefas[[#This Row],[Data Início Planej.]]&lt;=TODAY()),G10&lt;TODAY()),"Atrasado",IF(AND(H10="",E10&lt;&gt;"",E10&lt;=TODAY()),"Atrasado","Em andamento"))))</f>
        <v>Atrasado</v>
      </c>
      <c r="M10" s="109">
        <v>10000</v>
      </c>
      <c r="N10" s="109">
        <v>8000</v>
      </c>
      <c r="O10" s="117">
        <f>Base_Tarefas[[#This Row],[Data Fim Planej.]]-Base_Tarefas[[#This Row],[Data Início Planej.]]</f>
        <v>3</v>
      </c>
      <c r="P10" s="117">
        <f>IFERROR(Base_Tarefas[[#This Row],[Data Fim Real]]-Base_Tarefas[[#This Row],[Data Início Real]],Base_Tarefas[[#This Row],[Data Fim Planej.]]-Base_Tarefas[[#This Row],[Data Início Planej.]])</f>
        <v>3</v>
      </c>
      <c r="Q10" s="118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11" spans="1:73" ht="30" customHeight="1" x14ac:dyDescent="0.35">
      <c r="A11" s="112" t="s">
        <v>18</v>
      </c>
      <c r="B11" s="104" t="s">
        <v>97</v>
      </c>
      <c r="C11" s="104" t="s">
        <v>59</v>
      </c>
      <c r="D11" s="113" t="s">
        <v>16</v>
      </c>
      <c r="E11" s="114">
        <v>44505</v>
      </c>
      <c r="F11" s="115">
        <v>2</v>
      </c>
      <c r="G11" s="107">
        <f t="shared" si="0"/>
        <v>44509</v>
      </c>
      <c r="H11" s="114">
        <v>44505</v>
      </c>
      <c r="I11" s="115">
        <v>2</v>
      </c>
      <c r="J11" s="107">
        <f t="shared" si="1"/>
        <v>44509</v>
      </c>
      <c r="K11" s="116">
        <v>1</v>
      </c>
      <c r="L11" s="106" t="str">
        <f ca="1">IF(K11=1,"Concluído",IF(AND(Base_Tarefas[[#This Row],[% Finalizado]]=0,Base_Tarefas[[#This Row],[Data Início Planej.]]&gt;=TODAY()),"Não iniciado",IF(OR(AND(Base_Tarefas[[#This Row],[% Finalizado]]=0,Base_Tarefas[[#This Row],[Data Início Planej.]]&lt;=TODAY()),G11&lt;TODAY()),"Atrasado",IF(AND(H11="",E11&lt;&gt;"",E11&lt;=TODAY()),"Atrasado","Em andamento"))))</f>
        <v>Concluído</v>
      </c>
      <c r="M11" s="109">
        <v>8000</v>
      </c>
      <c r="N11" s="109">
        <v>1000</v>
      </c>
      <c r="O11" s="117">
        <f>Base_Tarefas[[#This Row],[Data Fim Planej.]]-Base_Tarefas[[#This Row],[Data Início Planej.]]</f>
        <v>4</v>
      </c>
      <c r="P11" s="117">
        <f>IFERROR(Base_Tarefas[[#This Row],[Data Fim Real]]-Base_Tarefas[[#This Row],[Data Início Real]],Base_Tarefas[[#This Row],[Data Fim Planej.]]-Base_Tarefas[[#This Row],[Data Início Planej.]])</f>
        <v>4</v>
      </c>
      <c r="Q11" s="118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4</v>
      </c>
    </row>
    <row r="12" spans="1:73" ht="30" customHeight="1" x14ac:dyDescent="0.35">
      <c r="A12" s="112" t="s">
        <v>21</v>
      </c>
      <c r="B12" s="104" t="s">
        <v>98</v>
      </c>
      <c r="C12" s="104" t="s">
        <v>53</v>
      </c>
      <c r="D12" s="113" t="s">
        <v>61</v>
      </c>
      <c r="E12" s="114">
        <v>44489</v>
      </c>
      <c r="F12" s="115">
        <v>3</v>
      </c>
      <c r="G12" s="119">
        <f t="shared" si="0"/>
        <v>44494</v>
      </c>
      <c r="H12" s="114">
        <v>44489</v>
      </c>
      <c r="I12" s="115">
        <v>3</v>
      </c>
      <c r="J12" s="107">
        <f t="shared" si="1"/>
        <v>44494</v>
      </c>
      <c r="K12" s="116">
        <v>1</v>
      </c>
      <c r="L12" s="106" t="str">
        <f ca="1">IF(K12=1,"Concluído",IF(AND(Base_Tarefas[[#This Row],[% Finalizado]]=0,Base_Tarefas[[#This Row],[Data Início Planej.]]&gt;=TODAY()),"Não iniciado",IF(OR(AND(Base_Tarefas[[#This Row],[% Finalizado]]=0,Base_Tarefas[[#This Row],[Data Início Planej.]]&lt;=TODAY()),G12&lt;TODAY()),"Atrasado",IF(AND(H12="",E12&lt;&gt;"",E12&lt;=TODAY()),"Atrasado","Em andamento"))))</f>
        <v>Concluído</v>
      </c>
      <c r="M12" s="109">
        <v>1000</v>
      </c>
      <c r="N12" s="109">
        <v>3000</v>
      </c>
      <c r="O12" s="117">
        <f>Base_Tarefas[[#This Row],[Data Fim Planej.]]-Base_Tarefas[[#This Row],[Data Início Planej.]]</f>
        <v>5</v>
      </c>
      <c r="P12" s="117">
        <f>IFERROR(Base_Tarefas[[#This Row],[Data Fim Real]]-Base_Tarefas[[#This Row],[Data Início Real]],Base_Tarefas[[#This Row],[Data Fim Planej.]]-Base_Tarefas[[#This Row],[Data Início Planej.]])</f>
        <v>5</v>
      </c>
      <c r="Q12" s="118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5</v>
      </c>
    </row>
    <row r="13" spans="1:73" ht="30" customHeight="1" x14ac:dyDescent="0.35">
      <c r="A13" s="112" t="s">
        <v>22</v>
      </c>
      <c r="B13" s="104" t="s">
        <v>98</v>
      </c>
      <c r="C13" s="104" t="s">
        <v>54</v>
      </c>
      <c r="D13" s="113" t="s">
        <v>61</v>
      </c>
      <c r="E13" s="114">
        <v>44501</v>
      </c>
      <c r="F13" s="115">
        <v>1</v>
      </c>
      <c r="G13" s="119">
        <f t="shared" si="0"/>
        <v>44502</v>
      </c>
      <c r="H13" s="114">
        <v>44494</v>
      </c>
      <c r="I13" s="115"/>
      <c r="J13" s="107" t="str">
        <f t="shared" si="1"/>
        <v/>
      </c>
      <c r="K13" s="116">
        <v>0.5</v>
      </c>
      <c r="L13" s="106" t="str">
        <f ca="1">IF(K13=1,"Concluído",IF(AND(Base_Tarefas[[#This Row],[% Finalizado]]=0,Base_Tarefas[[#This Row],[Data Início Planej.]]&gt;=TODAY()),"Não iniciado",IF(OR(AND(Base_Tarefas[[#This Row],[% Finalizado]]=0,Base_Tarefas[[#This Row],[Data Início Planej.]]&lt;=TODAY()),G13&lt;TODAY()),"Atrasado",IF(AND(H13="",E13&lt;&gt;"",E13&lt;=TODAY()),"Atrasado","Em andamento"))))</f>
        <v>Atrasado</v>
      </c>
      <c r="M13" s="109">
        <v>5000</v>
      </c>
      <c r="N13" s="109">
        <v>6000</v>
      </c>
      <c r="O13" s="117">
        <f>Base_Tarefas[[#This Row],[Data Fim Planej.]]-Base_Tarefas[[#This Row],[Data Início Planej.]]</f>
        <v>1</v>
      </c>
      <c r="P13" s="117">
        <f>IFERROR(Base_Tarefas[[#This Row],[Data Fim Real]]-Base_Tarefas[[#This Row],[Data Início Real]],Base_Tarefas[[#This Row],[Data Fim Planej.]]-Base_Tarefas[[#This Row],[Data Início Planej.]])</f>
        <v>1</v>
      </c>
      <c r="Q13" s="118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0.5</v>
      </c>
    </row>
    <row r="14" spans="1:73" ht="30" customHeight="1" x14ac:dyDescent="0.35">
      <c r="A14" s="112" t="s">
        <v>23</v>
      </c>
      <c r="B14" s="104" t="s">
        <v>98</v>
      </c>
      <c r="C14" s="104" t="s">
        <v>55</v>
      </c>
      <c r="D14" s="113" t="s">
        <v>61</v>
      </c>
      <c r="E14" s="114">
        <v>44502</v>
      </c>
      <c r="F14" s="115">
        <v>10</v>
      </c>
      <c r="G14" s="119">
        <f t="shared" si="0"/>
        <v>44516</v>
      </c>
      <c r="H14" s="114">
        <v>44495</v>
      </c>
      <c r="I14" s="115"/>
      <c r="J14" s="107" t="str">
        <f t="shared" si="1"/>
        <v/>
      </c>
      <c r="K14" s="116">
        <v>0</v>
      </c>
      <c r="L14" s="106" t="str">
        <f ca="1">IF(K14=1,"Concluído",IF(AND(Base_Tarefas[[#This Row],[% Finalizado]]=0,Base_Tarefas[[#This Row],[Data Início Planej.]]&gt;=TODAY()),"Não iniciado",IF(OR(AND(Base_Tarefas[[#This Row],[% Finalizado]]=0,Base_Tarefas[[#This Row],[Data Início Planej.]]&lt;=TODAY()),G14&lt;TODAY()),"Atrasado",IF(AND(H14="",E14&lt;&gt;"",E14&lt;=TODAY()),"Atrasado","Em andamento"))))</f>
        <v>Atrasado</v>
      </c>
      <c r="M14" s="109">
        <v>3000</v>
      </c>
      <c r="N14" s="109">
        <v>2000</v>
      </c>
      <c r="O14" s="117">
        <f>Base_Tarefas[[#This Row],[Data Fim Planej.]]-Base_Tarefas[[#This Row],[Data Início Planej.]]</f>
        <v>14</v>
      </c>
      <c r="P14" s="117">
        <f>IFERROR(Base_Tarefas[[#This Row],[Data Fim Real]]-Base_Tarefas[[#This Row],[Data Início Real]],Base_Tarefas[[#This Row],[Data Fim Planej.]]-Base_Tarefas[[#This Row],[Data Início Planej.]])</f>
        <v>14</v>
      </c>
      <c r="Q14" s="118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15" spans="1:73" ht="30" customHeight="1" x14ac:dyDescent="0.35">
      <c r="A15" s="112" t="s">
        <v>25</v>
      </c>
      <c r="B15" s="104" t="s">
        <v>98</v>
      </c>
      <c r="C15" s="104" t="s">
        <v>56</v>
      </c>
      <c r="D15" s="113" t="s">
        <v>24</v>
      </c>
      <c r="E15" s="114">
        <v>44509</v>
      </c>
      <c r="F15" s="115">
        <v>3</v>
      </c>
      <c r="G15" s="119">
        <f t="shared" si="0"/>
        <v>44512</v>
      </c>
      <c r="H15" s="114">
        <v>44509</v>
      </c>
      <c r="I15" s="115"/>
      <c r="J15" s="107" t="str">
        <f t="shared" si="1"/>
        <v/>
      </c>
      <c r="K15" s="116">
        <v>0</v>
      </c>
      <c r="L15" s="106" t="str">
        <f ca="1">IF(K15=1,"Concluído",IF(AND(Base_Tarefas[[#This Row],[% Finalizado]]=0,Base_Tarefas[[#This Row],[Data Início Planej.]]&gt;=TODAY()),"Não iniciado",IF(OR(AND(Base_Tarefas[[#This Row],[% Finalizado]]=0,Base_Tarefas[[#This Row],[Data Início Planej.]]&lt;=TODAY()),G15&lt;TODAY()),"Atrasado",IF(AND(H15="",E15&lt;&gt;"",E15&lt;=TODAY()),"Atrasado","Em andamento"))))</f>
        <v>Atrasado</v>
      </c>
      <c r="M15" s="109">
        <v>10000</v>
      </c>
      <c r="N15" s="109">
        <v>6000</v>
      </c>
      <c r="O15" s="117">
        <f>Base_Tarefas[[#This Row],[Data Fim Planej.]]-Base_Tarefas[[#This Row],[Data Início Planej.]]</f>
        <v>3</v>
      </c>
      <c r="P15" s="117">
        <f>IFERROR(Base_Tarefas[[#This Row],[Data Fim Real]]-Base_Tarefas[[#This Row],[Data Início Real]],Base_Tarefas[[#This Row],[Data Fim Planej.]]-Base_Tarefas[[#This Row],[Data Início Planej.]])</f>
        <v>3</v>
      </c>
      <c r="Q15" s="118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16" spans="1:73" ht="30" customHeight="1" x14ac:dyDescent="0.35">
      <c r="A16" s="112" t="s">
        <v>52</v>
      </c>
      <c r="B16" s="104" t="s">
        <v>99</v>
      </c>
      <c r="C16" s="104" t="s">
        <v>53</v>
      </c>
      <c r="D16" s="113" t="s">
        <v>60</v>
      </c>
      <c r="E16" s="114">
        <v>44498</v>
      </c>
      <c r="F16" s="115">
        <v>1</v>
      </c>
      <c r="G16" s="119">
        <f>IF(F16="","",WORKDAY(E16,F16))</f>
        <v>44501</v>
      </c>
      <c r="H16" s="114"/>
      <c r="I16" s="115"/>
      <c r="J16" s="107" t="str">
        <f>IF(I16="","",WORKDAY(H16,I16))</f>
        <v/>
      </c>
      <c r="K16" s="116">
        <v>0</v>
      </c>
      <c r="L16" s="120" t="str">
        <f ca="1">IF(K16=1,"Concluído",IF(AND(Base_Tarefas[[#This Row],[% Finalizado]]=0,Base_Tarefas[[#This Row],[Data Início Planej.]]&gt;=TODAY()),"Não iniciado",IF(OR(AND(Base_Tarefas[[#This Row],[% Finalizado]]=0,Base_Tarefas[[#This Row],[Data Início Planej.]]&lt;=TODAY()),G16&lt;TODAY()),"Atrasado",IF(AND(H16="",E16&lt;&gt;"",E16&lt;=TODAY()),"Atrasado","Em andamento"))))</f>
        <v>Atrasado</v>
      </c>
      <c r="M16" s="109">
        <v>8000</v>
      </c>
      <c r="N16" s="109">
        <v>4000</v>
      </c>
      <c r="O16" s="121">
        <f>Base_Tarefas[[#This Row],[Data Fim Planej.]]-Base_Tarefas[[#This Row],[Data Início Planej.]]</f>
        <v>3</v>
      </c>
      <c r="P16" s="121">
        <f>IFERROR(Base_Tarefas[[#This Row],[Data Fim Real]]-Base_Tarefas[[#This Row],[Data Início Real]],Base_Tarefas[[#This Row],[Data Fim Planej.]]-Base_Tarefas[[#This Row],[Data Início Planej.]])</f>
        <v>3</v>
      </c>
      <c r="Q16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17" spans="1:17" ht="30" customHeight="1" x14ac:dyDescent="0.35">
      <c r="A17" s="112" t="s">
        <v>63</v>
      </c>
      <c r="B17" s="104" t="s">
        <v>99</v>
      </c>
      <c r="C17" s="104" t="s">
        <v>54</v>
      </c>
      <c r="D17" s="113" t="s">
        <v>47</v>
      </c>
      <c r="E17" s="114">
        <v>44501</v>
      </c>
      <c r="F17" s="115">
        <v>3</v>
      </c>
      <c r="G17" s="119">
        <f>IF(F17="","",WORKDAY(E17,F17))</f>
        <v>44504</v>
      </c>
      <c r="H17" s="114"/>
      <c r="I17" s="115"/>
      <c r="J17" s="107" t="str">
        <f>IF(I17="","",WORKDAY(H17,I17))</f>
        <v/>
      </c>
      <c r="K17" s="116">
        <v>0</v>
      </c>
      <c r="L17" s="120" t="str">
        <f ca="1">IF(K17=1,"Concluído",IF(AND(Base_Tarefas[[#This Row],[% Finalizado]]=0,Base_Tarefas[[#This Row],[Data Início Planej.]]&gt;=TODAY()),"Não iniciado",IF(OR(AND(Base_Tarefas[[#This Row],[% Finalizado]]=0,Base_Tarefas[[#This Row],[Data Início Planej.]]&lt;=TODAY()),G17&lt;TODAY()),"Atrasado",IF(AND(H17="",E17&lt;&gt;"",E17&lt;=TODAY()),"Atrasado","Em andamento"))))</f>
        <v>Atrasado</v>
      </c>
      <c r="M17" s="109">
        <v>11000</v>
      </c>
      <c r="N17" s="109">
        <v>8000</v>
      </c>
      <c r="O17" s="121">
        <f>Base_Tarefas[[#This Row],[Data Fim Planej.]]-Base_Tarefas[[#This Row],[Data Início Planej.]]</f>
        <v>3</v>
      </c>
      <c r="P17" s="121">
        <f>IFERROR(Base_Tarefas[[#This Row],[Data Fim Real]]-Base_Tarefas[[#This Row],[Data Início Real]],Base_Tarefas[[#This Row],[Data Fim Planej.]]-Base_Tarefas[[#This Row],[Data Início Planej.]])</f>
        <v>3</v>
      </c>
      <c r="Q17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18" spans="1:17" ht="30" customHeight="1" x14ac:dyDescent="0.35">
      <c r="A18" s="112" t="s">
        <v>65</v>
      </c>
      <c r="B18" s="104" t="s">
        <v>100</v>
      </c>
      <c r="C18" s="104" t="s">
        <v>53</v>
      </c>
      <c r="D18" s="113" t="s">
        <v>62</v>
      </c>
      <c r="E18" s="114">
        <v>44480</v>
      </c>
      <c r="F18" s="115">
        <v>2</v>
      </c>
      <c r="G18" s="119">
        <f>IF(F18="","",WORKDAY(E18,F18))</f>
        <v>44482</v>
      </c>
      <c r="H18" s="114">
        <v>44480</v>
      </c>
      <c r="I18" s="115">
        <v>2</v>
      </c>
      <c r="J18" s="107">
        <f>IF(I18="","",WORKDAY(H18,I18))</f>
        <v>44482</v>
      </c>
      <c r="K18" s="116">
        <v>1</v>
      </c>
      <c r="L18" s="120" t="str">
        <f ca="1">IF(K18=1,"Concluído",IF(AND(Base_Tarefas[[#This Row],[% Finalizado]]=0,Base_Tarefas[[#This Row],[Data Início Planej.]]&gt;=TODAY()),"Não iniciado",IF(OR(AND(Base_Tarefas[[#This Row],[% Finalizado]]=0,Base_Tarefas[[#This Row],[Data Início Planej.]]&lt;=TODAY()),G18&lt;TODAY()),"Atrasado",IF(AND(H18="",E18&lt;&gt;"",E18&lt;=TODAY()),"Atrasado","Em andamento"))))</f>
        <v>Concluído</v>
      </c>
      <c r="M18" s="109">
        <v>11000</v>
      </c>
      <c r="N18" s="109">
        <v>6000</v>
      </c>
      <c r="O18" s="121">
        <f>Base_Tarefas[[#This Row],[Data Fim Planej.]]-Base_Tarefas[[#This Row],[Data Início Planej.]]</f>
        <v>2</v>
      </c>
      <c r="P18" s="121">
        <f>IFERROR(Base_Tarefas[[#This Row],[Data Fim Real]]-Base_Tarefas[[#This Row],[Data Início Real]],Base_Tarefas[[#This Row],[Data Fim Planej.]]-Base_Tarefas[[#This Row],[Data Início Planej.]])</f>
        <v>2</v>
      </c>
      <c r="Q18" s="122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2</v>
      </c>
    </row>
    <row r="19" spans="1:17" ht="30" customHeight="1" x14ac:dyDescent="0.35">
      <c r="A19" s="112" t="s">
        <v>66</v>
      </c>
      <c r="B19" s="104" t="s">
        <v>100</v>
      </c>
      <c r="C19" s="104" t="s">
        <v>54</v>
      </c>
      <c r="D19" s="113" t="s">
        <v>69</v>
      </c>
      <c r="E19" s="114">
        <v>44482</v>
      </c>
      <c r="F19" s="115">
        <v>5</v>
      </c>
      <c r="G19" s="119">
        <f t="shared" ref="G19:G21" si="2">IF(F19="","",WORKDAY(E19,F19))</f>
        <v>44489</v>
      </c>
      <c r="H19" s="114">
        <v>44482</v>
      </c>
      <c r="I19" s="115">
        <v>5</v>
      </c>
      <c r="J19" s="107">
        <f t="shared" ref="J19:J21" si="3">IF(I19="","",WORKDAY(H19,I19))</f>
        <v>44489</v>
      </c>
      <c r="K19" s="116">
        <v>1</v>
      </c>
      <c r="L19" s="120" t="str">
        <f ca="1">IF(K19=1,"Concluído",IF(AND(Base_Tarefas[[#This Row],[% Finalizado]]=0,Base_Tarefas[[#This Row],[Data Início Planej.]]&gt;=TODAY()),"Não iniciado",IF(OR(AND(Base_Tarefas[[#This Row],[% Finalizado]]=0,Base_Tarefas[[#This Row],[Data Início Planej.]]&lt;=TODAY()),G19&lt;TODAY()),"Atrasado",IF(AND(H19="",E19&lt;&gt;"",E19&lt;=TODAY()),"Atrasado","Em andamento"))))</f>
        <v>Concluído</v>
      </c>
      <c r="M19" s="109">
        <v>2000</v>
      </c>
      <c r="N19" s="109">
        <v>7000</v>
      </c>
      <c r="O19" s="121">
        <f>Base_Tarefas[[#This Row],[Data Fim Planej.]]-Base_Tarefas[[#This Row],[Data Início Planej.]]</f>
        <v>7</v>
      </c>
      <c r="P19" s="121">
        <f>IFERROR(Base_Tarefas[[#This Row],[Data Fim Real]]-Base_Tarefas[[#This Row],[Data Início Real]],Base_Tarefas[[#This Row],[Data Fim Planej.]]-Base_Tarefas[[#This Row],[Data Início Planej.]])</f>
        <v>7</v>
      </c>
      <c r="Q19" s="122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7</v>
      </c>
    </row>
    <row r="20" spans="1:17" ht="30" customHeight="1" x14ac:dyDescent="0.35">
      <c r="A20" s="112" t="s">
        <v>67</v>
      </c>
      <c r="B20" s="104" t="s">
        <v>100</v>
      </c>
      <c r="C20" s="104" t="s">
        <v>55</v>
      </c>
      <c r="D20" s="113" t="s">
        <v>69</v>
      </c>
      <c r="E20" s="114">
        <v>44489</v>
      </c>
      <c r="F20" s="115">
        <v>1</v>
      </c>
      <c r="G20" s="119">
        <f t="shared" si="2"/>
        <v>44490</v>
      </c>
      <c r="H20" s="114">
        <v>44489</v>
      </c>
      <c r="I20" s="115">
        <v>1</v>
      </c>
      <c r="J20" s="107">
        <f t="shared" si="3"/>
        <v>44490</v>
      </c>
      <c r="K20" s="116">
        <v>1</v>
      </c>
      <c r="L20" s="120" t="str">
        <f ca="1">IF(K20=1,"Concluído",IF(AND(Base_Tarefas[[#This Row],[% Finalizado]]=0,Base_Tarefas[[#This Row],[Data Início Planej.]]&gt;=TODAY()),"Não iniciado",IF(OR(AND(Base_Tarefas[[#This Row],[% Finalizado]]=0,Base_Tarefas[[#This Row],[Data Início Planej.]]&lt;=TODAY()),G20&lt;TODAY()),"Atrasado",IF(AND(H20="",E20&lt;&gt;"",E20&lt;=TODAY()),"Atrasado","Em andamento"))))</f>
        <v>Concluído</v>
      </c>
      <c r="M20" s="109">
        <v>4000</v>
      </c>
      <c r="N20" s="109">
        <v>5000</v>
      </c>
      <c r="O20" s="121">
        <f>Base_Tarefas[[#This Row],[Data Fim Planej.]]-Base_Tarefas[[#This Row],[Data Início Planej.]]</f>
        <v>1</v>
      </c>
      <c r="P20" s="121">
        <f>IFERROR(Base_Tarefas[[#This Row],[Data Fim Real]]-Base_Tarefas[[#This Row],[Data Início Real]],Base_Tarefas[[#This Row],[Data Fim Planej.]]-Base_Tarefas[[#This Row],[Data Início Planej.]])</f>
        <v>1</v>
      </c>
      <c r="Q20" s="122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1</v>
      </c>
    </row>
    <row r="21" spans="1:17" ht="30" customHeight="1" x14ac:dyDescent="0.35">
      <c r="A21" s="112" t="s">
        <v>68</v>
      </c>
      <c r="B21" s="104" t="s">
        <v>100</v>
      </c>
      <c r="C21" s="104" t="s">
        <v>56</v>
      </c>
      <c r="D21" s="113" t="s">
        <v>69</v>
      </c>
      <c r="E21" s="114">
        <v>44490</v>
      </c>
      <c r="F21" s="115">
        <v>4</v>
      </c>
      <c r="G21" s="119">
        <f t="shared" si="2"/>
        <v>44496</v>
      </c>
      <c r="H21" s="114">
        <v>44490</v>
      </c>
      <c r="I21" s="115">
        <v>4</v>
      </c>
      <c r="J21" s="107">
        <f t="shared" si="3"/>
        <v>44496</v>
      </c>
      <c r="K21" s="116">
        <v>1</v>
      </c>
      <c r="L21" s="120" t="str">
        <f ca="1">IF(K21=1,"Concluído",IF(AND(Base_Tarefas[[#This Row],[% Finalizado]]=0,Base_Tarefas[[#This Row],[Data Início Planej.]]&gt;=TODAY()),"Não iniciado",IF(OR(AND(Base_Tarefas[[#This Row],[% Finalizado]]=0,Base_Tarefas[[#This Row],[Data Início Planej.]]&lt;=TODAY()),G21&lt;TODAY()),"Atrasado",IF(AND(H21="",E21&lt;&gt;"",E21&lt;=TODAY()),"Atrasado","Em andamento"))))</f>
        <v>Concluído</v>
      </c>
      <c r="M21" s="109">
        <v>3000</v>
      </c>
      <c r="N21" s="109">
        <v>4000</v>
      </c>
      <c r="O21" s="121">
        <f>Base_Tarefas[[#This Row],[Data Fim Planej.]]-Base_Tarefas[[#This Row],[Data Início Planej.]]</f>
        <v>6</v>
      </c>
      <c r="P21" s="121">
        <f>IFERROR(Base_Tarefas[[#This Row],[Data Fim Real]]-Base_Tarefas[[#This Row],[Data Início Real]],Base_Tarefas[[#This Row],[Data Fim Planej.]]-Base_Tarefas[[#This Row],[Data Início Planej.]])</f>
        <v>6</v>
      </c>
      <c r="Q21" s="122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6</v>
      </c>
    </row>
    <row r="22" spans="1:17" ht="30" customHeight="1" x14ac:dyDescent="0.35">
      <c r="A22" s="112" t="s">
        <v>113</v>
      </c>
      <c r="B22" s="104" t="s">
        <v>101</v>
      </c>
      <c r="C22" s="104" t="s">
        <v>53</v>
      </c>
      <c r="D22" s="113" t="s">
        <v>60</v>
      </c>
      <c r="E22" s="114">
        <v>44501</v>
      </c>
      <c r="F22" s="115">
        <v>3</v>
      </c>
      <c r="G22" s="119">
        <f t="shared" ref="G22:G39" si="4">IF(F22="","",WORKDAY(E22,F22))</f>
        <v>44504</v>
      </c>
      <c r="H22" s="114">
        <v>44501</v>
      </c>
      <c r="I22" s="115"/>
      <c r="J22" s="107" t="str">
        <f t="shared" ref="J22:J39" si="5">IF(I22="","",WORKDAY(H22,I22))</f>
        <v/>
      </c>
      <c r="K22" s="116">
        <v>0.7</v>
      </c>
      <c r="L22" s="120" t="str">
        <f ca="1">IF(K22=1,"Concluído",IF(AND(Base_Tarefas[[#This Row],[% Finalizado]]=0,Base_Tarefas[[#This Row],[Data Início Planej.]]&gt;=TODAY()),"Não iniciado",IF(OR(AND(Base_Tarefas[[#This Row],[% Finalizado]]=0,Base_Tarefas[[#This Row],[Data Início Planej.]]&lt;=TODAY()),G22&lt;TODAY()),"Atrasado",IF(AND(H22="",E22&lt;&gt;"",E22&lt;=TODAY()),"Atrasado","Em andamento"))))</f>
        <v>Atrasado</v>
      </c>
      <c r="M22" s="109">
        <v>6000</v>
      </c>
      <c r="N22" s="109">
        <v>6000</v>
      </c>
      <c r="O22" s="121">
        <f>Base_Tarefas[[#This Row],[Data Fim Planej.]]-Base_Tarefas[[#This Row],[Data Início Planej.]]</f>
        <v>3</v>
      </c>
      <c r="P22" s="121">
        <f>IFERROR(Base_Tarefas[[#This Row],[Data Fim Real]]-Base_Tarefas[[#This Row],[Data Início Real]],Base_Tarefas[[#This Row],[Data Fim Planej.]]-Base_Tarefas[[#This Row],[Data Início Planej.]])</f>
        <v>3</v>
      </c>
      <c r="Q22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2.0999999999999996</v>
      </c>
    </row>
    <row r="23" spans="1:17" ht="30" customHeight="1" x14ac:dyDescent="0.35">
      <c r="A23" s="112" t="s">
        <v>114</v>
      </c>
      <c r="B23" s="104" t="s">
        <v>101</v>
      </c>
      <c r="C23" s="104" t="s">
        <v>54</v>
      </c>
      <c r="D23" s="113" t="s">
        <v>60</v>
      </c>
      <c r="E23" s="114">
        <v>44504</v>
      </c>
      <c r="F23" s="115">
        <v>2</v>
      </c>
      <c r="G23" s="119">
        <f t="shared" si="4"/>
        <v>44508</v>
      </c>
      <c r="H23" s="114"/>
      <c r="I23" s="115"/>
      <c r="J23" s="107" t="str">
        <f t="shared" si="5"/>
        <v/>
      </c>
      <c r="K23" s="116">
        <v>0</v>
      </c>
      <c r="L23" s="120" t="str">
        <f ca="1">IF(K23=1,"Concluído",IF(AND(Base_Tarefas[[#This Row],[% Finalizado]]=0,Base_Tarefas[[#This Row],[Data Início Planej.]]&gt;=TODAY()),"Não iniciado",IF(OR(AND(Base_Tarefas[[#This Row],[% Finalizado]]=0,Base_Tarefas[[#This Row],[Data Início Planej.]]&lt;=TODAY()),G23&lt;TODAY()),"Atrasado",IF(AND(H23="",E23&lt;&gt;"",E23&lt;=TODAY()),"Atrasado","Em andamento"))))</f>
        <v>Atrasado</v>
      </c>
      <c r="M23" s="109">
        <v>4000</v>
      </c>
      <c r="N23" s="109">
        <v>2000</v>
      </c>
      <c r="O23" s="121">
        <f>Base_Tarefas[[#This Row],[Data Fim Planej.]]-Base_Tarefas[[#This Row],[Data Início Planej.]]</f>
        <v>4</v>
      </c>
      <c r="P23" s="121">
        <f>IFERROR(Base_Tarefas[[#This Row],[Data Fim Real]]-Base_Tarefas[[#This Row],[Data Início Real]],Base_Tarefas[[#This Row],[Data Fim Planej.]]-Base_Tarefas[[#This Row],[Data Início Planej.]])</f>
        <v>4</v>
      </c>
      <c r="Q23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24" spans="1:17" ht="30" customHeight="1" x14ac:dyDescent="0.35">
      <c r="A24" s="112" t="s">
        <v>129</v>
      </c>
      <c r="B24" s="104" t="s">
        <v>101</v>
      </c>
      <c r="C24" s="104" t="s">
        <v>55</v>
      </c>
      <c r="D24" s="113" t="s">
        <v>60</v>
      </c>
      <c r="E24" s="114">
        <v>44508</v>
      </c>
      <c r="F24" s="115">
        <v>1</v>
      </c>
      <c r="G24" s="119">
        <f t="shared" si="4"/>
        <v>44509</v>
      </c>
      <c r="H24" s="114"/>
      <c r="I24" s="115"/>
      <c r="J24" s="107" t="str">
        <f t="shared" si="5"/>
        <v/>
      </c>
      <c r="K24" s="116">
        <v>0</v>
      </c>
      <c r="L24" s="120" t="str">
        <f ca="1">IF(K24=1,"Concluído",IF(AND(Base_Tarefas[[#This Row],[% Finalizado]]=0,Base_Tarefas[[#This Row],[Data Início Planej.]]&gt;=TODAY()),"Não iniciado",IF(OR(AND(Base_Tarefas[[#This Row],[% Finalizado]]=0,Base_Tarefas[[#This Row],[Data Início Planej.]]&lt;=TODAY()),G24&lt;TODAY()),"Atrasado",IF(AND(H24="",E24&lt;&gt;"",E24&lt;=TODAY()),"Atrasado","Em andamento"))))</f>
        <v>Atrasado</v>
      </c>
      <c r="M24" s="109">
        <v>3000</v>
      </c>
      <c r="N24" s="109">
        <v>1000</v>
      </c>
      <c r="O24" s="121">
        <f>Base_Tarefas[[#This Row],[Data Fim Planej.]]-Base_Tarefas[[#This Row],[Data Início Planej.]]</f>
        <v>1</v>
      </c>
      <c r="P24" s="121">
        <f>IFERROR(Base_Tarefas[[#This Row],[Data Fim Real]]-Base_Tarefas[[#This Row],[Data Início Real]],Base_Tarefas[[#This Row],[Data Fim Planej.]]-Base_Tarefas[[#This Row],[Data Início Planej.]])</f>
        <v>1</v>
      </c>
      <c r="Q24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25" spans="1:17" ht="30" customHeight="1" x14ac:dyDescent="0.35">
      <c r="A25" s="112" t="s">
        <v>130</v>
      </c>
      <c r="B25" s="104" t="s">
        <v>101</v>
      </c>
      <c r="C25" s="104" t="s">
        <v>56</v>
      </c>
      <c r="D25" s="113" t="s">
        <v>60</v>
      </c>
      <c r="E25" s="114">
        <v>44509</v>
      </c>
      <c r="F25" s="115">
        <v>5</v>
      </c>
      <c r="G25" s="119">
        <f t="shared" si="4"/>
        <v>44516</v>
      </c>
      <c r="H25" s="114"/>
      <c r="I25" s="115"/>
      <c r="J25" s="107" t="str">
        <f t="shared" si="5"/>
        <v/>
      </c>
      <c r="K25" s="116">
        <v>0</v>
      </c>
      <c r="L25" s="120" t="str">
        <f ca="1">IF(K25=1,"Concluído",IF(AND(Base_Tarefas[[#This Row],[% Finalizado]]=0,Base_Tarefas[[#This Row],[Data Início Planej.]]&gt;=TODAY()),"Não iniciado",IF(OR(AND(Base_Tarefas[[#This Row],[% Finalizado]]=0,Base_Tarefas[[#This Row],[Data Início Planej.]]&lt;=TODAY()),G25&lt;TODAY()),"Atrasado",IF(AND(H25="",E25&lt;&gt;"",E25&lt;=TODAY()),"Atrasado","Em andamento"))))</f>
        <v>Atrasado</v>
      </c>
      <c r="M25" s="109">
        <v>9000</v>
      </c>
      <c r="N25" s="109">
        <v>7000</v>
      </c>
      <c r="O25" s="121">
        <f>Base_Tarefas[[#This Row],[Data Fim Planej.]]-Base_Tarefas[[#This Row],[Data Início Planej.]]</f>
        <v>7</v>
      </c>
      <c r="P25" s="121">
        <f>IFERROR(Base_Tarefas[[#This Row],[Data Fim Real]]-Base_Tarefas[[#This Row],[Data Início Real]],Base_Tarefas[[#This Row],[Data Fim Planej.]]-Base_Tarefas[[#This Row],[Data Início Planej.]])</f>
        <v>7</v>
      </c>
      <c r="Q25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26" spans="1:17" ht="30" customHeight="1" x14ac:dyDescent="0.35">
      <c r="A26" s="112" t="s">
        <v>115</v>
      </c>
      <c r="B26" s="104" t="s">
        <v>102</v>
      </c>
      <c r="C26" s="104" t="s">
        <v>53</v>
      </c>
      <c r="D26" s="113" t="s">
        <v>16</v>
      </c>
      <c r="E26" s="114">
        <v>44496</v>
      </c>
      <c r="F26" s="115">
        <v>2</v>
      </c>
      <c r="G26" s="119">
        <f t="shared" si="4"/>
        <v>44498</v>
      </c>
      <c r="H26" s="114">
        <v>44496</v>
      </c>
      <c r="I26" s="115">
        <v>2</v>
      </c>
      <c r="J26" s="107">
        <f t="shared" si="5"/>
        <v>44498</v>
      </c>
      <c r="K26" s="116">
        <v>1</v>
      </c>
      <c r="L26" s="120" t="str">
        <f ca="1">IF(K26=1,"Concluído",IF(AND(Base_Tarefas[[#This Row],[% Finalizado]]=0,Base_Tarefas[[#This Row],[Data Início Planej.]]&gt;=TODAY()),"Não iniciado",IF(OR(AND(Base_Tarefas[[#This Row],[% Finalizado]]=0,Base_Tarefas[[#This Row],[Data Início Planej.]]&lt;=TODAY()),G26&lt;TODAY()),"Atrasado",IF(AND(H26="",E26&lt;&gt;"",E26&lt;=TODAY()),"Atrasado","Em andamento"))))</f>
        <v>Concluído</v>
      </c>
      <c r="M26" s="109">
        <v>11000</v>
      </c>
      <c r="N26" s="109">
        <v>4000</v>
      </c>
      <c r="O26" s="121">
        <f>Base_Tarefas[[#This Row],[Data Fim Planej.]]-Base_Tarefas[[#This Row],[Data Início Planej.]]</f>
        <v>2</v>
      </c>
      <c r="P26" s="121">
        <f>IFERROR(Base_Tarefas[[#This Row],[Data Fim Real]]-Base_Tarefas[[#This Row],[Data Início Real]],Base_Tarefas[[#This Row],[Data Fim Planej.]]-Base_Tarefas[[#This Row],[Data Início Planej.]])</f>
        <v>2</v>
      </c>
      <c r="Q26" s="122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2</v>
      </c>
    </row>
    <row r="27" spans="1:17" ht="30" customHeight="1" x14ac:dyDescent="0.35">
      <c r="A27" s="112" t="s">
        <v>126</v>
      </c>
      <c r="B27" s="104" t="s">
        <v>102</v>
      </c>
      <c r="C27" s="104" t="s">
        <v>54</v>
      </c>
      <c r="D27" s="113" t="s">
        <v>16</v>
      </c>
      <c r="E27" s="114">
        <v>44498</v>
      </c>
      <c r="F27" s="115">
        <v>3</v>
      </c>
      <c r="G27" s="119">
        <f t="shared" si="4"/>
        <v>44503</v>
      </c>
      <c r="H27" s="114">
        <v>44498</v>
      </c>
      <c r="I27" s="115">
        <v>3</v>
      </c>
      <c r="J27" s="107">
        <f t="shared" si="5"/>
        <v>44503</v>
      </c>
      <c r="K27" s="116">
        <v>1</v>
      </c>
      <c r="L27" s="120" t="str">
        <f ca="1">IF(K27=1,"Concluído",IF(AND(Base_Tarefas[[#This Row],[% Finalizado]]=0,Base_Tarefas[[#This Row],[Data Início Planej.]]&gt;=TODAY()),"Não iniciado",IF(OR(AND(Base_Tarefas[[#This Row],[% Finalizado]]=0,Base_Tarefas[[#This Row],[Data Início Planej.]]&lt;=TODAY()),G27&lt;TODAY()),"Atrasado",IF(AND(H27="",E27&lt;&gt;"",E27&lt;=TODAY()),"Atrasado","Em andamento"))))</f>
        <v>Concluído</v>
      </c>
      <c r="M27" s="109">
        <v>10000</v>
      </c>
      <c r="N27" s="109">
        <v>1000</v>
      </c>
      <c r="O27" s="121">
        <f>Base_Tarefas[[#This Row],[Data Fim Planej.]]-Base_Tarefas[[#This Row],[Data Início Planej.]]</f>
        <v>5</v>
      </c>
      <c r="P27" s="121">
        <f>IFERROR(Base_Tarefas[[#This Row],[Data Fim Real]]-Base_Tarefas[[#This Row],[Data Início Real]],Base_Tarefas[[#This Row],[Data Fim Planej.]]-Base_Tarefas[[#This Row],[Data Início Planej.]])</f>
        <v>5</v>
      </c>
      <c r="Q27" s="122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5</v>
      </c>
    </row>
    <row r="28" spans="1:17" ht="30" customHeight="1" x14ac:dyDescent="0.35">
      <c r="A28" s="112" t="s">
        <v>127</v>
      </c>
      <c r="B28" s="104" t="s">
        <v>102</v>
      </c>
      <c r="C28" s="104" t="s">
        <v>55</v>
      </c>
      <c r="D28" s="113" t="s">
        <v>16</v>
      </c>
      <c r="E28" s="114">
        <v>44503</v>
      </c>
      <c r="F28" s="115">
        <v>2</v>
      </c>
      <c r="G28" s="119">
        <f t="shared" si="4"/>
        <v>44505</v>
      </c>
      <c r="H28" s="114">
        <v>44503</v>
      </c>
      <c r="I28" s="115"/>
      <c r="J28" s="107" t="str">
        <f t="shared" si="5"/>
        <v/>
      </c>
      <c r="K28" s="116">
        <v>0.5</v>
      </c>
      <c r="L28" s="120" t="str">
        <f ca="1">IF(K28=1,"Concluído",IF(AND(Base_Tarefas[[#This Row],[% Finalizado]]=0,Base_Tarefas[[#This Row],[Data Início Planej.]]&gt;=TODAY()),"Não iniciado",IF(OR(AND(Base_Tarefas[[#This Row],[% Finalizado]]=0,Base_Tarefas[[#This Row],[Data Início Planej.]]&lt;=TODAY()),G28&lt;TODAY()),"Atrasado",IF(AND(H28="",E28&lt;&gt;"",E28&lt;=TODAY()),"Atrasado","Em andamento"))))</f>
        <v>Atrasado</v>
      </c>
      <c r="M28" s="109">
        <v>5000</v>
      </c>
      <c r="N28" s="109">
        <v>8000</v>
      </c>
      <c r="O28" s="121">
        <f>Base_Tarefas[[#This Row],[Data Fim Planej.]]-Base_Tarefas[[#This Row],[Data Início Planej.]]</f>
        <v>2</v>
      </c>
      <c r="P28" s="121">
        <f>IFERROR(Base_Tarefas[[#This Row],[Data Fim Real]]-Base_Tarefas[[#This Row],[Data Início Real]],Base_Tarefas[[#This Row],[Data Fim Planej.]]-Base_Tarefas[[#This Row],[Data Início Planej.]])</f>
        <v>2</v>
      </c>
      <c r="Q28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1</v>
      </c>
    </row>
    <row r="29" spans="1:17" ht="30" customHeight="1" x14ac:dyDescent="0.35">
      <c r="A29" s="112" t="s">
        <v>128</v>
      </c>
      <c r="B29" s="104" t="s">
        <v>102</v>
      </c>
      <c r="C29" s="104" t="s">
        <v>56</v>
      </c>
      <c r="D29" s="113" t="s">
        <v>16</v>
      </c>
      <c r="E29" s="114">
        <v>44505</v>
      </c>
      <c r="F29" s="115">
        <v>4</v>
      </c>
      <c r="G29" s="119">
        <f t="shared" si="4"/>
        <v>44511</v>
      </c>
      <c r="H29" s="114"/>
      <c r="I29" s="115"/>
      <c r="J29" s="107" t="str">
        <f t="shared" si="5"/>
        <v/>
      </c>
      <c r="K29" s="116">
        <v>0</v>
      </c>
      <c r="L29" s="120" t="str">
        <f ca="1">IF(K29=1,"Concluído",IF(AND(Base_Tarefas[[#This Row],[% Finalizado]]=0,Base_Tarefas[[#This Row],[Data Início Planej.]]&gt;=TODAY()),"Não iniciado",IF(OR(AND(Base_Tarefas[[#This Row],[% Finalizado]]=0,Base_Tarefas[[#This Row],[Data Início Planej.]]&lt;=TODAY()),G29&lt;TODAY()),"Atrasado",IF(AND(H29="",E29&lt;&gt;"",E29&lt;=TODAY()),"Atrasado","Em andamento"))))</f>
        <v>Atrasado</v>
      </c>
      <c r="M29" s="109">
        <v>11000</v>
      </c>
      <c r="N29" s="109">
        <v>3000</v>
      </c>
      <c r="O29" s="121">
        <f>Base_Tarefas[[#This Row],[Data Fim Planej.]]-Base_Tarefas[[#This Row],[Data Início Planej.]]</f>
        <v>6</v>
      </c>
      <c r="P29" s="121">
        <f>IFERROR(Base_Tarefas[[#This Row],[Data Fim Real]]-Base_Tarefas[[#This Row],[Data Início Real]],Base_Tarefas[[#This Row],[Data Fim Planej.]]-Base_Tarefas[[#This Row],[Data Início Planej.]])</f>
        <v>6</v>
      </c>
      <c r="Q29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30" spans="1:17" ht="30" customHeight="1" x14ac:dyDescent="0.35">
      <c r="A30" s="112" t="s">
        <v>116</v>
      </c>
      <c r="B30" s="104" t="s">
        <v>103</v>
      </c>
      <c r="C30" s="104" t="s">
        <v>53</v>
      </c>
      <c r="D30" s="113" t="s">
        <v>69</v>
      </c>
      <c r="E30" s="114">
        <v>44494</v>
      </c>
      <c r="F30" s="115">
        <v>3</v>
      </c>
      <c r="G30" s="119">
        <f t="shared" si="4"/>
        <v>44497</v>
      </c>
      <c r="H30" s="114">
        <v>44494</v>
      </c>
      <c r="I30" s="115">
        <v>3</v>
      </c>
      <c r="J30" s="107">
        <f t="shared" si="5"/>
        <v>44497</v>
      </c>
      <c r="K30" s="116">
        <v>1</v>
      </c>
      <c r="L30" s="120" t="str">
        <f ca="1">IF(K30=1,"Concluído",IF(AND(Base_Tarefas[[#This Row],[% Finalizado]]=0,Base_Tarefas[[#This Row],[Data Início Planej.]]&gt;=TODAY()),"Não iniciado",IF(OR(AND(Base_Tarefas[[#This Row],[% Finalizado]]=0,Base_Tarefas[[#This Row],[Data Início Planej.]]&lt;=TODAY()),G30&lt;TODAY()),"Atrasado",IF(AND(H30="",E30&lt;&gt;"",E30&lt;=TODAY()),"Atrasado","Em andamento"))))</f>
        <v>Concluído</v>
      </c>
      <c r="M30" s="109">
        <v>12000</v>
      </c>
      <c r="N30" s="109">
        <v>4000</v>
      </c>
      <c r="O30" s="121">
        <f>Base_Tarefas[[#This Row],[Data Fim Planej.]]-Base_Tarefas[[#This Row],[Data Início Planej.]]</f>
        <v>3</v>
      </c>
      <c r="P30" s="121">
        <f>IFERROR(Base_Tarefas[[#This Row],[Data Fim Real]]-Base_Tarefas[[#This Row],[Data Início Real]],Base_Tarefas[[#This Row],[Data Fim Planej.]]-Base_Tarefas[[#This Row],[Data Início Planej.]])</f>
        <v>3</v>
      </c>
      <c r="Q30" s="122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3</v>
      </c>
    </row>
    <row r="31" spans="1:17" ht="30" customHeight="1" x14ac:dyDescent="0.35">
      <c r="A31" s="112" t="s">
        <v>125</v>
      </c>
      <c r="B31" s="104" t="s">
        <v>103</v>
      </c>
      <c r="C31" s="104" t="s">
        <v>54</v>
      </c>
      <c r="D31" s="113" t="s">
        <v>69</v>
      </c>
      <c r="E31" s="114">
        <v>44497</v>
      </c>
      <c r="F31" s="115">
        <v>2</v>
      </c>
      <c r="G31" s="119">
        <f t="shared" si="4"/>
        <v>44501</v>
      </c>
      <c r="H31" s="114">
        <v>44497</v>
      </c>
      <c r="I31" s="115">
        <v>2</v>
      </c>
      <c r="J31" s="107">
        <f t="shared" si="5"/>
        <v>44501</v>
      </c>
      <c r="K31" s="116">
        <v>1</v>
      </c>
      <c r="L31" s="120" t="str">
        <f ca="1">IF(K31=1,"Concluído",IF(AND(Base_Tarefas[[#This Row],[% Finalizado]]=0,Base_Tarefas[[#This Row],[Data Início Planej.]]&gt;=TODAY()),"Não iniciado",IF(OR(AND(Base_Tarefas[[#This Row],[% Finalizado]]=0,Base_Tarefas[[#This Row],[Data Início Planej.]]&lt;=TODAY()),G31&lt;TODAY()),"Atrasado",IF(AND(H31="",E31&lt;&gt;"",E31&lt;=TODAY()),"Atrasado","Em andamento"))))</f>
        <v>Concluído</v>
      </c>
      <c r="M31" s="109">
        <v>8000</v>
      </c>
      <c r="N31" s="109">
        <v>8000</v>
      </c>
      <c r="O31" s="121">
        <f>Base_Tarefas[[#This Row],[Data Fim Planej.]]-Base_Tarefas[[#This Row],[Data Início Planej.]]</f>
        <v>4</v>
      </c>
      <c r="P31" s="121">
        <f>IFERROR(Base_Tarefas[[#This Row],[Data Fim Real]]-Base_Tarefas[[#This Row],[Data Início Real]],Base_Tarefas[[#This Row],[Data Fim Planej.]]-Base_Tarefas[[#This Row],[Data Início Planej.]])</f>
        <v>4</v>
      </c>
      <c r="Q31" s="122">
        <f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4</v>
      </c>
    </row>
    <row r="32" spans="1:17" ht="30" customHeight="1" x14ac:dyDescent="0.35">
      <c r="A32" s="112" t="s">
        <v>117</v>
      </c>
      <c r="B32" s="104" t="s">
        <v>104</v>
      </c>
      <c r="C32" s="104" t="s">
        <v>53</v>
      </c>
      <c r="D32" s="113" t="s">
        <v>61</v>
      </c>
      <c r="E32" s="114">
        <v>44505</v>
      </c>
      <c r="F32" s="115">
        <v>5</v>
      </c>
      <c r="G32" s="119">
        <f t="shared" si="4"/>
        <v>44512</v>
      </c>
      <c r="H32" s="114"/>
      <c r="I32" s="115"/>
      <c r="J32" s="107" t="str">
        <f t="shared" si="5"/>
        <v/>
      </c>
      <c r="K32" s="116"/>
      <c r="L32" s="120" t="str">
        <f ca="1">IF(K32=1,"Concluído",IF(AND(Base_Tarefas[[#This Row],[% Finalizado]]=0,Base_Tarefas[[#This Row],[Data Início Planej.]]&gt;=TODAY()),"Não iniciado",IF(OR(AND(Base_Tarefas[[#This Row],[% Finalizado]]=0,Base_Tarefas[[#This Row],[Data Início Planej.]]&lt;=TODAY()),G32&lt;TODAY()),"Atrasado",IF(AND(H32="",E32&lt;&gt;"",E32&lt;=TODAY()),"Atrasado","Em andamento"))))</f>
        <v>Atrasado</v>
      </c>
      <c r="M32" s="109">
        <v>3000</v>
      </c>
      <c r="N32" s="109">
        <v>6000</v>
      </c>
      <c r="O32" s="121">
        <f>Base_Tarefas[[#This Row],[Data Fim Planej.]]-Base_Tarefas[[#This Row],[Data Início Planej.]]</f>
        <v>7</v>
      </c>
      <c r="P32" s="121">
        <f>IFERROR(Base_Tarefas[[#This Row],[Data Fim Real]]-Base_Tarefas[[#This Row],[Data Início Real]],Base_Tarefas[[#This Row],[Data Fim Planej.]]-Base_Tarefas[[#This Row],[Data Início Planej.]])</f>
        <v>7</v>
      </c>
      <c r="Q32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33" spans="1:17" ht="30" customHeight="1" x14ac:dyDescent="0.35">
      <c r="A33" s="112" t="s">
        <v>123</v>
      </c>
      <c r="B33" s="104" t="s">
        <v>104</v>
      </c>
      <c r="C33" s="104" t="s">
        <v>54</v>
      </c>
      <c r="D33" s="113" t="s">
        <v>61</v>
      </c>
      <c r="E33" s="114">
        <v>44512</v>
      </c>
      <c r="F33" s="115">
        <v>4</v>
      </c>
      <c r="G33" s="119">
        <f t="shared" si="4"/>
        <v>44518</v>
      </c>
      <c r="H33" s="114"/>
      <c r="I33" s="115"/>
      <c r="J33" s="107" t="str">
        <f t="shared" si="5"/>
        <v/>
      </c>
      <c r="K33" s="116"/>
      <c r="L33" s="120" t="str">
        <f ca="1">IF(K33=1,"Concluído",IF(AND(Base_Tarefas[[#This Row],[% Finalizado]]=0,Base_Tarefas[[#This Row],[Data Início Planej.]]&gt;=TODAY()),"Não iniciado",IF(OR(AND(Base_Tarefas[[#This Row],[% Finalizado]]=0,Base_Tarefas[[#This Row],[Data Início Planej.]]&lt;=TODAY()),G33&lt;TODAY()),"Atrasado",IF(AND(H33="",E33&lt;&gt;"",E33&lt;=TODAY()),"Atrasado","Em andamento"))))</f>
        <v>Atrasado</v>
      </c>
      <c r="M33" s="109">
        <v>1000</v>
      </c>
      <c r="N33" s="109">
        <v>5000</v>
      </c>
      <c r="O33" s="121">
        <f>Base_Tarefas[[#This Row],[Data Fim Planej.]]-Base_Tarefas[[#This Row],[Data Início Planej.]]</f>
        <v>6</v>
      </c>
      <c r="P33" s="121">
        <f>IFERROR(Base_Tarefas[[#This Row],[Data Fim Real]]-Base_Tarefas[[#This Row],[Data Início Real]],Base_Tarefas[[#This Row],[Data Fim Planej.]]-Base_Tarefas[[#This Row],[Data Início Planej.]])</f>
        <v>6</v>
      </c>
      <c r="Q33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34" spans="1:17" ht="30" customHeight="1" x14ac:dyDescent="0.35">
      <c r="A34" s="112" t="s">
        <v>124</v>
      </c>
      <c r="B34" s="104" t="s">
        <v>104</v>
      </c>
      <c r="C34" s="104" t="s">
        <v>55</v>
      </c>
      <c r="D34" s="113" t="s">
        <v>61</v>
      </c>
      <c r="E34" s="114">
        <v>44518</v>
      </c>
      <c r="F34" s="115">
        <v>4</v>
      </c>
      <c r="G34" s="119">
        <f t="shared" si="4"/>
        <v>44524</v>
      </c>
      <c r="H34" s="114"/>
      <c r="I34" s="115"/>
      <c r="J34" s="107" t="str">
        <f t="shared" si="5"/>
        <v/>
      </c>
      <c r="K34" s="116"/>
      <c r="L34" s="120" t="str">
        <f ca="1">IF(K34=1,"Concluído",IF(AND(Base_Tarefas[[#This Row],[% Finalizado]]=0,Base_Tarefas[[#This Row],[Data Início Planej.]]&gt;=TODAY()),"Não iniciado",IF(OR(AND(Base_Tarefas[[#This Row],[% Finalizado]]=0,Base_Tarefas[[#This Row],[Data Início Planej.]]&lt;=TODAY()),G34&lt;TODAY()),"Atrasado",IF(AND(H34="",E34&lt;&gt;"",E34&lt;=TODAY()),"Atrasado","Em andamento"))))</f>
        <v>Atrasado</v>
      </c>
      <c r="M34" s="109">
        <v>8000</v>
      </c>
      <c r="N34" s="109">
        <v>5000</v>
      </c>
      <c r="O34" s="121">
        <f>Base_Tarefas[[#This Row],[Data Fim Planej.]]-Base_Tarefas[[#This Row],[Data Início Planej.]]</f>
        <v>6</v>
      </c>
      <c r="P34" s="121">
        <f>IFERROR(Base_Tarefas[[#This Row],[Data Fim Real]]-Base_Tarefas[[#This Row],[Data Início Real]],Base_Tarefas[[#This Row],[Data Fim Planej.]]-Base_Tarefas[[#This Row],[Data Início Planej.]])</f>
        <v>6</v>
      </c>
      <c r="Q34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35" spans="1:17" ht="30" customHeight="1" x14ac:dyDescent="0.35">
      <c r="A35" s="112" t="s">
        <v>118</v>
      </c>
      <c r="B35" s="104" t="s">
        <v>105</v>
      </c>
      <c r="C35" s="104" t="s">
        <v>53</v>
      </c>
      <c r="D35" s="113" t="s">
        <v>131</v>
      </c>
      <c r="E35" s="114">
        <v>44503</v>
      </c>
      <c r="F35" s="115">
        <v>1</v>
      </c>
      <c r="G35" s="119">
        <f t="shared" si="4"/>
        <v>44504</v>
      </c>
      <c r="H35" s="114">
        <v>44503</v>
      </c>
      <c r="I35" s="115"/>
      <c r="J35" s="107" t="str">
        <f t="shared" si="5"/>
        <v/>
      </c>
      <c r="K35" s="116">
        <v>0.1</v>
      </c>
      <c r="L35" s="120" t="str">
        <f ca="1">IF(K35=1,"Concluído",IF(AND(Base_Tarefas[[#This Row],[% Finalizado]]=0,Base_Tarefas[[#This Row],[Data Início Planej.]]&gt;=TODAY()),"Não iniciado",IF(OR(AND(Base_Tarefas[[#This Row],[% Finalizado]]=0,Base_Tarefas[[#This Row],[Data Início Planej.]]&lt;=TODAY()),G35&lt;TODAY()),"Atrasado",IF(AND(H35="",E35&lt;&gt;"",E35&lt;=TODAY()),"Atrasado","Em andamento"))))</f>
        <v>Atrasado</v>
      </c>
      <c r="M35" s="109">
        <v>8000</v>
      </c>
      <c r="N35" s="109">
        <v>8000</v>
      </c>
      <c r="O35" s="121">
        <f>Base_Tarefas[[#This Row],[Data Fim Planej.]]-Base_Tarefas[[#This Row],[Data Início Planej.]]</f>
        <v>1</v>
      </c>
      <c r="P35" s="121">
        <f>IFERROR(Base_Tarefas[[#This Row],[Data Fim Real]]-Base_Tarefas[[#This Row],[Data Início Real]],Base_Tarefas[[#This Row],[Data Fim Planej.]]-Base_Tarefas[[#This Row],[Data Início Planej.]])</f>
        <v>1</v>
      </c>
      <c r="Q35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0.1</v>
      </c>
    </row>
    <row r="36" spans="1:17" ht="30" customHeight="1" x14ac:dyDescent="0.35">
      <c r="A36" s="112" t="s">
        <v>120</v>
      </c>
      <c r="B36" s="104" t="s">
        <v>105</v>
      </c>
      <c r="C36" s="104" t="s">
        <v>54</v>
      </c>
      <c r="D36" s="113" t="s">
        <v>131</v>
      </c>
      <c r="E36" s="114">
        <v>44504</v>
      </c>
      <c r="F36" s="115">
        <v>2</v>
      </c>
      <c r="G36" s="119">
        <f t="shared" si="4"/>
        <v>44508</v>
      </c>
      <c r="H36" s="114"/>
      <c r="I36" s="115"/>
      <c r="J36" s="107" t="str">
        <f t="shared" si="5"/>
        <v/>
      </c>
      <c r="K36" s="116"/>
      <c r="L36" s="120" t="str">
        <f ca="1">IF(K36=1,"Concluído",IF(AND(Base_Tarefas[[#This Row],[% Finalizado]]=0,Base_Tarefas[[#This Row],[Data Início Planej.]]&gt;=TODAY()),"Não iniciado",IF(OR(AND(Base_Tarefas[[#This Row],[% Finalizado]]=0,Base_Tarefas[[#This Row],[Data Início Planej.]]&lt;=TODAY()),G36&lt;TODAY()),"Atrasado",IF(AND(H36="",E36&lt;&gt;"",E36&lt;=TODAY()),"Atrasado","Em andamento"))))</f>
        <v>Atrasado</v>
      </c>
      <c r="M36" s="109">
        <v>1000</v>
      </c>
      <c r="N36" s="109">
        <v>8000</v>
      </c>
      <c r="O36" s="121">
        <f>Base_Tarefas[[#This Row],[Data Fim Planej.]]-Base_Tarefas[[#This Row],[Data Início Planej.]]</f>
        <v>4</v>
      </c>
      <c r="P36" s="121">
        <f>IFERROR(Base_Tarefas[[#This Row],[Data Fim Real]]-Base_Tarefas[[#This Row],[Data Início Real]],Base_Tarefas[[#This Row],[Data Fim Planej.]]-Base_Tarefas[[#This Row],[Data Início Planej.]])</f>
        <v>4</v>
      </c>
      <c r="Q36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37" spans="1:17" ht="30" customHeight="1" x14ac:dyDescent="0.35">
      <c r="A37" s="112" t="s">
        <v>121</v>
      </c>
      <c r="B37" s="104" t="s">
        <v>105</v>
      </c>
      <c r="C37" s="104" t="s">
        <v>55</v>
      </c>
      <c r="D37" s="113" t="s">
        <v>131</v>
      </c>
      <c r="E37" s="114">
        <v>44508</v>
      </c>
      <c r="F37" s="115">
        <v>2</v>
      </c>
      <c r="G37" s="119">
        <f t="shared" si="4"/>
        <v>44510</v>
      </c>
      <c r="H37" s="114"/>
      <c r="I37" s="115"/>
      <c r="J37" s="107" t="str">
        <f t="shared" si="5"/>
        <v/>
      </c>
      <c r="K37" s="116"/>
      <c r="L37" s="120" t="str">
        <f ca="1">IF(K37=1,"Concluído",IF(AND(Base_Tarefas[[#This Row],[% Finalizado]]=0,Base_Tarefas[[#This Row],[Data Início Planej.]]&gt;=TODAY()),"Não iniciado",IF(OR(AND(Base_Tarefas[[#This Row],[% Finalizado]]=0,Base_Tarefas[[#This Row],[Data Início Planej.]]&lt;=TODAY()),G37&lt;TODAY()),"Atrasado",IF(AND(H37="",E37&lt;&gt;"",E37&lt;=TODAY()),"Atrasado","Em andamento"))))</f>
        <v>Atrasado</v>
      </c>
      <c r="M37" s="109">
        <v>12000</v>
      </c>
      <c r="N37" s="109">
        <v>1000</v>
      </c>
      <c r="O37" s="121">
        <f>Base_Tarefas[[#This Row],[Data Fim Planej.]]-Base_Tarefas[[#This Row],[Data Início Planej.]]</f>
        <v>2</v>
      </c>
      <c r="P37" s="121">
        <f>IFERROR(Base_Tarefas[[#This Row],[Data Fim Real]]-Base_Tarefas[[#This Row],[Data Início Real]],Base_Tarefas[[#This Row],[Data Fim Planej.]]-Base_Tarefas[[#This Row],[Data Início Planej.]])</f>
        <v>2</v>
      </c>
      <c r="Q37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38" spans="1:17" ht="30" customHeight="1" x14ac:dyDescent="0.35">
      <c r="A38" s="112" t="s">
        <v>122</v>
      </c>
      <c r="B38" s="104" t="s">
        <v>105</v>
      </c>
      <c r="C38" s="104" t="s">
        <v>56</v>
      </c>
      <c r="D38" s="113" t="s">
        <v>131</v>
      </c>
      <c r="E38" s="114">
        <v>44510</v>
      </c>
      <c r="F38" s="115">
        <v>2</v>
      </c>
      <c r="G38" s="119">
        <f t="shared" si="4"/>
        <v>44512</v>
      </c>
      <c r="H38" s="114"/>
      <c r="I38" s="115"/>
      <c r="J38" s="107" t="str">
        <f t="shared" si="5"/>
        <v/>
      </c>
      <c r="K38" s="116"/>
      <c r="L38" s="120" t="str">
        <f ca="1">IF(K38=1,"Concluído",IF(AND(Base_Tarefas[[#This Row],[% Finalizado]]=0,Base_Tarefas[[#This Row],[Data Início Planej.]]&gt;=TODAY()),"Não iniciado",IF(OR(AND(Base_Tarefas[[#This Row],[% Finalizado]]=0,Base_Tarefas[[#This Row],[Data Início Planej.]]&lt;=TODAY()),G38&lt;TODAY()),"Atrasado",IF(AND(H38="",E38&lt;&gt;"",E38&lt;=TODAY()),"Atrasado","Em andamento"))))</f>
        <v>Atrasado</v>
      </c>
      <c r="M38" s="109">
        <v>6000</v>
      </c>
      <c r="N38" s="109">
        <v>4000</v>
      </c>
      <c r="O38" s="121">
        <f>Base_Tarefas[[#This Row],[Data Fim Planej.]]-Base_Tarefas[[#This Row],[Data Início Planej.]]</f>
        <v>2</v>
      </c>
      <c r="P38" s="121">
        <f>IFERROR(Base_Tarefas[[#This Row],[Data Fim Real]]-Base_Tarefas[[#This Row],[Data Início Real]],Base_Tarefas[[#This Row],[Data Fim Planej.]]-Base_Tarefas[[#This Row],[Data Início Planej.]])</f>
        <v>2</v>
      </c>
      <c r="Q38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0</v>
      </c>
    </row>
    <row r="39" spans="1:17" ht="30" customHeight="1" x14ac:dyDescent="0.35">
      <c r="A39" s="112" t="s">
        <v>119</v>
      </c>
      <c r="B39" s="104" t="s">
        <v>106</v>
      </c>
      <c r="C39" s="104" t="s">
        <v>53</v>
      </c>
      <c r="D39" s="113" t="s">
        <v>131</v>
      </c>
      <c r="E39" s="114">
        <v>44497</v>
      </c>
      <c r="F39" s="115">
        <v>15</v>
      </c>
      <c r="G39" s="119">
        <f t="shared" si="4"/>
        <v>44518</v>
      </c>
      <c r="H39" s="114">
        <v>44497</v>
      </c>
      <c r="I39" s="115"/>
      <c r="J39" s="107" t="str">
        <f t="shared" si="5"/>
        <v/>
      </c>
      <c r="K39" s="116">
        <v>0.5</v>
      </c>
      <c r="L39" s="120" t="str">
        <f ca="1">IF(K39=1,"Concluído",IF(AND(Base_Tarefas[[#This Row],[% Finalizado]]=0,Base_Tarefas[[#This Row],[Data Início Planej.]]&gt;=TODAY()),"Não iniciado",IF(OR(AND(Base_Tarefas[[#This Row],[% Finalizado]]=0,Base_Tarefas[[#This Row],[Data Início Planej.]]&lt;=TODAY()),G39&lt;TODAY()),"Atrasado",IF(AND(H39="",E39&lt;&gt;"",E39&lt;=TODAY()),"Atrasado","Em andamento"))))</f>
        <v>Atrasado</v>
      </c>
      <c r="M39" s="109">
        <v>9000</v>
      </c>
      <c r="N39" s="109">
        <v>5000</v>
      </c>
      <c r="O39" s="121">
        <f>Base_Tarefas[[#This Row],[Data Fim Planej.]]-Base_Tarefas[[#This Row],[Data Início Planej.]]</f>
        <v>21</v>
      </c>
      <c r="P39" s="121">
        <f>IFERROR(Base_Tarefas[[#This Row],[Data Fim Real]]-Base_Tarefas[[#This Row],[Data Início Real]],Base_Tarefas[[#This Row],[Data Fim Planej.]]-Base_Tarefas[[#This Row],[Data Início Planej.]])</f>
        <v>21</v>
      </c>
      <c r="Q39" s="122">
        <f ca="1">IFERROR(Base_Tarefas[[#This Row],[Data Fim Real]]-Base_Tarefas[[#This Row],[Data Início Real]],IF(OR(Base_Tarefas[[#This Row],[Status]]="Em andamento",Base_Tarefas[[#This Row],[Status]]="Atrasado"),(Base_Tarefas[[#This Row],[Data Fim Planej.]]-Base_Tarefas[[#This Row],[Data Início Planej.]])*Base_Tarefas[[#This Row],[% Finalizado]],0))</f>
        <v>10.5</v>
      </c>
    </row>
  </sheetData>
  <phoneticPr fontId="3" type="noConversion"/>
  <conditionalFormatting sqref="L4:L39">
    <cfRule type="containsText" dxfId="30" priority="1" operator="containsText" text="Atrasado">
      <formula>NOT(ISERROR(SEARCH("Atrasado",L4)))</formula>
    </cfRule>
    <cfRule type="containsText" dxfId="29" priority="2" operator="containsText" text="Não iniciado">
      <formula>NOT(ISERROR(SEARCH("Não iniciado",L4)))</formula>
    </cfRule>
    <cfRule type="containsText" dxfId="28" priority="3" operator="containsText" text="Em andamento">
      <formula>NOT(ISERROR(SEARCH("Em andamento",L4)))</formula>
    </cfRule>
    <cfRule type="containsText" dxfId="27" priority="4" operator="containsText" text="Concluído">
      <formula>NOT(ISERROR(SEARCH("Concluído",L4)))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CCB5319-22AC-4A30-87A1-02B89D24B553}">
          <x14:formula1>
            <xm:f>PROJETOS!$B$5:$B$1048576</xm:f>
          </x14:formula1>
          <xm:sqref>B5:B39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3ECCF-FE35-4907-9080-D2E73102DE6E}">
  <sheetPr>
    <tabColor rgb="FF1D3557"/>
  </sheetPr>
  <dimension ref="B1:DJ825"/>
  <sheetViews>
    <sheetView showGridLines="0" showRowColHeaders="0" zoomScale="70" zoomScaleNormal="70" workbookViewId="0"/>
  </sheetViews>
  <sheetFormatPr defaultRowHeight="16.5" x14ac:dyDescent="0.45"/>
  <cols>
    <col min="1" max="1" width="8.7265625" customWidth="1"/>
    <col min="2" max="3" width="8.7265625" style="30" customWidth="1"/>
    <col min="4" max="4" width="8.7265625" customWidth="1"/>
    <col min="5" max="5" width="4.7265625" style="49" customWidth="1"/>
    <col min="6" max="6" width="9.1796875" style="50"/>
    <col min="7" max="8" width="29.453125" style="51" customWidth="1"/>
    <col min="9" max="9" width="28" style="51" bestFit="1" customWidth="1"/>
    <col min="10" max="10" width="12" style="51" bestFit="1" customWidth="1"/>
    <col min="11" max="12" width="12.26953125" style="42" bestFit="1" customWidth="1"/>
    <col min="13" max="13" width="8" style="42" customWidth="1"/>
    <col min="14" max="112" width="3.81640625" style="42" customWidth="1"/>
    <col min="113" max="113" width="13.453125" style="42" customWidth="1"/>
    <col min="114" max="114" width="4.1796875" style="43" customWidth="1"/>
  </cols>
  <sheetData>
    <row r="1" spans="2:114" x14ac:dyDescent="0.45">
      <c r="D1" s="24"/>
      <c r="E1" s="38"/>
      <c r="F1" s="39"/>
      <c r="G1" s="40"/>
      <c r="H1" s="40"/>
      <c r="I1" s="40"/>
      <c r="J1" s="40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</row>
    <row r="2" spans="2:114" ht="15" customHeight="1" x14ac:dyDescent="0.45">
      <c r="B2"/>
      <c r="C2"/>
      <c r="D2" s="32"/>
      <c r="E2" s="44"/>
      <c r="F2" s="45"/>
      <c r="G2" s="46"/>
      <c r="H2" s="46"/>
      <c r="I2" s="46"/>
      <c r="J2" s="46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8"/>
    </row>
    <row r="3" spans="2:114" ht="15" customHeight="1" x14ac:dyDescent="0.45">
      <c r="D3" s="24"/>
    </row>
    <row r="4" spans="2:114" ht="15" customHeight="1" x14ac:dyDescent="0.45">
      <c r="D4" s="24"/>
      <c r="F4" s="52"/>
      <c r="I4" s="84" t="s">
        <v>90</v>
      </c>
      <c r="J4" s="85">
        <f>MIN(K8:K102)</f>
        <v>44480</v>
      </c>
    </row>
    <row r="5" spans="2:114" s="3" customFormat="1" ht="15" customHeight="1" x14ac:dyDescent="0.45">
      <c r="B5" s="56"/>
      <c r="C5" s="56"/>
      <c r="D5" s="57"/>
      <c r="E5" s="58"/>
      <c r="F5" s="59"/>
      <c r="G5" s="60"/>
      <c r="H5" s="60"/>
      <c r="I5" s="81" t="s">
        <v>91</v>
      </c>
      <c r="J5" s="82">
        <v>1</v>
      </c>
      <c r="K5" s="42"/>
      <c r="L5" s="61"/>
      <c r="M5" s="61"/>
      <c r="N5" s="137">
        <f>N6</f>
        <v>44480</v>
      </c>
      <c r="O5" s="138"/>
      <c r="P5" s="138"/>
      <c r="Q5" s="138"/>
      <c r="R5" s="138"/>
      <c r="S5" s="138"/>
      <c r="T5" s="139"/>
      <c r="U5" s="137">
        <f t="shared" ref="U5" si="0">U6</f>
        <v>44487</v>
      </c>
      <c r="V5" s="138"/>
      <c r="W5" s="138"/>
      <c r="X5" s="138"/>
      <c r="Y5" s="138"/>
      <c r="Z5" s="138"/>
      <c r="AA5" s="139"/>
      <c r="AB5" s="137">
        <f t="shared" ref="AB5" si="1">AB6</f>
        <v>44494</v>
      </c>
      <c r="AC5" s="138"/>
      <c r="AD5" s="138"/>
      <c r="AE5" s="138"/>
      <c r="AF5" s="138"/>
      <c r="AG5" s="138"/>
      <c r="AH5" s="139"/>
      <c r="AI5" s="137">
        <f t="shared" ref="AI5" si="2">AI6</f>
        <v>44501</v>
      </c>
      <c r="AJ5" s="138"/>
      <c r="AK5" s="138"/>
      <c r="AL5" s="138"/>
      <c r="AM5" s="138"/>
      <c r="AN5" s="138"/>
      <c r="AO5" s="139"/>
      <c r="AP5" s="137">
        <f t="shared" ref="AP5" si="3">AP6</f>
        <v>44508</v>
      </c>
      <c r="AQ5" s="138"/>
      <c r="AR5" s="138"/>
      <c r="AS5" s="138"/>
      <c r="AT5" s="138"/>
      <c r="AU5" s="138"/>
      <c r="AV5" s="139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2"/>
    </row>
    <row r="6" spans="2:114" s="3" customFormat="1" ht="15" customHeight="1" x14ac:dyDescent="0.35">
      <c r="B6" s="56"/>
      <c r="C6" s="56"/>
      <c r="D6" s="57"/>
      <c r="E6" s="58"/>
      <c r="F6" s="59"/>
      <c r="G6" s="60"/>
      <c r="H6" s="60"/>
      <c r="I6" s="60"/>
      <c r="J6" s="60"/>
      <c r="K6" s="61"/>
      <c r="L6" s="61"/>
      <c r="M6" s="61"/>
      <c r="N6" s="65">
        <f>J4-WEEKDAY(J4,3)+(J5-1)*7</f>
        <v>44480</v>
      </c>
      <c r="O6" s="66">
        <f>N6+1</f>
        <v>44481</v>
      </c>
      <c r="P6" s="66">
        <f t="shared" ref="P6:AR6" si="4">O6+1</f>
        <v>44482</v>
      </c>
      <c r="Q6" s="66">
        <f t="shared" si="4"/>
        <v>44483</v>
      </c>
      <c r="R6" s="66">
        <f t="shared" si="4"/>
        <v>44484</v>
      </c>
      <c r="S6" s="66">
        <f t="shared" si="4"/>
        <v>44485</v>
      </c>
      <c r="T6" s="67">
        <f t="shared" si="4"/>
        <v>44486</v>
      </c>
      <c r="U6" s="65">
        <f t="shared" si="4"/>
        <v>44487</v>
      </c>
      <c r="V6" s="66">
        <f t="shared" si="4"/>
        <v>44488</v>
      </c>
      <c r="W6" s="66">
        <f t="shared" si="4"/>
        <v>44489</v>
      </c>
      <c r="X6" s="66">
        <f t="shared" si="4"/>
        <v>44490</v>
      </c>
      <c r="Y6" s="66">
        <f t="shared" si="4"/>
        <v>44491</v>
      </c>
      <c r="Z6" s="66">
        <f t="shared" si="4"/>
        <v>44492</v>
      </c>
      <c r="AA6" s="67">
        <f t="shared" si="4"/>
        <v>44493</v>
      </c>
      <c r="AB6" s="65">
        <f t="shared" si="4"/>
        <v>44494</v>
      </c>
      <c r="AC6" s="66">
        <f t="shared" si="4"/>
        <v>44495</v>
      </c>
      <c r="AD6" s="66">
        <f t="shared" si="4"/>
        <v>44496</v>
      </c>
      <c r="AE6" s="66">
        <f t="shared" si="4"/>
        <v>44497</v>
      </c>
      <c r="AF6" s="66">
        <f t="shared" si="4"/>
        <v>44498</v>
      </c>
      <c r="AG6" s="66">
        <f t="shared" si="4"/>
        <v>44499</v>
      </c>
      <c r="AH6" s="67">
        <f t="shared" si="4"/>
        <v>44500</v>
      </c>
      <c r="AI6" s="65">
        <f t="shared" si="4"/>
        <v>44501</v>
      </c>
      <c r="AJ6" s="66">
        <f t="shared" si="4"/>
        <v>44502</v>
      </c>
      <c r="AK6" s="66">
        <f t="shared" si="4"/>
        <v>44503</v>
      </c>
      <c r="AL6" s="66">
        <f t="shared" si="4"/>
        <v>44504</v>
      </c>
      <c r="AM6" s="66">
        <f t="shared" si="4"/>
        <v>44505</v>
      </c>
      <c r="AN6" s="66">
        <f t="shared" si="4"/>
        <v>44506</v>
      </c>
      <c r="AO6" s="67">
        <f t="shared" si="4"/>
        <v>44507</v>
      </c>
      <c r="AP6" s="65">
        <f t="shared" si="4"/>
        <v>44508</v>
      </c>
      <c r="AQ6" s="66">
        <f t="shared" si="4"/>
        <v>44509</v>
      </c>
      <c r="AR6" s="66">
        <f t="shared" si="4"/>
        <v>44510</v>
      </c>
      <c r="AS6" s="66">
        <f t="shared" ref="AS6:AU6" si="5">AR6+1</f>
        <v>44511</v>
      </c>
      <c r="AT6" s="66">
        <f t="shared" si="5"/>
        <v>44512</v>
      </c>
      <c r="AU6" s="66">
        <f t="shared" si="5"/>
        <v>44513</v>
      </c>
      <c r="AV6" s="67">
        <f t="shared" ref="AV6" si="6">AU6+1</f>
        <v>44514</v>
      </c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2"/>
    </row>
    <row r="7" spans="2:114" s="3" customFormat="1" ht="15" customHeight="1" x14ac:dyDescent="0.35">
      <c r="B7" s="56"/>
      <c r="C7" s="56"/>
      <c r="D7" s="57"/>
      <c r="E7" s="58"/>
      <c r="F7" s="78" t="s">
        <v>6</v>
      </c>
      <c r="G7" s="79" t="s">
        <v>0</v>
      </c>
      <c r="H7" s="79" t="s">
        <v>1</v>
      </c>
      <c r="I7" s="79" t="s">
        <v>2</v>
      </c>
      <c r="J7" s="79" t="s">
        <v>92</v>
      </c>
      <c r="K7" s="68" t="s">
        <v>88</v>
      </c>
      <c r="L7" s="68" t="s">
        <v>89</v>
      </c>
      <c r="M7" s="80"/>
      <c r="N7" s="68" t="str">
        <f>UPPER(LEFT(TEXT(N6,"ddd")))</f>
        <v>S</v>
      </c>
      <c r="O7" s="68" t="str">
        <f t="shared" ref="O7:AR7" si="7">UPPER(LEFT(TEXT(O6,"ddd")))</f>
        <v>T</v>
      </c>
      <c r="P7" s="68" t="str">
        <f t="shared" si="7"/>
        <v>Q</v>
      </c>
      <c r="Q7" s="68" t="str">
        <f t="shared" si="7"/>
        <v>Q</v>
      </c>
      <c r="R7" s="68" t="str">
        <f t="shared" si="7"/>
        <v>S</v>
      </c>
      <c r="S7" s="68" t="str">
        <f t="shared" si="7"/>
        <v>S</v>
      </c>
      <c r="T7" s="68" t="str">
        <f t="shared" si="7"/>
        <v>D</v>
      </c>
      <c r="U7" s="68" t="str">
        <f t="shared" si="7"/>
        <v>S</v>
      </c>
      <c r="V7" s="68" t="str">
        <f t="shared" si="7"/>
        <v>T</v>
      </c>
      <c r="W7" s="68" t="str">
        <f t="shared" si="7"/>
        <v>Q</v>
      </c>
      <c r="X7" s="68" t="str">
        <f t="shared" si="7"/>
        <v>Q</v>
      </c>
      <c r="Y7" s="68" t="str">
        <f t="shared" si="7"/>
        <v>S</v>
      </c>
      <c r="Z7" s="68" t="str">
        <f t="shared" si="7"/>
        <v>S</v>
      </c>
      <c r="AA7" s="68" t="str">
        <f t="shared" si="7"/>
        <v>D</v>
      </c>
      <c r="AB7" s="68" t="str">
        <f t="shared" si="7"/>
        <v>S</v>
      </c>
      <c r="AC7" s="68" t="str">
        <f t="shared" si="7"/>
        <v>T</v>
      </c>
      <c r="AD7" s="68" t="str">
        <f t="shared" si="7"/>
        <v>Q</v>
      </c>
      <c r="AE7" s="68" t="str">
        <f t="shared" si="7"/>
        <v>Q</v>
      </c>
      <c r="AF7" s="68" t="str">
        <f t="shared" si="7"/>
        <v>S</v>
      </c>
      <c r="AG7" s="68" t="str">
        <f t="shared" si="7"/>
        <v>S</v>
      </c>
      <c r="AH7" s="68" t="str">
        <f t="shared" si="7"/>
        <v>D</v>
      </c>
      <c r="AI7" s="68" t="str">
        <f t="shared" si="7"/>
        <v>S</v>
      </c>
      <c r="AJ7" s="68" t="str">
        <f t="shared" si="7"/>
        <v>T</v>
      </c>
      <c r="AK7" s="68" t="str">
        <f t="shared" si="7"/>
        <v>Q</v>
      </c>
      <c r="AL7" s="68" t="str">
        <f t="shared" si="7"/>
        <v>Q</v>
      </c>
      <c r="AM7" s="68" t="str">
        <f t="shared" si="7"/>
        <v>S</v>
      </c>
      <c r="AN7" s="68" t="str">
        <f t="shared" si="7"/>
        <v>S</v>
      </c>
      <c r="AO7" s="68" t="str">
        <f t="shared" si="7"/>
        <v>D</v>
      </c>
      <c r="AP7" s="68" t="str">
        <f t="shared" si="7"/>
        <v>S</v>
      </c>
      <c r="AQ7" s="68" t="str">
        <f t="shared" si="7"/>
        <v>T</v>
      </c>
      <c r="AR7" s="68" t="str">
        <f t="shared" si="7"/>
        <v>Q</v>
      </c>
      <c r="AS7" s="68" t="str">
        <f t="shared" ref="AS7" si="8">UPPER(LEFT(TEXT(AS6,"ddd")))</f>
        <v>Q</v>
      </c>
      <c r="AT7" s="68" t="str">
        <f t="shared" ref="AT7" si="9">UPPER(LEFT(TEXT(AT6,"ddd")))</f>
        <v>S</v>
      </c>
      <c r="AU7" s="68" t="str">
        <f t="shared" ref="AU7:AV7" si="10">UPPER(LEFT(TEXT(AU6,"ddd")))</f>
        <v>S</v>
      </c>
      <c r="AV7" s="69" t="str">
        <f t="shared" si="10"/>
        <v>D</v>
      </c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2"/>
    </row>
    <row r="8" spans="2:114" s="3" customFormat="1" ht="40.5" customHeight="1" x14ac:dyDescent="0.35">
      <c r="B8" s="56"/>
      <c r="C8" s="56"/>
      <c r="D8" s="57"/>
      <c r="E8" s="58"/>
      <c r="F8" s="70" t="str" cm="1">
        <f t="array" ref="F8:F42">_xlfn._xlws.FILTER(Base_Tarefas[ID],Base_Tarefas[Projeto]='Dinâmica - Gantt'!B4,Base_Tarefas[ID])</f>
        <v>1.1</v>
      </c>
      <c r="G8" s="71" t="str">
        <f>IF(F8="","",VLOOKUP(F8,Base_Tarefas[[ID]:[Data Fim Real]],2,0))</f>
        <v>Projeto X</v>
      </c>
      <c r="H8" s="71" t="str">
        <f>IF($F8="","",VLOOKUP($F8,Base_Tarefas[[ID]:[Data Fim Real]],3,0))</f>
        <v>Tarefa 1</v>
      </c>
      <c r="I8" s="71" t="str">
        <f>IF($F8="","",VLOOKUP($F8,Base_Tarefas[[ID]:[Data Fim Real]],4,0))</f>
        <v>Gabriel Cajado</v>
      </c>
      <c r="J8" s="83">
        <f>IF($F8="","",VLOOKUP($F8,Base_Tarefas[[ID]:[% Finalizado]],11,0))</f>
        <v>1</v>
      </c>
      <c r="K8" s="72">
        <f>IF($F8="","",VLOOKUP($F8,Base_Tarefas[[ID]:[Data Fim Real]],5,0))</f>
        <v>44494</v>
      </c>
      <c r="L8" s="72">
        <f>IF($F8="","",VLOOKUP($F8,Base_Tarefas[[ID]:[Data Fim Real]],7,0))</f>
        <v>44495</v>
      </c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2"/>
    </row>
    <row r="9" spans="2:114" s="3" customFormat="1" ht="40.5" customHeight="1" x14ac:dyDescent="0.35">
      <c r="B9" s="56"/>
      <c r="C9" s="56"/>
      <c r="D9" s="57"/>
      <c r="E9" s="58"/>
      <c r="F9" s="70" t="str">
        <v>1.2</v>
      </c>
      <c r="G9" s="71" t="str">
        <f>IF(F9="","",VLOOKUP(F9,Base_Tarefas[[ID]:[Data Fim Real]],2,0))</f>
        <v>Projeto X</v>
      </c>
      <c r="H9" s="71" t="str">
        <f>IF($F9="","",VLOOKUP($F9,Base_Tarefas[[ID]:[Data Fim Real]],3,0))</f>
        <v>Tarefa 2</v>
      </c>
      <c r="I9" s="71" t="str">
        <f>IF($F9="","",VLOOKUP($F9,Base_Tarefas[[ID]:[Data Fim Real]],4,0))</f>
        <v>Lira</v>
      </c>
      <c r="J9" s="83">
        <f>IF($F9="","",VLOOKUP($F9,Base_Tarefas[[ID]:[% Finalizado]],11,0))</f>
        <v>1</v>
      </c>
      <c r="K9" s="72">
        <f>IF($F9="","",VLOOKUP($F9,Base_Tarefas[[ID]:[Data Fim Real]],5,0))</f>
        <v>44495</v>
      </c>
      <c r="L9" s="72">
        <f>IF($F9="","",VLOOKUP($F9,Base_Tarefas[[ID]:[Data Fim Real]],7,0))</f>
        <v>44496</v>
      </c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2"/>
    </row>
    <row r="10" spans="2:114" s="3" customFormat="1" ht="40.5" customHeight="1" x14ac:dyDescent="0.35">
      <c r="B10" s="56"/>
      <c r="C10" s="56"/>
      <c r="E10" s="58"/>
      <c r="F10" s="70" t="str">
        <v>1.3</v>
      </c>
      <c r="G10" s="71" t="str">
        <f>IF(F10="","",VLOOKUP(F10,Base_Tarefas[[ID]:[Data Fim Real]],2,0))</f>
        <v>Projeto X</v>
      </c>
      <c r="H10" s="71" t="str">
        <f>IF($F10="","",VLOOKUP($F10,Base_Tarefas[[ID]:[Data Fim Real]],3,0))</f>
        <v>Tarefa 3</v>
      </c>
      <c r="I10" s="71" t="str">
        <f>IF($F10="","",VLOOKUP($F10,Base_Tarefas[[ID]:[Data Fim Real]],4,0))</f>
        <v>Lira</v>
      </c>
      <c r="J10" s="83">
        <f>IF($F10="","",VLOOKUP($F10,Base_Tarefas[[ID]:[% Finalizado]],11,0))</f>
        <v>1</v>
      </c>
      <c r="K10" s="72">
        <f>IF($F10="","",VLOOKUP($F10,Base_Tarefas[[ID]:[Data Fim Real]],5,0))</f>
        <v>44498</v>
      </c>
      <c r="L10" s="72">
        <f>IF($F10="","",VLOOKUP($F10,Base_Tarefas[[ID]:[Data Fim Real]],7,0))</f>
        <v>44501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2"/>
    </row>
    <row r="11" spans="2:114" s="3" customFormat="1" ht="40.5" customHeight="1" x14ac:dyDescent="0.35">
      <c r="D11" s="63"/>
      <c r="E11" s="58"/>
      <c r="F11" s="70" t="str">
        <v>1.4</v>
      </c>
      <c r="G11" s="71" t="str">
        <f>IF(F11="","",VLOOKUP(F11,Base_Tarefas[[ID]:[Data Fim Real]],2,0))</f>
        <v>Projeto X</v>
      </c>
      <c r="H11" s="71" t="str">
        <f>IF($F11="","",VLOOKUP($F11,Base_Tarefas[[ID]:[Data Fim Real]],3,0))</f>
        <v>Tarefa 4</v>
      </c>
      <c r="I11" s="71" t="str">
        <f>IF($F11="","",VLOOKUP($F11,Base_Tarefas[[ID]:[Data Fim Real]],4,0))</f>
        <v>Lira</v>
      </c>
      <c r="J11" s="83">
        <f>IF($F11="","",VLOOKUP($F11,Base_Tarefas[[ID]:[% Finalizado]],11,0))</f>
        <v>1</v>
      </c>
      <c r="K11" s="72">
        <f>IF($F11="","",VLOOKUP($F11,Base_Tarefas[[ID]:[Data Fim Real]],5,0))</f>
        <v>44501</v>
      </c>
      <c r="L11" s="72">
        <f>IF($F11="","",VLOOKUP($F11,Base_Tarefas[[ID]:[Data Fim Real]],7,0))</f>
        <v>44503</v>
      </c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2"/>
    </row>
    <row r="12" spans="2:114" s="3" customFormat="1" ht="40.5" customHeight="1" x14ac:dyDescent="0.35">
      <c r="B12" s="56"/>
      <c r="C12" s="56"/>
      <c r="D12" s="57"/>
      <c r="E12" s="58"/>
      <c r="F12" s="70" t="str">
        <v>1.5</v>
      </c>
      <c r="G12" s="71" t="str">
        <f>IF(F12="","",VLOOKUP(F12,Base_Tarefas[[ID]:[Data Fim Real]],2,0))</f>
        <v>Projeto X</v>
      </c>
      <c r="H12" s="71" t="str">
        <f>IF($F12="","",VLOOKUP($F12,Base_Tarefas[[ID]:[Data Fim Real]],3,0))</f>
        <v>Tarefa 5</v>
      </c>
      <c r="I12" s="71" t="str">
        <f>IF($F12="","",VLOOKUP($F12,Base_Tarefas[[ID]:[Data Fim Real]],4,0))</f>
        <v>Lira</v>
      </c>
      <c r="J12" s="83">
        <f>IF($F12="","",VLOOKUP($F12,Base_Tarefas[[ID]:[% Finalizado]],11,0))</f>
        <v>0.5</v>
      </c>
      <c r="K12" s="72">
        <f>IF($F12="","",VLOOKUP($F12,Base_Tarefas[[ID]:[Data Fim Real]],5,0))</f>
        <v>44503</v>
      </c>
      <c r="L12" s="72">
        <f>IF($F12="","",VLOOKUP($F12,Base_Tarefas[[ID]:[Data Fim Real]],7,0))</f>
        <v>44508</v>
      </c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2"/>
    </row>
    <row r="13" spans="2:114" s="3" customFormat="1" ht="40.5" customHeight="1" x14ac:dyDescent="0.35">
      <c r="B13" s="56"/>
      <c r="C13" s="56"/>
      <c r="D13" s="57"/>
      <c r="E13" s="58"/>
      <c r="F13" s="70" t="str">
        <v>1.6</v>
      </c>
      <c r="G13" s="71" t="str">
        <f>IF(F13="","",VLOOKUP(F13,Base_Tarefas[[ID]:[Data Fim Real]],2,0))</f>
        <v>Projeto X</v>
      </c>
      <c r="H13" s="71" t="str">
        <f>IF($F13="","",VLOOKUP($F13,Base_Tarefas[[ID]:[Data Fim Real]],3,0))</f>
        <v>Tarefa 6</v>
      </c>
      <c r="I13" s="71" t="str">
        <f>IF($F13="","",VLOOKUP($F13,Base_Tarefas[[ID]:[Data Fim Real]],4,0))</f>
        <v>Lira</v>
      </c>
      <c r="J13" s="83">
        <f>IF($F13="","",VLOOKUP($F13,Base_Tarefas[[ID]:[% Finalizado]],11,0))</f>
        <v>0</v>
      </c>
      <c r="K13" s="72">
        <f>IF($F13="","",VLOOKUP($F13,Base_Tarefas[[ID]:[Data Fim Real]],5,0))</f>
        <v>44508</v>
      </c>
      <c r="L13" s="72">
        <f>IF($F13="","",VLOOKUP($F13,Base_Tarefas[[ID]:[Data Fim Real]],7,0))</f>
        <v>44511</v>
      </c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2"/>
    </row>
    <row r="14" spans="2:114" s="3" customFormat="1" ht="40.5" customHeight="1" x14ac:dyDescent="0.35">
      <c r="B14" s="56"/>
      <c r="C14" s="56"/>
      <c r="D14" s="57"/>
      <c r="E14" s="58"/>
      <c r="F14" s="70" t="str">
        <v>1.7</v>
      </c>
      <c r="G14" s="71" t="str">
        <f>IF(F14="","",VLOOKUP(F14,Base_Tarefas[[ID]:[Data Fim Real]],2,0))</f>
        <v>Projeto X</v>
      </c>
      <c r="H14" s="71" t="str">
        <f>IF($F14="","",VLOOKUP($F14,Base_Tarefas[[ID]:[Data Fim Real]],3,0))</f>
        <v>Tarefa 7</v>
      </c>
      <c r="I14" s="71" t="str">
        <f>IF($F14="","",VLOOKUP($F14,Base_Tarefas[[ID]:[Data Fim Real]],4,0))</f>
        <v>Gabriel Cajado</v>
      </c>
      <c r="J14" s="83">
        <f>IF($F14="","",VLOOKUP($F14,Base_Tarefas[[ID]:[% Finalizado]],11,0))</f>
        <v>1</v>
      </c>
      <c r="K14" s="72">
        <f>IF($F14="","",VLOOKUP($F14,Base_Tarefas[[ID]:[Data Fim Real]],5,0))</f>
        <v>44505</v>
      </c>
      <c r="L14" s="72">
        <f>IF($F14="","",VLOOKUP($F14,Base_Tarefas[[ID]:[Data Fim Real]],7,0))</f>
        <v>44509</v>
      </c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2"/>
    </row>
    <row r="15" spans="2:114" s="3" customFormat="1" ht="40.5" customHeight="1" x14ac:dyDescent="0.35">
      <c r="B15" s="56"/>
      <c r="C15" s="56"/>
      <c r="D15" s="57"/>
      <c r="E15" s="58"/>
      <c r="F15" s="70" t="str">
        <v>2.1</v>
      </c>
      <c r="G15" s="71" t="str">
        <f>IF(F15="","",VLOOKUP(F15,Base_Tarefas[[ID]:[Data Fim Real]],2,0))</f>
        <v>Projeto Y</v>
      </c>
      <c r="H15" s="71" t="str">
        <f>IF($F15="","",VLOOKUP($F15,Base_Tarefas[[ID]:[Data Fim Real]],3,0))</f>
        <v>Tarefa 1</v>
      </c>
      <c r="I15" s="71" t="str">
        <f>IF($F15="","",VLOOKUP($F15,Base_Tarefas[[ID]:[Data Fim Real]],4,0))</f>
        <v>Daniel Candiotto</v>
      </c>
      <c r="J15" s="83">
        <f>IF($F15="","",VLOOKUP($F15,Base_Tarefas[[ID]:[% Finalizado]],11,0))</f>
        <v>1</v>
      </c>
      <c r="K15" s="72">
        <f>IF($F15="","",VLOOKUP($F15,Base_Tarefas[[ID]:[Data Fim Real]],5,0))</f>
        <v>44489</v>
      </c>
      <c r="L15" s="72">
        <f>IF($F15="","",VLOOKUP($F15,Base_Tarefas[[ID]:[Data Fim Real]],7,0))</f>
        <v>44494</v>
      </c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2"/>
    </row>
    <row r="16" spans="2:114" s="3" customFormat="1" ht="40.5" customHeight="1" x14ac:dyDescent="0.35">
      <c r="B16" s="56"/>
      <c r="C16" s="56"/>
      <c r="D16" s="57"/>
      <c r="E16" s="58"/>
      <c r="F16" s="70" t="str">
        <v>2.2</v>
      </c>
      <c r="G16" s="71" t="str">
        <f>IF(F16="","",VLOOKUP(F16,Base_Tarefas[[ID]:[Data Fim Real]],2,0))</f>
        <v>Projeto Y</v>
      </c>
      <c r="H16" s="71" t="str">
        <f>IF($F16="","",VLOOKUP($F16,Base_Tarefas[[ID]:[Data Fim Real]],3,0))</f>
        <v>Tarefa 2</v>
      </c>
      <c r="I16" s="71" t="str">
        <f>IF($F16="","",VLOOKUP($F16,Base_Tarefas[[ID]:[Data Fim Real]],4,0))</f>
        <v>Daniel Candiotto</v>
      </c>
      <c r="J16" s="83">
        <f>IF($F16="","",VLOOKUP($F16,Base_Tarefas[[ID]:[% Finalizado]],11,0))</f>
        <v>0.5</v>
      </c>
      <c r="K16" s="72">
        <f>IF($F16="","",VLOOKUP($F16,Base_Tarefas[[ID]:[Data Fim Real]],5,0))</f>
        <v>44501</v>
      </c>
      <c r="L16" s="72">
        <f>IF($F16="","",VLOOKUP($F16,Base_Tarefas[[ID]:[Data Fim Real]],7,0))</f>
        <v>44502</v>
      </c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2"/>
    </row>
    <row r="17" spans="2:114" s="3" customFormat="1" ht="40.5" customHeight="1" x14ac:dyDescent="0.35">
      <c r="B17" s="56"/>
      <c r="C17" s="56"/>
      <c r="D17" s="57"/>
      <c r="E17" s="58"/>
      <c r="F17" s="70" t="str">
        <v>2.3</v>
      </c>
      <c r="G17" s="71" t="str">
        <f>IF(F17="","",VLOOKUP(F17,Base_Tarefas[[ID]:[Data Fim Real]],2,0))</f>
        <v>Projeto Y</v>
      </c>
      <c r="H17" s="71" t="str">
        <f>IF($F17="","",VLOOKUP($F17,Base_Tarefas[[ID]:[Data Fim Real]],3,0))</f>
        <v>Tarefa 3</v>
      </c>
      <c r="I17" s="71" t="str">
        <f>IF($F17="","",VLOOKUP($F17,Base_Tarefas[[ID]:[Data Fim Real]],4,0))</f>
        <v>Daniel Candiotto</v>
      </c>
      <c r="J17" s="83">
        <f>IF($F17="","",VLOOKUP($F17,Base_Tarefas[[ID]:[% Finalizado]],11,0))</f>
        <v>0</v>
      </c>
      <c r="K17" s="72">
        <f>IF($F17="","",VLOOKUP($F17,Base_Tarefas[[ID]:[Data Fim Real]],5,0))</f>
        <v>44502</v>
      </c>
      <c r="L17" s="72">
        <f>IF($F17="","",VLOOKUP($F17,Base_Tarefas[[ID]:[Data Fim Real]],7,0))</f>
        <v>44516</v>
      </c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2"/>
    </row>
    <row r="18" spans="2:114" s="3" customFormat="1" ht="40.5" customHeight="1" x14ac:dyDescent="0.35">
      <c r="B18" s="56"/>
      <c r="C18" s="56"/>
      <c r="D18" s="57"/>
      <c r="E18" s="58"/>
      <c r="F18" s="70" t="str">
        <v>2.4</v>
      </c>
      <c r="G18" s="71" t="str">
        <f>IF(F18="","",VLOOKUP(F18,Base_Tarefas[[ID]:[Data Fim Real]],2,0))</f>
        <v>Projeto Y</v>
      </c>
      <c r="H18" s="71" t="str">
        <f>IF($F18="","",VLOOKUP($F18,Base_Tarefas[[ID]:[Data Fim Real]],3,0))</f>
        <v>Tarefa 4</v>
      </c>
      <c r="I18" s="71" t="str">
        <f>IF($F18="","",VLOOKUP($F18,Base_Tarefas[[ID]:[Data Fim Real]],4,0))</f>
        <v>João Paulo Martins</v>
      </c>
      <c r="J18" s="83">
        <f>IF($F18="","",VLOOKUP($F18,Base_Tarefas[[ID]:[% Finalizado]],11,0))</f>
        <v>0</v>
      </c>
      <c r="K18" s="72">
        <f>IF($F18="","",VLOOKUP($F18,Base_Tarefas[[ID]:[Data Fim Real]],5,0))</f>
        <v>44509</v>
      </c>
      <c r="L18" s="72">
        <f>IF($F18="","",VLOOKUP($F18,Base_Tarefas[[ID]:[Data Fim Real]],7,0))</f>
        <v>44512</v>
      </c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2"/>
    </row>
    <row r="19" spans="2:114" s="3" customFormat="1" ht="40.5" customHeight="1" x14ac:dyDescent="0.35">
      <c r="D19" s="63"/>
      <c r="E19" s="58"/>
      <c r="F19" s="70" t="str">
        <v>3.1</v>
      </c>
      <c r="G19" s="71" t="str">
        <f>IF(F19="","",VLOOKUP(F19,Base_Tarefas[[ID]:[Data Fim Real]],2,0))</f>
        <v>Projeto Z</v>
      </c>
      <c r="H19" s="71" t="str">
        <f>IF($F19="","",VLOOKUP($F19,Base_Tarefas[[ID]:[Data Fim Real]],3,0))</f>
        <v>Tarefa 1</v>
      </c>
      <c r="I19" s="71" t="str">
        <f>IF($F19="","",VLOOKUP($F19,Base_Tarefas[[ID]:[Data Fim Real]],4,0))</f>
        <v>Marcus Cavalcanti</v>
      </c>
      <c r="J19" s="83">
        <f>IF($F19="","",VLOOKUP($F19,Base_Tarefas[[ID]:[% Finalizado]],11,0))</f>
        <v>0</v>
      </c>
      <c r="K19" s="72">
        <f>IF($F19="","",VLOOKUP($F19,Base_Tarefas[[ID]:[Data Fim Real]],5,0))</f>
        <v>44498</v>
      </c>
      <c r="L19" s="72">
        <f>IF($F19="","",VLOOKUP($F19,Base_Tarefas[[ID]:[Data Fim Real]],7,0))</f>
        <v>44501</v>
      </c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2"/>
    </row>
    <row r="20" spans="2:114" s="3" customFormat="1" ht="40.5" customHeight="1" x14ac:dyDescent="0.35">
      <c r="B20" s="56"/>
      <c r="C20" s="56"/>
      <c r="E20" s="58"/>
      <c r="F20" s="70" t="str">
        <v>3.2</v>
      </c>
      <c r="G20" s="71" t="str">
        <f>IF(F20="","",VLOOKUP(F20,Base_Tarefas[[ID]:[Data Fim Real]],2,0))</f>
        <v>Projeto Z</v>
      </c>
      <c r="H20" s="71" t="str">
        <f>IF($F20="","",VLOOKUP($F20,Base_Tarefas[[ID]:[Data Fim Real]],3,0))</f>
        <v>Tarefa 2</v>
      </c>
      <c r="I20" s="71" t="str">
        <f>IF($F20="","",VLOOKUP($F20,Base_Tarefas[[ID]:[Data Fim Real]],4,0))</f>
        <v>Alon Pinheiro</v>
      </c>
      <c r="J20" s="83">
        <f>IF($F20="","",VLOOKUP($F20,Base_Tarefas[[ID]:[% Finalizado]],11,0))</f>
        <v>0</v>
      </c>
      <c r="K20" s="72">
        <f>IF($F20="","",VLOOKUP($F20,Base_Tarefas[[ID]:[Data Fim Real]],5,0))</f>
        <v>44501</v>
      </c>
      <c r="L20" s="72">
        <f>IF($F20="","",VLOOKUP($F20,Base_Tarefas[[ID]:[Data Fim Real]],7,0))</f>
        <v>44504</v>
      </c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2"/>
    </row>
    <row r="21" spans="2:114" s="3" customFormat="1" ht="40.5" customHeight="1" x14ac:dyDescent="0.35">
      <c r="B21" s="56"/>
      <c r="C21" s="56"/>
      <c r="D21" s="57"/>
      <c r="E21" s="58"/>
      <c r="F21" s="70" t="str">
        <v>4.1</v>
      </c>
      <c r="G21" s="71" t="str">
        <f>IF(F21="","",VLOOKUP(F21,Base_Tarefas[[ID]:[Data Fim Real]],2,0))</f>
        <v>Projeto W</v>
      </c>
      <c r="H21" s="71" t="str">
        <f>IF($F21="","",VLOOKUP($F21,Base_Tarefas[[ID]:[Data Fim Real]],3,0))</f>
        <v>Tarefa 1</v>
      </c>
      <c r="I21" s="71" t="str">
        <f>IF($F21="","",VLOOKUP($F21,Base_Tarefas[[ID]:[Data Fim Real]],4,0))</f>
        <v>Lira</v>
      </c>
      <c r="J21" s="83">
        <f>IF($F21="","",VLOOKUP($F21,Base_Tarefas[[ID]:[% Finalizado]],11,0))</f>
        <v>1</v>
      </c>
      <c r="K21" s="72">
        <f>IF($F21="","",VLOOKUP($F21,Base_Tarefas[[ID]:[Data Fim Real]],5,0))</f>
        <v>44480</v>
      </c>
      <c r="L21" s="72">
        <f>IF($F21="","",VLOOKUP($F21,Base_Tarefas[[ID]:[Data Fim Real]],7,0))</f>
        <v>44482</v>
      </c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2"/>
    </row>
    <row r="22" spans="2:114" s="3" customFormat="1" ht="40.5" customHeight="1" x14ac:dyDescent="0.35">
      <c r="B22" s="56"/>
      <c r="C22" s="56"/>
      <c r="D22" s="57"/>
      <c r="E22" s="58"/>
      <c r="F22" s="70" t="str">
        <v>4.2</v>
      </c>
      <c r="G22" s="71" t="str">
        <f>IF(F22="","",VLOOKUP(F22,Base_Tarefas[[ID]:[Data Fim Real]],2,0))</f>
        <v>Projeto W</v>
      </c>
      <c r="H22" s="71" t="str">
        <f>IF($F22="","",VLOOKUP($F22,Base_Tarefas[[ID]:[Data Fim Real]],3,0))</f>
        <v>Tarefa 2</v>
      </c>
      <c r="I22" s="71" t="str">
        <f>IF($F22="","",VLOOKUP($F22,Base_Tarefas[[ID]:[Data Fim Real]],4,0))</f>
        <v>Sergio Tranjan</v>
      </c>
      <c r="J22" s="83">
        <f>IF($F22="","",VLOOKUP($F22,Base_Tarefas[[ID]:[% Finalizado]],11,0))</f>
        <v>1</v>
      </c>
      <c r="K22" s="72">
        <f>IF($F22="","",VLOOKUP($F22,Base_Tarefas[[ID]:[Data Fim Real]],5,0))</f>
        <v>44482</v>
      </c>
      <c r="L22" s="72">
        <f>IF($F22="","",VLOOKUP($F22,Base_Tarefas[[ID]:[Data Fim Real]],7,0))</f>
        <v>44489</v>
      </c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2"/>
    </row>
    <row r="23" spans="2:114" s="3" customFormat="1" ht="40.5" customHeight="1" x14ac:dyDescent="0.35">
      <c r="B23" s="56"/>
      <c r="C23" s="56"/>
      <c r="D23" s="57"/>
      <c r="E23" s="58"/>
      <c r="F23" s="70" t="str">
        <v>4.3</v>
      </c>
      <c r="G23" s="71" t="str">
        <f>IF(F23="","",VLOOKUP(F23,Base_Tarefas[[ID]:[Data Fim Real]],2,0))</f>
        <v>Projeto W</v>
      </c>
      <c r="H23" s="71" t="str">
        <f>IF($F23="","",VLOOKUP($F23,Base_Tarefas[[ID]:[Data Fim Real]],3,0))</f>
        <v>Tarefa 3</v>
      </c>
      <c r="I23" s="71" t="str">
        <f>IF($F23="","",VLOOKUP($F23,Base_Tarefas[[ID]:[Data Fim Real]],4,0))</f>
        <v>Sergio Tranjan</v>
      </c>
      <c r="J23" s="83">
        <f>IF($F23="","",VLOOKUP($F23,Base_Tarefas[[ID]:[% Finalizado]],11,0))</f>
        <v>1</v>
      </c>
      <c r="K23" s="72">
        <f>IF($F23="","",VLOOKUP($F23,Base_Tarefas[[ID]:[Data Fim Real]],5,0))</f>
        <v>44489</v>
      </c>
      <c r="L23" s="72">
        <f>IF($F23="","",VLOOKUP($F23,Base_Tarefas[[ID]:[Data Fim Real]],7,0))</f>
        <v>44490</v>
      </c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2"/>
    </row>
    <row r="24" spans="2:114" s="3" customFormat="1" ht="40.5" customHeight="1" x14ac:dyDescent="0.35">
      <c r="B24" s="56"/>
      <c r="C24" s="56"/>
      <c r="D24" s="57"/>
      <c r="E24" s="58"/>
      <c r="F24" s="70" t="str">
        <v>4.4</v>
      </c>
      <c r="G24" s="71" t="str">
        <f>IF(F24="","",VLOOKUP(F24,Base_Tarefas[[ID]:[Data Fim Real]],2,0))</f>
        <v>Projeto W</v>
      </c>
      <c r="H24" s="71" t="str">
        <f>IF($F24="","",VLOOKUP($F24,Base_Tarefas[[ID]:[Data Fim Real]],3,0))</f>
        <v>Tarefa 4</v>
      </c>
      <c r="I24" s="71" t="str">
        <f>IF($F24="","",VLOOKUP($F24,Base_Tarefas[[ID]:[Data Fim Real]],4,0))</f>
        <v>Sergio Tranjan</v>
      </c>
      <c r="J24" s="83">
        <f>IF($F24="","",VLOOKUP($F24,Base_Tarefas[[ID]:[% Finalizado]],11,0))</f>
        <v>1</v>
      </c>
      <c r="K24" s="72">
        <f>IF($F24="","",VLOOKUP($F24,Base_Tarefas[[ID]:[Data Fim Real]],5,0))</f>
        <v>44490</v>
      </c>
      <c r="L24" s="72">
        <f>IF($F24="","",VLOOKUP($F24,Base_Tarefas[[ID]:[Data Fim Real]],7,0))</f>
        <v>44496</v>
      </c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2"/>
    </row>
    <row r="25" spans="2:114" s="3" customFormat="1" ht="40.5" customHeight="1" x14ac:dyDescent="0.35">
      <c r="B25" s="56"/>
      <c r="C25" s="56"/>
      <c r="D25" s="57"/>
      <c r="E25" s="58"/>
      <c r="F25" s="70" t="str">
        <v>5.1</v>
      </c>
      <c r="G25" s="71" t="str">
        <f>IF(F25="","",VLOOKUP(F25,Base_Tarefas[[ID]:[Data Fim Real]],2,0))</f>
        <v>Projeto A</v>
      </c>
      <c r="H25" s="71" t="str">
        <f>IF($F25="","",VLOOKUP($F25,Base_Tarefas[[ID]:[Data Fim Real]],3,0))</f>
        <v>Tarefa 1</v>
      </c>
      <c r="I25" s="71" t="str">
        <f>IF($F25="","",VLOOKUP($F25,Base_Tarefas[[ID]:[Data Fim Real]],4,0))</f>
        <v>Marcus Cavalcanti</v>
      </c>
      <c r="J25" s="83">
        <f>IF($F25="","",VLOOKUP($F25,Base_Tarefas[[ID]:[% Finalizado]],11,0))</f>
        <v>0.7</v>
      </c>
      <c r="K25" s="72">
        <f>IF($F25="","",VLOOKUP($F25,Base_Tarefas[[ID]:[Data Fim Real]],5,0))</f>
        <v>44501</v>
      </c>
      <c r="L25" s="72">
        <f>IF($F25="","",VLOOKUP($F25,Base_Tarefas[[ID]:[Data Fim Real]],7,0))</f>
        <v>44504</v>
      </c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2"/>
    </row>
    <row r="26" spans="2:114" s="3" customFormat="1" ht="40.5" customHeight="1" x14ac:dyDescent="0.35">
      <c r="D26" s="63"/>
      <c r="E26" s="58"/>
      <c r="F26" s="70" t="str">
        <v>5.2</v>
      </c>
      <c r="G26" s="71" t="str">
        <f>IF(F26="","",VLOOKUP(F26,Base_Tarefas[[ID]:[Data Fim Real]],2,0))</f>
        <v>Projeto A</v>
      </c>
      <c r="H26" s="71" t="str">
        <f>IF($F26="","",VLOOKUP($F26,Base_Tarefas[[ID]:[Data Fim Real]],3,0))</f>
        <v>Tarefa 2</v>
      </c>
      <c r="I26" s="71" t="str">
        <f>IF($F26="","",VLOOKUP($F26,Base_Tarefas[[ID]:[Data Fim Real]],4,0))</f>
        <v>Marcus Cavalcanti</v>
      </c>
      <c r="J26" s="83">
        <f>IF($F26="","",VLOOKUP($F26,Base_Tarefas[[ID]:[% Finalizado]],11,0))</f>
        <v>0</v>
      </c>
      <c r="K26" s="72">
        <f>IF($F26="","",VLOOKUP($F26,Base_Tarefas[[ID]:[Data Fim Real]],5,0))</f>
        <v>44504</v>
      </c>
      <c r="L26" s="72">
        <f>IF($F26="","",VLOOKUP($F26,Base_Tarefas[[ID]:[Data Fim Real]],7,0))</f>
        <v>44508</v>
      </c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2"/>
    </row>
    <row r="27" spans="2:114" s="3" customFormat="1" ht="40.5" customHeight="1" x14ac:dyDescent="0.35">
      <c r="B27" s="56"/>
      <c r="C27" s="56"/>
      <c r="E27" s="58"/>
      <c r="F27" s="70" t="str">
        <v>5.3</v>
      </c>
      <c r="G27" s="71" t="str">
        <f>IF(F27="","",VLOOKUP(F27,Base_Tarefas[[ID]:[Data Fim Real]],2,0))</f>
        <v>Projeto A</v>
      </c>
      <c r="H27" s="71" t="str">
        <f>IF($F27="","",VLOOKUP($F27,Base_Tarefas[[ID]:[Data Fim Real]],3,0))</f>
        <v>Tarefa 3</v>
      </c>
      <c r="I27" s="71" t="str">
        <f>IF($F27="","",VLOOKUP($F27,Base_Tarefas[[ID]:[Data Fim Real]],4,0))</f>
        <v>Marcus Cavalcanti</v>
      </c>
      <c r="J27" s="83">
        <f>IF($F27="","",VLOOKUP($F27,Base_Tarefas[[ID]:[% Finalizado]],11,0))</f>
        <v>0</v>
      </c>
      <c r="K27" s="72">
        <f>IF($F27="","",VLOOKUP($F27,Base_Tarefas[[ID]:[Data Fim Real]],5,0))</f>
        <v>44508</v>
      </c>
      <c r="L27" s="72">
        <f>IF($F27="","",VLOOKUP($F27,Base_Tarefas[[ID]:[Data Fim Real]],7,0))</f>
        <v>44509</v>
      </c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2"/>
    </row>
    <row r="28" spans="2:114" s="3" customFormat="1" ht="40.5" customHeight="1" x14ac:dyDescent="0.35">
      <c r="B28" s="56"/>
      <c r="C28" s="56"/>
      <c r="E28" s="58"/>
      <c r="F28" s="70" t="str">
        <v>5.4</v>
      </c>
      <c r="G28" s="71" t="str">
        <f>IF(F28="","",VLOOKUP(F28,Base_Tarefas[[ID]:[Data Fim Real]],2,0))</f>
        <v>Projeto A</v>
      </c>
      <c r="H28" s="71" t="str">
        <f>IF($F28="","",VLOOKUP($F28,Base_Tarefas[[ID]:[Data Fim Real]],3,0))</f>
        <v>Tarefa 4</v>
      </c>
      <c r="I28" s="71" t="str">
        <f>IF($F28="","",VLOOKUP($F28,Base_Tarefas[[ID]:[Data Fim Real]],4,0))</f>
        <v>Marcus Cavalcanti</v>
      </c>
      <c r="J28" s="83">
        <f>IF($F28="","",VLOOKUP($F28,Base_Tarefas[[ID]:[% Finalizado]],11,0))</f>
        <v>0</v>
      </c>
      <c r="K28" s="72">
        <f>IF($F28="","",VLOOKUP($F28,Base_Tarefas[[ID]:[Data Fim Real]],5,0))</f>
        <v>44509</v>
      </c>
      <c r="L28" s="72">
        <f>IF($F28="","",VLOOKUP($F28,Base_Tarefas[[ID]:[Data Fim Real]],7,0))</f>
        <v>44516</v>
      </c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2"/>
    </row>
    <row r="29" spans="2:114" s="3" customFormat="1" ht="40.5" customHeight="1" x14ac:dyDescent="0.35">
      <c r="B29" s="56"/>
      <c r="C29" s="56"/>
      <c r="E29" s="58"/>
      <c r="F29" s="70" t="str">
        <v>6.1</v>
      </c>
      <c r="G29" s="71" t="str">
        <f>IF(F29="","",VLOOKUP(F29,Base_Tarefas[[ID]:[Data Fim Real]],2,0))</f>
        <v>Projeto B</v>
      </c>
      <c r="H29" s="71" t="str">
        <f>IF($F29="","",VLOOKUP($F29,Base_Tarefas[[ID]:[Data Fim Real]],3,0))</f>
        <v>Tarefa 1</v>
      </c>
      <c r="I29" s="71" t="str">
        <f>IF($F29="","",VLOOKUP($F29,Base_Tarefas[[ID]:[Data Fim Real]],4,0))</f>
        <v>Gabriel Cajado</v>
      </c>
      <c r="J29" s="83">
        <f>IF($F29="","",VLOOKUP($F29,Base_Tarefas[[ID]:[% Finalizado]],11,0))</f>
        <v>1</v>
      </c>
      <c r="K29" s="72">
        <f>IF($F29="","",VLOOKUP($F29,Base_Tarefas[[ID]:[Data Fim Real]],5,0))</f>
        <v>44496</v>
      </c>
      <c r="L29" s="72">
        <f>IF($F29="","",VLOOKUP($F29,Base_Tarefas[[ID]:[Data Fim Real]],7,0))</f>
        <v>44498</v>
      </c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2"/>
    </row>
    <row r="30" spans="2:114" s="3" customFormat="1" ht="40.5" customHeight="1" x14ac:dyDescent="0.35">
      <c r="B30" s="56"/>
      <c r="C30" s="56"/>
      <c r="E30" s="58"/>
      <c r="F30" s="70" t="str">
        <v>6.2</v>
      </c>
      <c r="G30" s="71" t="str">
        <f>IF(F30="","",VLOOKUP(F30,Base_Tarefas[[ID]:[Data Fim Real]],2,0))</f>
        <v>Projeto B</v>
      </c>
      <c r="H30" s="71" t="str">
        <f>IF($F30="","",VLOOKUP($F30,Base_Tarefas[[ID]:[Data Fim Real]],3,0))</f>
        <v>Tarefa 2</v>
      </c>
      <c r="I30" s="71" t="str">
        <f>IF($F30="","",VLOOKUP($F30,Base_Tarefas[[ID]:[Data Fim Real]],4,0))</f>
        <v>Gabriel Cajado</v>
      </c>
      <c r="J30" s="83">
        <f>IF($F30="","",VLOOKUP($F30,Base_Tarefas[[ID]:[% Finalizado]],11,0))</f>
        <v>1</v>
      </c>
      <c r="K30" s="72">
        <f>IF($F30="","",VLOOKUP($F30,Base_Tarefas[[ID]:[Data Fim Real]],5,0))</f>
        <v>44498</v>
      </c>
      <c r="L30" s="72">
        <f>IF($F30="","",VLOOKUP($F30,Base_Tarefas[[ID]:[Data Fim Real]],7,0))</f>
        <v>44503</v>
      </c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2"/>
    </row>
    <row r="31" spans="2:114" s="3" customFormat="1" ht="40.5" customHeight="1" x14ac:dyDescent="0.35">
      <c r="B31" s="56"/>
      <c r="C31" s="56"/>
      <c r="E31" s="58"/>
      <c r="F31" s="70" t="str">
        <v>6.3</v>
      </c>
      <c r="G31" s="71" t="str">
        <f>IF(F31="","",VLOOKUP(F31,Base_Tarefas[[ID]:[Data Fim Real]],2,0))</f>
        <v>Projeto B</v>
      </c>
      <c r="H31" s="71" t="str">
        <f>IF($F31="","",VLOOKUP($F31,Base_Tarefas[[ID]:[Data Fim Real]],3,0))</f>
        <v>Tarefa 3</v>
      </c>
      <c r="I31" s="71" t="str">
        <f>IF($F31="","",VLOOKUP($F31,Base_Tarefas[[ID]:[Data Fim Real]],4,0))</f>
        <v>Gabriel Cajado</v>
      </c>
      <c r="J31" s="83">
        <f>IF($F31="","",VLOOKUP($F31,Base_Tarefas[[ID]:[% Finalizado]],11,0))</f>
        <v>0.5</v>
      </c>
      <c r="K31" s="72">
        <f>IF($F31="","",VLOOKUP($F31,Base_Tarefas[[ID]:[Data Fim Real]],5,0))</f>
        <v>44503</v>
      </c>
      <c r="L31" s="72">
        <f>IF($F31="","",VLOOKUP($F31,Base_Tarefas[[ID]:[Data Fim Real]],7,0))</f>
        <v>44505</v>
      </c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2"/>
    </row>
    <row r="32" spans="2:114" s="3" customFormat="1" ht="40.5" customHeight="1" x14ac:dyDescent="0.35">
      <c r="B32" s="56"/>
      <c r="C32" s="56"/>
      <c r="E32" s="58"/>
      <c r="F32" s="70" t="str">
        <v>6.4</v>
      </c>
      <c r="G32" s="71" t="str">
        <f>IF(F32="","",VLOOKUP(F32,Base_Tarefas[[ID]:[Data Fim Real]],2,0))</f>
        <v>Projeto B</v>
      </c>
      <c r="H32" s="71" t="str">
        <f>IF($F32="","",VLOOKUP($F32,Base_Tarefas[[ID]:[Data Fim Real]],3,0))</f>
        <v>Tarefa 4</v>
      </c>
      <c r="I32" s="71" t="str">
        <f>IF($F32="","",VLOOKUP($F32,Base_Tarefas[[ID]:[Data Fim Real]],4,0))</f>
        <v>Gabriel Cajado</v>
      </c>
      <c r="J32" s="83">
        <f>IF($F32="","",VLOOKUP($F32,Base_Tarefas[[ID]:[% Finalizado]],11,0))</f>
        <v>0</v>
      </c>
      <c r="K32" s="72">
        <f>IF($F32="","",VLOOKUP($F32,Base_Tarefas[[ID]:[Data Fim Real]],5,0))</f>
        <v>44505</v>
      </c>
      <c r="L32" s="72">
        <f>IF($F32="","",VLOOKUP($F32,Base_Tarefas[[ID]:[Data Fim Real]],7,0))</f>
        <v>44511</v>
      </c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2"/>
    </row>
    <row r="33" spans="2:114" s="3" customFormat="1" ht="40.5" customHeight="1" x14ac:dyDescent="0.35">
      <c r="B33" s="56"/>
      <c r="C33" s="56"/>
      <c r="E33" s="58"/>
      <c r="F33" s="70" t="str">
        <v>7.1</v>
      </c>
      <c r="G33" s="71" t="str">
        <f>IF(F33="","",VLOOKUP(F33,Base_Tarefas[[ID]:[Data Fim Real]],2,0))</f>
        <v>Projeto C</v>
      </c>
      <c r="H33" s="71" t="str">
        <f>IF($F33="","",VLOOKUP($F33,Base_Tarefas[[ID]:[Data Fim Real]],3,0))</f>
        <v>Tarefa 1</v>
      </c>
      <c r="I33" s="71" t="str">
        <f>IF($F33="","",VLOOKUP($F33,Base_Tarefas[[ID]:[Data Fim Real]],4,0))</f>
        <v>Sergio Tranjan</v>
      </c>
      <c r="J33" s="83">
        <f>IF($F33="","",VLOOKUP($F33,Base_Tarefas[[ID]:[% Finalizado]],11,0))</f>
        <v>1</v>
      </c>
      <c r="K33" s="72">
        <f>IF($F33="","",VLOOKUP($F33,Base_Tarefas[[ID]:[Data Fim Real]],5,0))</f>
        <v>44494</v>
      </c>
      <c r="L33" s="72">
        <f>IF($F33="","",VLOOKUP($F33,Base_Tarefas[[ID]:[Data Fim Real]],7,0))</f>
        <v>44497</v>
      </c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2"/>
    </row>
    <row r="34" spans="2:114" s="3" customFormat="1" ht="40.5" customHeight="1" x14ac:dyDescent="0.35">
      <c r="B34" s="56"/>
      <c r="C34" s="56"/>
      <c r="E34" s="58"/>
      <c r="F34" s="70" t="str">
        <v>7.2</v>
      </c>
      <c r="G34" s="71" t="str">
        <f>IF(F34="","",VLOOKUP(F34,Base_Tarefas[[ID]:[Data Fim Real]],2,0))</f>
        <v>Projeto C</v>
      </c>
      <c r="H34" s="71" t="str">
        <f>IF($F34="","",VLOOKUP($F34,Base_Tarefas[[ID]:[Data Fim Real]],3,0))</f>
        <v>Tarefa 2</v>
      </c>
      <c r="I34" s="71" t="str">
        <f>IF($F34="","",VLOOKUP($F34,Base_Tarefas[[ID]:[Data Fim Real]],4,0))</f>
        <v>Sergio Tranjan</v>
      </c>
      <c r="J34" s="83">
        <f>IF($F34="","",VLOOKUP($F34,Base_Tarefas[[ID]:[% Finalizado]],11,0))</f>
        <v>1</v>
      </c>
      <c r="K34" s="72">
        <f>IF($F34="","",VLOOKUP($F34,Base_Tarefas[[ID]:[Data Fim Real]],5,0))</f>
        <v>44497</v>
      </c>
      <c r="L34" s="72">
        <f>IF($F34="","",VLOOKUP($F34,Base_Tarefas[[ID]:[Data Fim Real]],7,0))</f>
        <v>44501</v>
      </c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2"/>
    </row>
    <row r="35" spans="2:114" s="3" customFormat="1" ht="40.5" customHeight="1" x14ac:dyDescent="0.35">
      <c r="B35" s="56"/>
      <c r="C35" s="56"/>
      <c r="E35" s="58"/>
      <c r="F35" s="70" t="str">
        <v>8.1</v>
      </c>
      <c r="G35" s="71" t="str">
        <f>IF(F35="","",VLOOKUP(F35,Base_Tarefas[[ID]:[Data Fim Real]],2,0))</f>
        <v>Projeto D</v>
      </c>
      <c r="H35" s="71" t="str">
        <f>IF($F35="","",VLOOKUP($F35,Base_Tarefas[[ID]:[Data Fim Real]],3,0))</f>
        <v>Tarefa 1</v>
      </c>
      <c r="I35" s="71" t="str">
        <f>IF($F35="","",VLOOKUP($F35,Base_Tarefas[[ID]:[Data Fim Real]],4,0))</f>
        <v>Daniel Candiotto</v>
      </c>
      <c r="J35" s="83">
        <f>IF($F35="","",VLOOKUP($F35,Base_Tarefas[[ID]:[% Finalizado]],11,0))</f>
        <v>0</v>
      </c>
      <c r="K35" s="72">
        <f>IF($F35="","",VLOOKUP($F35,Base_Tarefas[[ID]:[Data Fim Real]],5,0))</f>
        <v>44505</v>
      </c>
      <c r="L35" s="72">
        <f>IF($F35="","",VLOOKUP($F35,Base_Tarefas[[ID]:[Data Fim Real]],7,0))</f>
        <v>44512</v>
      </c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2"/>
    </row>
    <row r="36" spans="2:114" s="3" customFormat="1" ht="40.5" customHeight="1" x14ac:dyDescent="0.35">
      <c r="B36" s="56"/>
      <c r="C36" s="56"/>
      <c r="E36" s="58"/>
      <c r="F36" s="70" t="str">
        <v>8.2</v>
      </c>
      <c r="G36" s="71" t="str">
        <f>IF(F36="","",VLOOKUP(F36,Base_Tarefas[[ID]:[Data Fim Real]],2,0))</f>
        <v>Projeto D</v>
      </c>
      <c r="H36" s="71" t="str">
        <f>IF($F36="","",VLOOKUP($F36,Base_Tarefas[[ID]:[Data Fim Real]],3,0))</f>
        <v>Tarefa 2</v>
      </c>
      <c r="I36" s="71" t="str">
        <f>IF($F36="","",VLOOKUP($F36,Base_Tarefas[[ID]:[Data Fim Real]],4,0))</f>
        <v>Daniel Candiotto</v>
      </c>
      <c r="J36" s="83">
        <f>IF($F36="","",VLOOKUP($F36,Base_Tarefas[[ID]:[% Finalizado]],11,0))</f>
        <v>0</v>
      </c>
      <c r="K36" s="72">
        <f>IF($F36="","",VLOOKUP($F36,Base_Tarefas[[ID]:[Data Fim Real]],5,0))</f>
        <v>44512</v>
      </c>
      <c r="L36" s="72">
        <f>IF($F36="","",VLOOKUP($F36,Base_Tarefas[[ID]:[Data Fim Real]],7,0))</f>
        <v>44518</v>
      </c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2"/>
    </row>
    <row r="37" spans="2:114" s="3" customFormat="1" ht="40.5" customHeight="1" x14ac:dyDescent="0.35">
      <c r="B37" s="56"/>
      <c r="C37" s="56"/>
      <c r="E37" s="58"/>
      <c r="F37" s="70" t="str">
        <v>8.3</v>
      </c>
      <c r="G37" s="71" t="str">
        <f>IF(F37="","",VLOOKUP(F37,Base_Tarefas[[ID]:[Data Fim Real]],2,0))</f>
        <v>Projeto D</v>
      </c>
      <c r="H37" s="71" t="str">
        <f>IF($F37="","",VLOOKUP($F37,Base_Tarefas[[ID]:[Data Fim Real]],3,0))</f>
        <v>Tarefa 3</v>
      </c>
      <c r="I37" s="71" t="str">
        <f>IF($F37="","",VLOOKUP($F37,Base_Tarefas[[ID]:[Data Fim Real]],4,0))</f>
        <v>Daniel Candiotto</v>
      </c>
      <c r="J37" s="83">
        <f>IF($F37="","",VLOOKUP($F37,Base_Tarefas[[ID]:[% Finalizado]],11,0))</f>
        <v>0</v>
      </c>
      <c r="K37" s="72">
        <f>IF($F37="","",VLOOKUP($F37,Base_Tarefas[[ID]:[Data Fim Real]],5,0))</f>
        <v>44518</v>
      </c>
      <c r="L37" s="72">
        <f>IF($F37="","",VLOOKUP($F37,Base_Tarefas[[ID]:[Data Fim Real]],7,0))</f>
        <v>44524</v>
      </c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2"/>
    </row>
    <row r="38" spans="2:114" s="3" customFormat="1" ht="40.5" customHeight="1" x14ac:dyDescent="0.35">
      <c r="B38" s="56"/>
      <c r="C38" s="56"/>
      <c r="E38" s="58"/>
      <c r="F38" s="70" t="str">
        <v>9.1</v>
      </c>
      <c r="G38" s="71" t="str">
        <f>IF(F38="","",VLOOKUP(F38,Base_Tarefas[[ID]:[Data Fim Real]],2,0))</f>
        <v>Projeto M</v>
      </c>
      <c r="H38" s="71" t="str">
        <f>IF($F38="","",VLOOKUP($F38,Base_Tarefas[[ID]:[Data Fim Real]],3,0))</f>
        <v>Tarefa 1</v>
      </c>
      <c r="I38" s="71" t="str">
        <f>IF($F38="","",VLOOKUP($F38,Base_Tarefas[[ID]:[Data Fim Real]],4,0))</f>
        <v>Diego</v>
      </c>
      <c r="J38" s="83">
        <f>IF($F38="","",VLOOKUP($F38,Base_Tarefas[[ID]:[% Finalizado]],11,0))</f>
        <v>0.1</v>
      </c>
      <c r="K38" s="72">
        <f>IF($F38="","",VLOOKUP($F38,Base_Tarefas[[ID]:[Data Fim Real]],5,0))</f>
        <v>44503</v>
      </c>
      <c r="L38" s="72">
        <f>IF($F38="","",VLOOKUP($F38,Base_Tarefas[[ID]:[Data Fim Real]],7,0))</f>
        <v>44504</v>
      </c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2"/>
    </row>
    <row r="39" spans="2:114" s="3" customFormat="1" ht="40.5" customHeight="1" x14ac:dyDescent="0.35">
      <c r="B39" s="56"/>
      <c r="C39" s="56"/>
      <c r="E39" s="58"/>
      <c r="F39" s="70" t="str">
        <v>9.2</v>
      </c>
      <c r="G39" s="71" t="str">
        <f>IF(F39="","",VLOOKUP(F39,Base_Tarefas[[ID]:[Data Fim Real]],2,0))</f>
        <v>Projeto M</v>
      </c>
      <c r="H39" s="71" t="str">
        <f>IF($F39="","",VLOOKUP($F39,Base_Tarefas[[ID]:[Data Fim Real]],3,0))</f>
        <v>Tarefa 2</v>
      </c>
      <c r="I39" s="71" t="str">
        <f>IF($F39="","",VLOOKUP($F39,Base_Tarefas[[ID]:[Data Fim Real]],4,0))</f>
        <v>Diego</v>
      </c>
      <c r="J39" s="83">
        <f>IF($F39="","",VLOOKUP($F39,Base_Tarefas[[ID]:[% Finalizado]],11,0))</f>
        <v>0</v>
      </c>
      <c r="K39" s="72">
        <f>IF($F39="","",VLOOKUP($F39,Base_Tarefas[[ID]:[Data Fim Real]],5,0))</f>
        <v>44504</v>
      </c>
      <c r="L39" s="72">
        <f>IF($F39="","",VLOOKUP($F39,Base_Tarefas[[ID]:[Data Fim Real]],7,0))</f>
        <v>44508</v>
      </c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2"/>
    </row>
    <row r="40" spans="2:114" s="3" customFormat="1" ht="40.5" customHeight="1" x14ac:dyDescent="0.35">
      <c r="B40" s="56"/>
      <c r="C40" s="56"/>
      <c r="E40" s="58"/>
      <c r="F40" s="70" t="str">
        <v>9.3</v>
      </c>
      <c r="G40" s="71" t="str">
        <f>IF(F40="","",VLOOKUP(F40,Base_Tarefas[[ID]:[Data Fim Real]],2,0))</f>
        <v>Projeto M</v>
      </c>
      <c r="H40" s="71" t="str">
        <f>IF($F40="","",VLOOKUP($F40,Base_Tarefas[[ID]:[Data Fim Real]],3,0))</f>
        <v>Tarefa 3</v>
      </c>
      <c r="I40" s="71" t="str">
        <f>IF($F40="","",VLOOKUP($F40,Base_Tarefas[[ID]:[Data Fim Real]],4,0))</f>
        <v>Diego</v>
      </c>
      <c r="J40" s="83">
        <f>IF($F40="","",VLOOKUP($F40,Base_Tarefas[[ID]:[% Finalizado]],11,0))</f>
        <v>0</v>
      </c>
      <c r="K40" s="72">
        <f>IF($F40="","",VLOOKUP($F40,Base_Tarefas[[ID]:[Data Fim Real]],5,0))</f>
        <v>44508</v>
      </c>
      <c r="L40" s="72">
        <f>IF($F40="","",VLOOKUP($F40,Base_Tarefas[[ID]:[Data Fim Real]],7,0))</f>
        <v>44510</v>
      </c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2"/>
    </row>
    <row r="41" spans="2:114" s="3" customFormat="1" ht="40.5" customHeight="1" x14ac:dyDescent="0.35">
      <c r="B41" s="56"/>
      <c r="C41" s="56"/>
      <c r="E41" s="58"/>
      <c r="F41" s="70" t="str">
        <v>9.4</v>
      </c>
      <c r="G41" s="71" t="str">
        <f>IF(F41="","",VLOOKUP(F41,Base_Tarefas[[ID]:[Data Fim Real]],2,0))</f>
        <v>Projeto M</v>
      </c>
      <c r="H41" s="71" t="str">
        <f>IF($F41="","",VLOOKUP($F41,Base_Tarefas[[ID]:[Data Fim Real]],3,0))</f>
        <v>Tarefa 4</v>
      </c>
      <c r="I41" s="71" t="str">
        <f>IF($F41="","",VLOOKUP($F41,Base_Tarefas[[ID]:[Data Fim Real]],4,0))</f>
        <v>Diego</v>
      </c>
      <c r="J41" s="83">
        <f>IF($F41="","",VLOOKUP($F41,Base_Tarefas[[ID]:[% Finalizado]],11,0))</f>
        <v>0</v>
      </c>
      <c r="K41" s="72">
        <f>IF($F41="","",VLOOKUP($F41,Base_Tarefas[[ID]:[Data Fim Real]],5,0))</f>
        <v>44510</v>
      </c>
      <c r="L41" s="72">
        <f>IF($F41="","",VLOOKUP($F41,Base_Tarefas[[ID]:[Data Fim Real]],7,0))</f>
        <v>44512</v>
      </c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2"/>
    </row>
    <row r="42" spans="2:114" s="3" customFormat="1" ht="40.5" customHeight="1" x14ac:dyDescent="0.35">
      <c r="B42" s="56"/>
      <c r="C42" s="56"/>
      <c r="E42" s="58"/>
      <c r="F42" s="70" t="str">
        <v>10.1</v>
      </c>
      <c r="G42" s="71" t="str">
        <f>IF(F42="","",VLOOKUP(F42,Base_Tarefas[[ID]:[Data Fim Real]],2,0))</f>
        <v>Projeto N</v>
      </c>
      <c r="H42" s="71" t="str">
        <f>IF($F42="","",VLOOKUP($F42,Base_Tarefas[[ID]:[Data Fim Real]],3,0))</f>
        <v>Tarefa 1</v>
      </c>
      <c r="I42" s="71" t="str">
        <f>IF($F42="","",VLOOKUP($F42,Base_Tarefas[[ID]:[Data Fim Real]],4,0))</f>
        <v>Diego</v>
      </c>
      <c r="J42" s="83">
        <f>IF($F42="","",VLOOKUP($F42,Base_Tarefas[[ID]:[% Finalizado]],11,0))</f>
        <v>0.5</v>
      </c>
      <c r="K42" s="72">
        <f>IF($F42="","",VLOOKUP($F42,Base_Tarefas[[ID]:[Data Fim Real]],5,0))</f>
        <v>44497</v>
      </c>
      <c r="L42" s="72">
        <f>IF($F42="","",VLOOKUP($F42,Base_Tarefas[[ID]:[Data Fim Real]],7,0))</f>
        <v>44518</v>
      </c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2"/>
    </row>
    <row r="43" spans="2:114" s="3" customFormat="1" ht="40.5" customHeight="1" x14ac:dyDescent="0.35">
      <c r="B43" s="56"/>
      <c r="C43" s="56"/>
      <c r="E43" s="58"/>
      <c r="F43" s="70"/>
      <c r="G43" s="71" t="str">
        <f>IF(F43="","",VLOOKUP(F43,Base_Tarefas[[ID]:[Data Fim Real]],2,0))</f>
        <v/>
      </c>
      <c r="H43" s="71" t="str">
        <f>IF($F43="","",VLOOKUP($F43,Base_Tarefas[[ID]:[Data Fim Real]],3,0))</f>
        <v/>
      </c>
      <c r="I43" s="71" t="str">
        <f>IF($F43="","",VLOOKUP($F43,Base_Tarefas[[ID]:[Data Fim Real]],4,0))</f>
        <v/>
      </c>
      <c r="J43" s="83" t="str">
        <f>IF($F43="","",VLOOKUP($F43,Base_Tarefas[[ID]:[% Finalizado]],11,0))</f>
        <v/>
      </c>
      <c r="K43" s="72" t="str">
        <f>IF($F43="","",VLOOKUP($F43,Base_Tarefas[[ID]:[Data Fim Real]],5,0))</f>
        <v/>
      </c>
      <c r="L43" s="72" t="str">
        <f>IF($F43="","",VLOOKUP($F43,Base_Tarefas[[ID]:[Data Fim Real]],7,0))</f>
        <v/>
      </c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2"/>
    </row>
    <row r="44" spans="2:114" s="3" customFormat="1" ht="40.5" customHeight="1" x14ac:dyDescent="0.35">
      <c r="B44" s="56"/>
      <c r="C44" s="56"/>
      <c r="E44" s="58"/>
      <c r="F44" s="70"/>
      <c r="G44" s="71" t="str">
        <f>IF(F44="","",VLOOKUP(F44,Base_Tarefas[[ID]:[Data Fim Real]],2,0))</f>
        <v/>
      </c>
      <c r="H44" s="71" t="str">
        <f>IF($F44="","",VLOOKUP($F44,Base_Tarefas[[ID]:[Data Fim Real]],3,0))</f>
        <v/>
      </c>
      <c r="I44" s="71" t="str">
        <f>IF($F44="","",VLOOKUP($F44,Base_Tarefas[[ID]:[Data Fim Real]],4,0))</f>
        <v/>
      </c>
      <c r="J44" s="83" t="str">
        <f>IF($F44="","",VLOOKUP($F44,Base_Tarefas[[ID]:[% Finalizado]],11,0))</f>
        <v/>
      </c>
      <c r="K44" s="72" t="str">
        <f>IF($F44="","",VLOOKUP($F44,Base_Tarefas[[ID]:[Data Fim Real]],5,0))</f>
        <v/>
      </c>
      <c r="L44" s="72" t="str">
        <f>IF($F44="","",VLOOKUP($F44,Base_Tarefas[[ID]:[Data Fim Real]],7,0))</f>
        <v/>
      </c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2"/>
    </row>
    <row r="45" spans="2:114" s="3" customFormat="1" ht="40.5" customHeight="1" x14ac:dyDescent="0.35">
      <c r="B45" s="56"/>
      <c r="C45" s="56"/>
      <c r="E45" s="58"/>
      <c r="F45" s="70"/>
      <c r="G45" s="71" t="str">
        <f>IF(F45="","",VLOOKUP(F45,Base_Tarefas[[ID]:[Data Fim Real]],2,0))</f>
        <v/>
      </c>
      <c r="H45" s="71" t="str">
        <f>IF($F45="","",VLOOKUP($F45,Base_Tarefas[[ID]:[Data Fim Real]],3,0))</f>
        <v/>
      </c>
      <c r="I45" s="71" t="str">
        <f>IF($F45="","",VLOOKUP($F45,Base_Tarefas[[ID]:[Data Fim Real]],4,0))</f>
        <v/>
      </c>
      <c r="J45" s="83" t="str">
        <f>IF($F45="","",VLOOKUP($F45,Base_Tarefas[[ID]:[% Finalizado]],11,0))</f>
        <v/>
      </c>
      <c r="K45" s="72" t="str">
        <f>IF($F45="","",VLOOKUP($F45,Base_Tarefas[[ID]:[Data Fim Real]],5,0))</f>
        <v/>
      </c>
      <c r="L45" s="72" t="str">
        <f>IF($F45="","",VLOOKUP($F45,Base_Tarefas[[ID]:[Data Fim Real]],7,0))</f>
        <v/>
      </c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2"/>
    </row>
    <row r="46" spans="2:114" s="3" customFormat="1" ht="40.5" customHeight="1" x14ac:dyDescent="0.35">
      <c r="B46" s="56"/>
      <c r="C46" s="56"/>
      <c r="E46" s="58"/>
      <c r="F46" s="70"/>
      <c r="G46" s="71" t="str">
        <f>IF(F46="","",VLOOKUP(F46,Base_Tarefas[[ID]:[Data Fim Real]],2,0))</f>
        <v/>
      </c>
      <c r="H46" s="71" t="str">
        <f>IF($F46="","",VLOOKUP($F46,Base_Tarefas[[ID]:[Data Fim Real]],3,0))</f>
        <v/>
      </c>
      <c r="I46" s="71" t="str">
        <f>IF($F46="","",VLOOKUP($F46,Base_Tarefas[[ID]:[Data Fim Real]],4,0))</f>
        <v/>
      </c>
      <c r="J46" s="83" t="str">
        <f>IF($F46="","",VLOOKUP($F46,Base_Tarefas[[ID]:[% Finalizado]],11,0))</f>
        <v/>
      </c>
      <c r="K46" s="72" t="str">
        <f>IF($F46="","",VLOOKUP($F46,Base_Tarefas[[ID]:[Data Fim Real]],5,0))</f>
        <v/>
      </c>
      <c r="L46" s="72" t="str">
        <f>IF($F46="","",VLOOKUP($F46,Base_Tarefas[[ID]:[Data Fim Real]],7,0))</f>
        <v/>
      </c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2"/>
    </row>
    <row r="47" spans="2:114" s="3" customFormat="1" ht="40.5" customHeight="1" x14ac:dyDescent="0.35">
      <c r="B47" s="56"/>
      <c r="C47" s="56"/>
      <c r="E47" s="58"/>
      <c r="F47" s="70"/>
      <c r="G47" s="71" t="str">
        <f>IF(F47="","",VLOOKUP(F47,Base_Tarefas[[ID]:[Data Fim Real]],2,0))</f>
        <v/>
      </c>
      <c r="H47" s="71" t="str">
        <f>IF($F47="","",VLOOKUP($F47,Base_Tarefas[[ID]:[Data Fim Real]],3,0))</f>
        <v/>
      </c>
      <c r="I47" s="71" t="str">
        <f>IF($F47="","",VLOOKUP($F47,Base_Tarefas[[ID]:[Data Fim Real]],4,0))</f>
        <v/>
      </c>
      <c r="J47" s="83" t="str">
        <f>IF($F47="","",VLOOKUP($F47,Base_Tarefas[[ID]:[% Finalizado]],11,0))</f>
        <v/>
      </c>
      <c r="K47" s="72" t="str">
        <f>IF($F47="","",VLOOKUP($F47,Base_Tarefas[[ID]:[Data Fim Real]],5,0))</f>
        <v/>
      </c>
      <c r="L47" s="72" t="str">
        <f>IF($F47="","",VLOOKUP($F47,Base_Tarefas[[ID]:[Data Fim Real]],7,0))</f>
        <v/>
      </c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2"/>
    </row>
    <row r="48" spans="2:114" s="3" customFormat="1" ht="40.5" customHeight="1" x14ac:dyDescent="0.35">
      <c r="B48" s="56"/>
      <c r="C48" s="56"/>
      <c r="E48" s="58"/>
      <c r="F48" s="70"/>
      <c r="G48" s="71" t="str">
        <f>IF(F48="","",VLOOKUP(F48,Base_Tarefas[[ID]:[Data Fim Real]],2,0))</f>
        <v/>
      </c>
      <c r="H48" s="71" t="str">
        <f>IF($F48="","",VLOOKUP($F48,Base_Tarefas[[ID]:[Data Fim Real]],3,0))</f>
        <v/>
      </c>
      <c r="I48" s="71" t="str">
        <f>IF($F48="","",VLOOKUP($F48,Base_Tarefas[[ID]:[Data Fim Real]],4,0))</f>
        <v/>
      </c>
      <c r="J48" s="83" t="str">
        <f>IF($F48="","",VLOOKUP($F48,Base_Tarefas[[ID]:[% Finalizado]],11,0))</f>
        <v/>
      </c>
      <c r="K48" s="72" t="str">
        <f>IF($F48="","",VLOOKUP($F48,Base_Tarefas[[ID]:[Data Fim Real]],5,0))</f>
        <v/>
      </c>
      <c r="L48" s="72" t="str">
        <f>IF($F48="","",VLOOKUP($F48,Base_Tarefas[[ID]:[Data Fim Real]],7,0))</f>
        <v/>
      </c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2"/>
    </row>
    <row r="49" spans="2:114" s="3" customFormat="1" ht="40.5" customHeight="1" x14ac:dyDescent="0.35">
      <c r="B49" s="56"/>
      <c r="C49" s="56"/>
      <c r="E49" s="58"/>
      <c r="F49" s="70"/>
      <c r="G49" s="71" t="str">
        <f>IF(F49="","",VLOOKUP(F49,Base_Tarefas[[ID]:[Data Fim Real]],2,0))</f>
        <v/>
      </c>
      <c r="H49" s="71" t="str">
        <f>IF($F49="","",VLOOKUP($F49,Base_Tarefas[[ID]:[Data Fim Real]],3,0))</f>
        <v/>
      </c>
      <c r="I49" s="71" t="str">
        <f>IF($F49="","",VLOOKUP($F49,Base_Tarefas[[ID]:[Data Fim Real]],4,0))</f>
        <v/>
      </c>
      <c r="J49" s="83" t="str">
        <f>IF($F49="","",VLOOKUP($F49,Base_Tarefas[[ID]:[% Finalizado]],11,0))</f>
        <v/>
      </c>
      <c r="K49" s="72" t="str">
        <f>IF($F49="","",VLOOKUP($F49,Base_Tarefas[[ID]:[Data Fim Real]],5,0))</f>
        <v/>
      </c>
      <c r="L49" s="72" t="str">
        <f>IF($F49="","",VLOOKUP($F49,Base_Tarefas[[ID]:[Data Fim Real]],7,0))</f>
        <v/>
      </c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2"/>
    </row>
    <row r="50" spans="2:114" s="3" customFormat="1" ht="40.5" customHeight="1" x14ac:dyDescent="0.35">
      <c r="B50" s="56"/>
      <c r="C50" s="56"/>
      <c r="E50" s="58"/>
      <c r="F50" s="70"/>
      <c r="G50" s="71" t="str">
        <f>IF(F50="","",VLOOKUP(F50,Base_Tarefas[[ID]:[Data Fim Real]],2,0))</f>
        <v/>
      </c>
      <c r="H50" s="71" t="str">
        <f>IF($F50="","",VLOOKUP($F50,Base_Tarefas[[ID]:[Data Fim Real]],3,0))</f>
        <v/>
      </c>
      <c r="I50" s="71" t="str">
        <f>IF($F50="","",VLOOKUP($F50,Base_Tarefas[[ID]:[Data Fim Real]],4,0))</f>
        <v/>
      </c>
      <c r="J50" s="83" t="str">
        <f>IF($F50="","",VLOOKUP($F50,Base_Tarefas[[ID]:[% Finalizado]],11,0))</f>
        <v/>
      </c>
      <c r="K50" s="72" t="str">
        <f>IF($F50="","",VLOOKUP($F50,Base_Tarefas[[ID]:[Data Fim Real]],5,0))</f>
        <v/>
      </c>
      <c r="L50" s="72" t="str">
        <f>IF($F50="","",VLOOKUP($F50,Base_Tarefas[[ID]:[Data Fim Real]],7,0))</f>
        <v/>
      </c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2"/>
    </row>
    <row r="51" spans="2:114" s="3" customFormat="1" ht="40.5" customHeight="1" x14ac:dyDescent="0.35">
      <c r="B51" s="56"/>
      <c r="C51" s="56"/>
      <c r="E51" s="58"/>
      <c r="F51" s="70"/>
      <c r="G51" s="71" t="str">
        <f>IF(F51="","",VLOOKUP(F51,Base_Tarefas[[ID]:[Data Fim Real]],2,0))</f>
        <v/>
      </c>
      <c r="H51" s="71" t="str">
        <f>IF($F51="","",VLOOKUP($F51,Base_Tarefas[[ID]:[Data Fim Real]],3,0))</f>
        <v/>
      </c>
      <c r="I51" s="71" t="str">
        <f>IF($F51="","",VLOOKUP($F51,Base_Tarefas[[ID]:[Data Fim Real]],4,0))</f>
        <v/>
      </c>
      <c r="J51" s="83" t="str">
        <f>IF($F51="","",VLOOKUP($F51,Base_Tarefas[[ID]:[% Finalizado]],11,0))</f>
        <v/>
      </c>
      <c r="K51" s="72" t="str">
        <f>IF($F51="","",VLOOKUP($F51,Base_Tarefas[[ID]:[Data Fim Real]],5,0))</f>
        <v/>
      </c>
      <c r="L51" s="72" t="str">
        <f>IF($F51="","",VLOOKUP($F51,Base_Tarefas[[ID]:[Data Fim Real]],7,0))</f>
        <v/>
      </c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2"/>
    </row>
    <row r="52" spans="2:114" s="3" customFormat="1" ht="40.5" customHeight="1" x14ac:dyDescent="0.35">
      <c r="B52" s="56"/>
      <c r="C52" s="56"/>
      <c r="E52" s="58"/>
      <c r="F52" s="70"/>
      <c r="G52" s="71" t="str">
        <f>IF(F52="","",VLOOKUP(F52,Base_Tarefas[[ID]:[Data Fim Real]],2,0))</f>
        <v/>
      </c>
      <c r="H52" s="71" t="str">
        <f>IF($F52="","",VLOOKUP($F52,Base_Tarefas[[ID]:[Data Fim Real]],3,0))</f>
        <v/>
      </c>
      <c r="I52" s="71" t="str">
        <f>IF($F52="","",VLOOKUP($F52,Base_Tarefas[[ID]:[Data Fim Real]],4,0))</f>
        <v/>
      </c>
      <c r="J52" s="83" t="str">
        <f>IF($F52="","",VLOOKUP($F52,Base_Tarefas[[ID]:[% Finalizado]],11,0))</f>
        <v/>
      </c>
      <c r="K52" s="72" t="str">
        <f>IF($F52="","",VLOOKUP($F52,Base_Tarefas[[ID]:[Data Fim Real]],5,0))</f>
        <v/>
      </c>
      <c r="L52" s="72" t="str">
        <f>IF($F52="","",VLOOKUP($F52,Base_Tarefas[[ID]:[Data Fim Real]],7,0))</f>
        <v/>
      </c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2"/>
    </row>
    <row r="53" spans="2:114" s="3" customFormat="1" ht="40.5" customHeight="1" x14ac:dyDescent="0.35">
      <c r="B53" s="56"/>
      <c r="C53" s="56"/>
      <c r="E53" s="58"/>
      <c r="F53" s="70"/>
      <c r="G53" s="71" t="str">
        <f>IF(F53="","",VLOOKUP(F53,Base_Tarefas[[ID]:[Data Fim Real]],2,0))</f>
        <v/>
      </c>
      <c r="H53" s="71" t="str">
        <f>IF($F53="","",VLOOKUP($F53,Base_Tarefas[[ID]:[Data Fim Real]],3,0))</f>
        <v/>
      </c>
      <c r="I53" s="71" t="str">
        <f>IF($F53="","",VLOOKUP($F53,Base_Tarefas[[ID]:[Data Fim Real]],4,0))</f>
        <v/>
      </c>
      <c r="J53" s="83" t="str">
        <f>IF($F53="","",VLOOKUP($F53,Base_Tarefas[[ID]:[% Finalizado]],11,0))</f>
        <v/>
      </c>
      <c r="K53" s="72" t="str">
        <f>IF($F53="","",VLOOKUP($F53,Base_Tarefas[[ID]:[Data Fim Real]],5,0))</f>
        <v/>
      </c>
      <c r="L53" s="72" t="str">
        <f>IF($F53="","",VLOOKUP($F53,Base_Tarefas[[ID]:[Data Fim Real]],7,0))</f>
        <v/>
      </c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2"/>
    </row>
    <row r="54" spans="2:114" s="3" customFormat="1" ht="40.5" customHeight="1" x14ac:dyDescent="0.35">
      <c r="B54" s="56"/>
      <c r="C54" s="56"/>
      <c r="E54" s="58"/>
      <c r="F54" s="70"/>
      <c r="G54" s="71" t="str">
        <f>IF(F54="","",VLOOKUP(F54,Base_Tarefas[[ID]:[Data Fim Real]],2,0))</f>
        <v/>
      </c>
      <c r="H54" s="71" t="str">
        <f>IF($F54="","",VLOOKUP($F54,Base_Tarefas[[ID]:[Data Fim Real]],3,0))</f>
        <v/>
      </c>
      <c r="I54" s="71" t="str">
        <f>IF($F54="","",VLOOKUP($F54,Base_Tarefas[[ID]:[Data Fim Real]],4,0))</f>
        <v/>
      </c>
      <c r="J54" s="83" t="str">
        <f>IF($F54="","",VLOOKUP($F54,Base_Tarefas[[ID]:[% Finalizado]],11,0))</f>
        <v/>
      </c>
      <c r="K54" s="72" t="str">
        <f>IF($F54="","",VLOOKUP($F54,Base_Tarefas[[ID]:[Data Fim Real]],5,0))</f>
        <v/>
      </c>
      <c r="L54" s="72" t="str">
        <f>IF($F54="","",VLOOKUP($F54,Base_Tarefas[[ID]:[Data Fim Real]],7,0))</f>
        <v/>
      </c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2"/>
    </row>
    <row r="55" spans="2:114" s="3" customFormat="1" ht="40.5" customHeight="1" x14ac:dyDescent="0.35">
      <c r="B55" s="56"/>
      <c r="C55" s="56"/>
      <c r="E55" s="58"/>
      <c r="F55" s="70"/>
      <c r="G55" s="71" t="str">
        <f>IF(F55="","",VLOOKUP(F55,Base_Tarefas[[ID]:[Data Fim Real]],2,0))</f>
        <v/>
      </c>
      <c r="H55" s="71" t="str">
        <f>IF($F55="","",VLOOKUP($F55,Base_Tarefas[[ID]:[Data Fim Real]],3,0))</f>
        <v/>
      </c>
      <c r="I55" s="71" t="str">
        <f>IF($F55="","",VLOOKUP($F55,Base_Tarefas[[ID]:[Data Fim Real]],4,0))</f>
        <v/>
      </c>
      <c r="J55" s="83" t="str">
        <f>IF($F55="","",VLOOKUP($F55,Base_Tarefas[[ID]:[% Finalizado]],11,0))</f>
        <v/>
      </c>
      <c r="K55" s="72" t="str">
        <f>IF($F55="","",VLOOKUP($F55,Base_Tarefas[[ID]:[Data Fim Real]],5,0))</f>
        <v/>
      </c>
      <c r="L55" s="72" t="str">
        <f>IF($F55="","",VLOOKUP($F55,Base_Tarefas[[ID]:[Data Fim Real]],7,0))</f>
        <v/>
      </c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1"/>
      <c r="DJ55" s="62"/>
    </row>
    <row r="56" spans="2:114" s="3" customFormat="1" ht="40.5" customHeight="1" x14ac:dyDescent="0.35">
      <c r="B56" s="56"/>
      <c r="C56" s="56"/>
      <c r="E56" s="58"/>
      <c r="F56" s="70"/>
      <c r="G56" s="71" t="str">
        <f>IF(F56="","",VLOOKUP(F56,Base_Tarefas[[ID]:[Data Fim Real]],2,0))</f>
        <v/>
      </c>
      <c r="H56" s="71" t="str">
        <f>IF($F56="","",VLOOKUP($F56,Base_Tarefas[[ID]:[Data Fim Real]],3,0))</f>
        <v/>
      </c>
      <c r="I56" s="71" t="str">
        <f>IF($F56="","",VLOOKUP($F56,Base_Tarefas[[ID]:[Data Fim Real]],4,0))</f>
        <v/>
      </c>
      <c r="J56" s="83" t="str">
        <f>IF($F56="","",VLOOKUP($F56,Base_Tarefas[[ID]:[% Finalizado]],11,0))</f>
        <v/>
      </c>
      <c r="K56" s="72" t="str">
        <f>IF($F56="","",VLOOKUP($F56,Base_Tarefas[[ID]:[Data Fim Real]],5,0))</f>
        <v/>
      </c>
      <c r="L56" s="72" t="str">
        <f>IF($F56="","",VLOOKUP($F56,Base_Tarefas[[ID]:[Data Fim Real]],7,0))</f>
        <v/>
      </c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/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  <c r="DG56" s="61"/>
      <c r="DH56" s="61"/>
      <c r="DI56" s="61"/>
      <c r="DJ56" s="62"/>
    </row>
    <row r="57" spans="2:114" s="3" customFormat="1" ht="40.5" customHeight="1" x14ac:dyDescent="0.35">
      <c r="B57" s="56"/>
      <c r="C57" s="56"/>
      <c r="E57" s="58"/>
      <c r="F57" s="70"/>
      <c r="G57" s="71" t="str">
        <f>IF(F57="","",VLOOKUP(F57,Base_Tarefas[[ID]:[Data Fim Real]],2,0))</f>
        <v/>
      </c>
      <c r="H57" s="71" t="str">
        <f>IF($F57="","",VLOOKUP($F57,Base_Tarefas[[ID]:[Data Fim Real]],3,0))</f>
        <v/>
      </c>
      <c r="I57" s="71" t="str">
        <f>IF($F57="","",VLOOKUP($F57,Base_Tarefas[[ID]:[Data Fim Real]],4,0))</f>
        <v/>
      </c>
      <c r="J57" s="83" t="str">
        <f>IF($F57="","",VLOOKUP($F57,Base_Tarefas[[ID]:[% Finalizado]],11,0))</f>
        <v/>
      </c>
      <c r="K57" s="72" t="str">
        <f>IF($F57="","",VLOOKUP($F57,Base_Tarefas[[ID]:[Data Fim Real]],5,0))</f>
        <v/>
      </c>
      <c r="L57" s="72" t="str">
        <f>IF($F57="","",VLOOKUP($F57,Base_Tarefas[[ID]:[Data Fim Real]],7,0))</f>
        <v/>
      </c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1"/>
      <c r="DJ57" s="62"/>
    </row>
    <row r="58" spans="2:114" s="3" customFormat="1" ht="40.5" customHeight="1" x14ac:dyDescent="0.35">
      <c r="B58" s="56"/>
      <c r="C58" s="56"/>
      <c r="E58" s="58"/>
      <c r="F58" s="70"/>
      <c r="G58" s="71" t="str">
        <f>IF(F58="","",VLOOKUP(F58,Base_Tarefas[[ID]:[Data Fim Real]],2,0))</f>
        <v/>
      </c>
      <c r="H58" s="71" t="str">
        <f>IF($F58="","",VLOOKUP($F58,Base_Tarefas[[ID]:[Data Fim Real]],3,0))</f>
        <v/>
      </c>
      <c r="I58" s="71" t="str">
        <f>IF($F58="","",VLOOKUP($F58,Base_Tarefas[[ID]:[Data Fim Real]],4,0))</f>
        <v/>
      </c>
      <c r="J58" s="83" t="str">
        <f>IF($F58="","",VLOOKUP($F58,Base_Tarefas[[ID]:[% Finalizado]],11,0))</f>
        <v/>
      </c>
      <c r="K58" s="72" t="str">
        <f>IF($F58="","",VLOOKUP($F58,Base_Tarefas[[ID]:[Data Fim Real]],5,0))</f>
        <v/>
      </c>
      <c r="L58" s="72" t="str">
        <f>IF($F58="","",VLOOKUP($F58,Base_Tarefas[[ID]:[Data Fim Real]],7,0))</f>
        <v/>
      </c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/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  <c r="DG58" s="61"/>
      <c r="DH58" s="61"/>
      <c r="DI58" s="61"/>
      <c r="DJ58" s="62"/>
    </row>
    <row r="59" spans="2:114" s="3" customFormat="1" ht="40.5" customHeight="1" x14ac:dyDescent="0.35">
      <c r="B59" s="56"/>
      <c r="C59" s="56"/>
      <c r="E59" s="58"/>
      <c r="F59" s="70"/>
      <c r="G59" s="71" t="str">
        <f>IF(F59="","",VLOOKUP(F59,Base_Tarefas[[ID]:[Data Fim Real]],2,0))</f>
        <v/>
      </c>
      <c r="H59" s="71" t="str">
        <f>IF($F59="","",VLOOKUP($F59,Base_Tarefas[[ID]:[Data Fim Real]],3,0))</f>
        <v/>
      </c>
      <c r="I59" s="71" t="str">
        <f>IF($F59="","",VLOOKUP($F59,Base_Tarefas[[ID]:[Data Fim Real]],4,0))</f>
        <v/>
      </c>
      <c r="J59" s="83" t="str">
        <f>IF($F59="","",VLOOKUP($F59,Base_Tarefas[[ID]:[% Finalizado]],11,0))</f>
        <v/>
      </c>
      <c r="K59" s="72" t="str">
        <f>IF($F59="","",VLOOKUP($F59,Base_Tarefas[[ID]:[Data Fim Real]],5,0))</f>
        <v/>
      </c>
      <c r="L59" s="72" t="str">
        <f>IF($F59="","",VLOOKUP($F59,Base_Tarefas[[ID]:[Data Fim Real]],7,0))</f>
        <v/>
      </c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2"/>
    </row>
    <row r="60" spans="2:114" s="3" customFormat="1" ht="40.5" customHeight="1" x14ac:dyDescent="0.35">
      <c r="B60" s="56"/>
      <c r="C60" s="56"/>
      <c r="E60" s="58"/>
      <c r="F60" s="70"/>
      <c r="G60" s="71" t="str">
        <f>IF(F60="","",VLOOKUP(F60,Base_Tarefas[[ID]:[Data Fim Real]],2,0))</f>
        <v/>
      </c>
      <c r="H60" s="71" t="str">
        <f>IF($F60="","",VLOOKUP($F60,Base_Tarefas[[ID]:[Data Fim Real]],3,0))</f>
        <v/>
      </c>
      <c r="I60" s="71" t="str">
        <f>IF($F60="","",VLOOKUP($F60,Base_Tarefas[[ID]:[Data Fim Real]],4,0))</f>
        <v/>
      </c>
      <c r="J60" s="83" t="str">
        <f>IF($F60="","",VLOOKUP($F60,Base_Tarefas[[ID]:[% Finalizado]],11,0))</f>
        <v/>
      </c>
      <c r="K60" s="72" t="str">
        <f>IF($F60="","",VLOOKUP($F60,Base_Tarefas[[ID]:[Data Fim Real]],5,0))</f>
        <v/>
      </c>
      <c r="L60" s="72" t="str">
        <f>IF($F60="","",VLOOKUP($F60,Base_Tarefas[[ID]:[Data Fim Real]],7,0))</f>
        <v/>
      </c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2"/>
    </row>
    <row r="61" spans="2:114" s="3" customFormat="1" ht="40.5" customHeight="1" x14ac:dyDescent="0.35">
      <c r="B61" s="56"/>
      <c r="C61" s="56"/>
      <c r="E61" s="58"/>
      <c r="F61" s="70"/>
      <c r="G61" s="71" t="str">
        <f>IF(F61="","",VLOOKUP(F61,Base_Tarefas[[ID]:[Data Fim Real]],2,0))</f>
        <v/>
      </c>
      <c r="H61" s="71" t="str">
        <f>IF($F61="","",VLOOKUP($F61,Base_Tarefas[[ID]:[Data Fim Real]],3,0))</f>
        <v/>
      </c>
      <c r="I61" s="71" t="str">
        <f>IF($F61="","",VLOOKUP($F61,Base_Tarefas[[ID]:[Data Fim Real]],4,0))</f>
        <v/>
      </c>
      <c r="J61" s="83" t="str">
        <f>IF($F61="","",VLOOKUP($F61,Base_Tarefas[[ID]:[% Finalizado]],11,0))</f>
        <v/>
      </c>
      <c r="K61" s="72" t="str">
        <f>IF($F61="","",VLOOKUP($F61,Base_Tarefas[[ID]:[Data Fim Real]],5,0))</f>
        <v/>
      </c>
      <c r="L61" s="72" t="str">
        <f>IF($F61="","",VLOOKUP($F61,Base_Tarefas[[ID]:[Data Fim Real]],7,0))</f>
        <v/>
      </c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2"/>
    </row>
    <row r="62" spans="2:114" s="3" customFormat="1" ht="40.5" customHeight="1" x14ac:dyDescent="0.35">
      <c r="B62" s="56"/>
      <c r="C62" s="56"/>
      <c r="E62" s="58"/>
      <c r="F62" s="70"/>
      <c r="G62" s="71" t="str">
        <f>IF(F62="","",VLOOKUP(F62,Base_Tarefas[[ID]:[Data Fim Real]],2,0))</f>
        <v/>
      </c>
      <c r="H62" s="71" t="str">
        <f>IF($F62="","",VLOOKUP($F62,Base_Tarefas[[ID]:[Data Fim Real]],3,0))</f>
        <v/>
      </c>
      <c r="I62" s="71" t="str">
        <f>IF($F62="","",VLOOKUP($F62,Base_Tarefas[[ID]:[Data Fim Real]],4,0))</f>
        <v/>
      </c>
      <c r="J62" s="83" t="str">
        <f>IF($F62="","",VLOOKUP($F62,Base_Tarefas[[ID]:[% Finalizado]],11,0))</f>
        <v/>
      </c>
      <c r="K62" s="72" t="str">
        <f>IF($F62="","",VLOOKUP($F62,Base_Tarefas[[ID]:[Data Fim Real]],5,0))</f>
        <v/>
      </c>
      <c r="L62" s="72" t="str">
        <f>IF($F62="","",VLOOKUP($F62,Base_Tarefas[[ID]:[Data Fim Real]],7,0))</f>
        <v/>
      </c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  <c r="DH62" s="61"/>
      <c r="DI62" s="61"/>
      <c r="DJ62" s="62"/>
    </row>
    <row r="63" spans="2:114" s="3" customFormat="1" ht="40.5" customHeight="1" x14ac:dyDescent="0.35">
      <c r="B63" s="56"/>
      <c r="C63" s="56"/>
      <c r="E63" s="58"/>
      <c r="F63" s="70"/>
      <c r="G63" s="71" t="str">
        <f>IF(F63="","",VLOOKUP(F63,Base_Tarefas[[ID]:[Data Fim Real]],2,0))</f>
        <v/>
      </c>
      <c r="H63" s="71" t="str">
        <f>IF($F63="","",VLOOKUP($F63,Base_Tarefas[[ID]:[Data Fim Real]],3,0))</f>
        <v/>
      </c>
      <c r="I63" s="71" t="str">
        <f>IF($F63="","",VLOOKUP($F63,Base_Tarefas[[ID]:[Data Fim Real]],4,0))</f>
        <v/>
      </c>
      <c r="J63" s="83" t="str">
        <f>IF($F63="","",VLOOKUP($F63,Base_Tarefas[[ID]:[% Finalizado]],11,0))</f>
        <v/>
      </c>
      <c r="K63" s="72" t="str">
        <f>IF($F63="","",VLOOKUP($F63,Base_Tarefas[[ID]:[Data Fim Real]],5,0))</f>
        <v/>
      </c>
      <c r="L63" s="72" t="str">
        <f>IF($F63="","",VLOOKUP($F63,Base_Tarefas[[ID]:[Data Fim Real]],7,0))</f>
        <v/>
      </c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1"/>
      <c r="DJ63" s="62"/>
    </row>
    <row r="64" spans="2:114" s="3" customFormat="1" ht="40.5" customHeight="1" x14ac:dyDescent="0.35">
      <c r="B64" s="56"/>
      <c r="C64" s="56"/>
      <c r="E64" s="58"/>
      <c r="F64" s="70"/>
      <c r="G64" s="71" t="str">
        <f>IF(F64="","",VLOOKUP(F64,Base_Tarefas[[ID]:[Data Fim Real]],2,0))</f>
        <v/>
      </c>
      <c r="H64" s="71" t="str">
        <f>IF($F64="","",VLOOKUP($F64,Base_Tarefas[[ID]:[Data Fim Real]],3,0))</f>
        <v/>
      </c>
      <c r="I64" s="71" t="str">
        <f>IF($F64="","",VLOOKUP($F64,Base_Tarefas[[ID]:[Data Fim Real]],4,0))</f>
        <v/>
      </c>
      <c r="J64" s="83" t="str">
        <f>IF($F64="","",VLOOKUP($F64,Base_Tarefas[[ID]:[% Finalizado]],11,0))</f>
        <v/>
      </c>
      <c r="K64" s="72" t="str">
        <f>IF($F64="","",VLOOKUP($F64,Base_Tarefas[[ID]:[Data Fim Real]],5,0))</f>
        <v/>
      </c>
      <c r="L64" s="72" t="str">
        <f>IF($F64="","",VLOOKUP($F64,Base_Tarefas[[ID]:[Data Fim Real]],7,0))</f>
        <v/>
      </c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F64" s="61"/>
      <c r="DG64" s="61"/>
      <c r="DH64" s="61"/>
      <c r="DI64" s="61"/>
      <c r="DJ64" s="62"/>
    </row>
    <row r="65" spans="2:114" s="3" customFormat="1" ht="40.5" customHeight="1" x14ac:dyDescent="0.35">
      <c r="B65" s="56"/>
      <c r="C65" s="56"/>
      <c r="E65" s="58"/>
      <c r="F65" s="70"/>
      <c r="G65" s="71" t="str">
        <f>IF(F65="","",VLOOKUP(F65,Base_Tarefas[[ID]:[Data Fim Real]],2,0))</f>
        <v/>
      </c>
      <c r="H65" s="71" t="str">
        <f>IF($F65="","",VLOOKUP($F65,Base_Tarefas[[ID]:[Data Fim Real]],3,0))</f>
        <v/>
      </c>
      <c r="I65" s="71" t="str">
        <f>IF($F65="","",VLOOKUP($F65,Base_Tarefas[[ID]:[Data Fim Real]],4,0))</f>
        <v/>
      </c>
      <c r="J65" s="83" t="str">
        <f>IF($F65="","",VLOOKUP($F65,Base_Tarefas[[ID]:[% Finalizado]],11,0))</f>
        <v/>
      </c>
      <c r="K65" s="72" t="str">
        <f>IF($F65="","",VLOOKUP($F65,Base_Tarefas[[ID]:[Data Fim Real]],5,0))</f>
        <v/>
      </c>
      <c r="L65" s="72" t="str">
        <f>IF($F65="","",VLOOKUP($F65,Base_Tarefas[[ID]:[Data Fim Real]],7,0))</f>
        <v/>
      </c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1"/>
      <c r="DJ65" s="62"/>
    </row>
    <row r="66" spans="2:114" s="3" customFormat="1" ht="40.5" customHeight="1" x14ac:dyDescent="0.35">
      <c r="B66" s="56"/>
      <c r="C66" s="56"/>
      <c r="E66" s="58"/>
      <c r="F66" s="70"/>
      <c r="G66" s="71" t="str">
        <f>IF(F66="","",VLOOKUP(F66,Base_Tarefas[[ID]:[Data Fim Real]],2,0))</f>
        <v/>
      </c>
      <c r="H66" s="71" t="str">
        <f>IF($F66="","",VLOOKUP($F66,Base_Tarefas[[ID]:[Data Fim Real]],3,0))</f>
        <v/>
      </c>
      <c r="I66" s="71" t="str">
        <f>IF($F66="","",VLOOKUP($F66,Base_Tarefas[[ID]:[Data Fim Real]],4,0))</f>
        <v/>
      </c>
      <c r="J66" s="83" t="str">
        <f>IF($F66="","",VLOOKUP($F66,Base_Tarefas[[ID]:[% Finalizado]],11,0))</f>
        <v/>
      </c>
      <c r="K66" s="72" t="str">
        <f>IF($F66="","",VLOOKUP($F66,Base_Tarefas[[ID]:[Data Fim Real]],5,0))</f>
        <v/>
      </c>
      <c r="L66" s="72" t="str">
        <f>IF($F66="","",VLOOKUP($F66,Base_Tarefas[[ID]:[Data Fim Real]],7,0))</f>
        <v/>
      </c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/>
      <c r="DA66" s="61"/>
      <c r="DB66" s="61"/>
      <c r="DC66" s="61"/>
      <c r="DD66" s="61"/>
      <c r="DE66" s="61"/>
      <c r="DF66" s="61"/>
      <c r="DG66" s="61"/>
      <c r="DH66" s="61"/>
      <c r="DI66" s="61"/>
      <c r="DJ66" s="62"/>
    </row>
    <row r="67" spans="2:114" s="3" customFormat="1" ht="40.5" customHeight="1" x14ac:dyDescent="0.35">
      <c r="B67" s="56"/>
      <c r="C67" s="56"/>
      <c r="E67" s="58"/>
      <c r="F67" s="70"/>
      <c r="G67" s="71" t="str">
        <f>IF(F67="","",VLOOKUP(F67,Base_Tarefas[[ID]:[Data Fim Real]],2,0))</f>
        <v/>
      </c>
      <c r="H67" s="71" t="str">
        <f>IF($F67="","",VLOOKUP($F67,Base_Tarefas[[ID]:[Data Fim Real]],3,0))</f>
        <v/>
      </c>
      <c r="I67" s="71" t="str">
        <f>IF($F67="","",VLOOKUP($F67,Base_Tarefas[[ID]:[Data Fim Real]],4,0))</f>
        <v/>
      </c>
      <c r="J67" s="83" t="str">
        <f>IF($F67="","",VLOOKUP($F67,Base_Tarefas[[ID]:[% Finalizado]],11,0))</f>
        <v/>
      </c>
      <c r="K67" s="72" t="str">
        <f>IF($F67="","",VLOOKUP($F67,Base_Tarefas[[ID]:[Data Fim Real]],5,0))</f>
        <v/>
      </c>
      <c r="L67" s="72" t="str">
        <f>IF($F67="","",VLOOKUP($F67,Base_Tarefas[[ID]:[Data Fim Real]],7,0))</f>
        <v/>
      </c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1"/>
      <c r="DJ67" s="62"/>
    </row>
    <row r="68" spans="2:114" s="3" customFormat="1" ht="40.5" customHeight="1" x14ac:dyDescent="0.35">
      <c r="B68" s="56"/>
      <c r="C68" s="56"/>
      <c r="E68" s="58"/>
      <c r="F68" s="70"/>
      <c r="G68" s="71" t="str">
        <f>IF(F68="","",VLOOKUP(F68,Base_Tarefas[[ID]:[Data Fim Real]],2,0))</f>
        <v/>
      </c>
      <c r="H68" s="71" t="str">
        <f>IF($F68="","",VLOOKUP($F68,Base_Tarefas[[ID]:[Data Fim Real]],3,0))</f>
        <v/>
      </c>
      <c r="I68" s="71" t="str">
        <f>IF($F68="","",VLOOKUP($F68,Base_Tarefas[[ID]:[Data Fim Real]],4,0))</f>
        <v/>
      </c>
      <c r="J68" s="83" t="str">
        <f>IF($F68="","",VLOOKUP($F68,Base_Tarefas[[ID]:[% Finalizado]],11,0))</f>
        <v/>
      </c>
      <c r="K68" s="72" t="str">
        <f>IF($F68="","",VLOOKUP($F68,Base_Tarefas[[ID]:[Data Fim Real]],5,0))</f>
        <v/>
      </c>
      <c r="L68" s="72" t="str">
        <f>IF($F68="","",VLOOKUP($F68,Base_Tarefas[[ID]:[Data Fim Real]],7,0))</f>
        <v/>
      </c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/>
      <c r="DA68" s="61"/>
      <c r="DB68" s="61"/>
      <c r="DC68" s="61"/>
      <c r="DD68" s="61"/>
      <c r="DE68" s="61"/>
      <c r="DF68" s="61"/>
      <c r="DG68" s="61"/>
      <c r="DH68" s="61"/>
      <c r="DI68" s="61"/>
      <c r="DJ68" s="62"/>
    </row>
    <row r="69" spans="2:114" s="3" customFormat="1" ht="40.5" customHeight="1" x14ac:dyDescent="0.35">
      <c r="B69" s="56"/>
      <c r="C69" s="56"/>
      <c r="E69" s="58"/>
      <c r="F69" s="70"/>
      <c r="G69" s="71" t="str">
        <f>IF(F69="","",VLOOKUP(F69,Base_Tarefas[[ID]:[Data Fim Real]],2,0))</f>
        <v/>
      </c>
      <c r="H69" s="71" t="str">
        <f>IF($F69="","",VLOOKUP($F69,Base_Tarefas[[ID]:[Data Fim Real]],3,0))</f>
        <v/>
      </c>
      <c r="I69" s="71" t="str">
        <f>IF($F69="","",VLOOKUP($F69,Base_Tarefas[[ID]:[Data Fim Real]],4,0))</f>
        <v/>
      </c>
      <c r="J69" s="83" t="str">
        <f>IF($F69="","",VLOOKUP($F69,Base_Tarefas[[ID]:[% Finalizado]],11,0))</f>
        <v/>
      </c>
      <c r="K69" s="72" t="str">
        <f>IF($F69="","",VLOOKUP($F69,Base_Tarefas[[ID]:[Data Fim Real]],5,0))</f>
        <v/>
      </c>
      <c r="L69" s="72" t="str">
        <f>IF($F69="","",VLOOKUP($F69,Base_Tarefas[[ID]:[Data Fim Real]],7,0))</f>
        <v/>
      </c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/>
      <c r="DB69" s="61"/>
      <c r="DC69" s="61"/>
      <c r="DD69" s="61"/>
      <c r="DE69" s="61"/>
      <c r="DF69" s="61"/>
      <c r="DG69" s="61"/>
      <c r="DH69" s="61"/>
      <c r="DI69" s="61"/>
      <c r="DJ69" s="62"/>
    </row>
    <row r="70" spans="2:114" s="3" customFormat="1" ht="40.5" customHeight="1" x14ac:dyDescent="0.35">
      <c r="B70" s="56"/>
      <c r="C70" s="56"/>
      <c r="E70" s="58"/>
      <c r="F70" s="70"/>
      <c r="G70" s="71" t="str">
        <f>IF(F70="","",VLOOKUP(F70,Base_Tarefas[[ID]:[Data Fim Real]],2,0))</f>
        <v/>
      </c>
      <c r="H70" s="71" t="str">
        <f>IF($F70="","",VLOOKUP($F70,Base_Tarefas[[ID]:[Data Fim Real]],3,0))</f>
        <v/>
      </c>
      <c r="I70" s="71" t="str">
        <f>IF($F70="","",VLOOKUP($F70,Base_Tarefas[[ID]:[Data Fim Real]],4,0))</f>
        <v/>
      </c>
      <c r="J70" s="83" t="str">
        <f>IF($F70="","",VLOOKUP($F70,Base_Tarefas[[ID]:[% Finalizado]],11,0))</f>
        <v/>
      </c>
      <c r="K70" s="72" t="str">
        <f>IF($F70="","",VLOOKUP($F70,Base_Tarefas[[ID]:[Data Fim Real]],5,0))</f>
        <v/>
      </c>
      <c r="L70" s="72" t="str">
        <f>IF($F70="","",VLOOKUP($F70,Base_Tarefas[[ID]:[Data Fim Real]],7,0))</f>
        <v/>
      </c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2"/>
    </row>
    <row r="71" spans="2:114" s="3" customFormat="1" ht="40.5" customHeight="1" x14ac:dyDescent="0.35">
      <c r="B71" s="56"/>
      <c r="C71" s="56"/>
      <c r="E71" s="58"/>
      <c r="F71" s="70"/>
      <c r="G71" s="71" t="str">
        <f>IF(F71="","",VLOOKUP(F71,Base_Tarefas[[ID]:[Data Fim Real]],2,0))</f>
        <v/>
      </c>
      <c r="H71" s="71" t="str">
        <f>IF($F71="","",VLOOKUP($F71,Base_Tarefas[[ID]:[Data Fim Real]],3,0))</f>
        <v/>
      </c>
      <c r="I71" s="71" t="str">
        <f>IF($F71="","",VLOOKUP($F71,Base_Tarefas[[ID]:[Data Fim Real]],4,0))</f>
        <v/>
      </c>
      <c r="J71" s="83" t="str">
        <f>IF($F71="","",VLOOKUP($F71,Base_Tarefas[[ID]:[% Finalizado]],11,0))</f>
        <v/>
      </c>
      <c r="K71" s="72" t="str">
        <f>IF($F71="","",VLOOKUP($F71,Base_Tarefas[[ID]:[Data Fim Real]],5,0))</f>
        <v/>
      </c>
      <c r="L71" s="72" t="str">
        <f>IF($F71="","",VLOOKUP($F71,Base_Tarefas[[ID]:[Data Fim Real]],7,0))</f>
        <v/>
      </c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2"/>
    </row>
    <row r="72" spans="2:114" s="3" customFormat="1" ht="40.5" customHeight="1" x14ac:dyDescent="0.35">
      <c r="B72" s="56"/>
      <c r="C72" s="56"/>
      <c r="E72" s="58"/>
      <c r="F72" s="70"/>
      <c r="G72" s="71" t="str">
        <f>IF(F72="","",VLOOKUP(F72,Base_Tarefas[[ID]:[Data Fim Real]],2,0))</f>
        <v/>
      </c>
      <c r="H72" s="71" t="str">
        <f>IF($F72="","",VLOOKUP($F72,Base_Tarefas[[ID]:[Data Fim Real]],3,0))</f>
        <v/>
      </c>
      <c r="I72" s="71" t="str">
        <f>IF($F72="","",VLOOKUP($F72,Base_Tarefas[[ID]:[Data Fim Real]],4,0))</f>
        <v/>
      </c>
      <c r="J72" s="83" t="str">
        <f>IF($F72="","",VLOOKUP($F72,Base_Tarefas[[ID]:[% Finalizado]],11,0))</f>
        <v/>
      </c>
      <c r="K72" s="72" t="str">
        <f>IF($F72="","",VLOOKUP($F72,Base_Tarefas[[ID]:[Data Fim Real]],5,0))</f>
        <v/>
      </c>
      <c r="L72" s="72" t="str">
        <f>IF($F72="","",VLOOKUP($F72,Base_Tarefas[[ID]:[Data Fim Real]],7,0))</f>
        <v/>
      </c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  <c r="DH72" s="61"/>
      <c r="DI72" s="61"/>
      <c r="DJ72" s="62"/>
    </row>
    <row r="73" spans="2:114" s="3" customFormat="1" ht="40.5" customHeight="1" x14ac:dyDescent="0.35">
      <c r="B73" s="56"/>
      <c r="C73" s="56"/>
      <c r="E73" s="58"/>
      <c r="F73" s="70"/>
      <c r="G73" s="71" t="str">
        <f>IF(F73="","",VLOOKUP(F73,Base_Tarefas[[ID]:[Data Fim Real]],2,0))</f>
        <v/>
      </c>
      <c r="H73" s="71" t="str">
        <f>IF($F73="","",VLOOKUP($F73,Base_Tarefas[[ID]:[Data Fim Real]],3,0))</f>
        <v/>
      </c>
      <c r="I73" s="71" t="str">
        <f>IF($F73="","",VLOOKUP($F73,Base_Tarefas[[ID]:[Data Fim Real]],4,0))</f>
        <v/>
      </c>
      <c r="J73" s="83" t="str">
        <f>IF($F73="","",VLOOKUP($F73,Base_Tarefas[[ID]:[% Finalizado]],11,0))</f>
        <v/>
      </c>
      <c r="K73" s="72" t="str">
        <f>IF($F73="","",VLOOKUP($F73,Base_Tarefas[[ID]:[Data Fim Real]],5,0))</f>
        <v/>
      </c>
      <c r="L73" s="72" t="str">
        <f>IF($F73="","",VLOOKUP($F73,Base_Tarefas[[ID]:[Data Fim Real]],7,0))</f>
        <v/>
      </c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/>
      <c r="DB73" s="61"/>
      <c r="DC73" s="61"/>
      <c r="DD73" s="61"/>
      <c r="DE73" s="61"/>
      <c r="DF73" s="61"/>
      <c r="DG73" s="61"/>
      <c r="DH73" s="61"/>
      <c r="DI73" s="61"/>
      <c r="DJ73" s="62"/>
    </row>
    <row r="74" spans="2:114" s="3" customFormat="1" ht="40.5" customHeight="1" x14ac:dyDescent="0.35">
      <c r="B74" s="56"/>
      <c r="C74" s="56"/>
      <c r="E74" s="58"/>
      <c r="F74" s="70"/>
      <c r="G74" s="71" t="str">
        <f>IF(F74="","",VLOOKUP(F74,Base_Tarefas[[ID]:[Data Fim Real]],2,0))</f>
        <v/>
      </c>
      <c r="H74" s="71" t="str">
        <f>IF($F74="","",VLOOKUP($F74,Base_Tarefas[[ID]:[Data Fim Real]],3,0))</f>
        <v/>
      </c>
      <c r="I74" s="71" t="str">
        <f>IF($F74="","",VLOOKUP($F74,Base_Tarefas[[ID]:[Data Fim Real]],4,0))</f>
        <v/>
      </c>
      <c r="J74" s="83" t="str">
        <f>IF($F74="","",VLOOKUP($F74,Base_Tarefas[[ID]:[% Finalizado]],11,0))</f>
        <v/>
      </c>
      <c r="K74" s="72" t="str">
        <f>IF($F74="","",VLOOKUP($F74,Base_Tarefas[[ID]:[Data Fim Real]],5,0))</f>
        <v/>
      </c>
      <c r="L74" s="72" t="str">
        <f>IF($F74="","",VLOOKUP($F74,Base_Tarefas[[ID]:[Data Fim Real]],7,0))</f>
        <v/>
      </c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  <c r="DH74" s="61"/>
      <c r="DI74" s="61"/>
      <c r="DJ74" s="62"/>
    </row>
    <row r="75" spans="2:114" s="3" customFormat="1" ht="40.5" customHeight="1" x14ac:dyDescent="0.35">
      <c r="B75" s="56"/>
      <c r="C75" s="56"/>
      <c r="E75" s="58"/>
      <c r="F75" s="70"/>
      <c r="G75" s="71" t="str">
        <f>IF(F75="","",VLOOKUP(F75,Base_Tarefas[[ID]:[Data Fim Real]],2,0))</f>
        <v/>
      </c>
      <c r="H75" s="71" t="str">
        <f>IF($F75="","",VLOOKUP($F75,Base_Tarefas[[ID]:[Data Fim Real]],3,0))</f>
        <v/>
      </c>
      <c r="I75" s="71" t="str">
        <f>IF($F75="","",VLOOKUP($F75,Base_Tarefas[[ID]:[Data Fim Real]],4,0))</f>
        <v/>
      </c>
      <c r="J75" s="83" t="str">
        <f>IF($F75="","",VLOOKUP($F75,Base_Tarefas[[ID]:[% Finalizado]],11,0))</f>
        <v/>
      </c>
      <c r="K75" s="72" t="str">
        <f>IF($F75="","",VLOOKUP($F75,Base_Tarefas[[ID]:[Data Fim Real]],5,0))</f>
        <v/>
      </c>
      <c r="L75" s="72" t="str">
        <f>IF($F75="","",VLOOKUP($F75,Base_Tarefas[[ID]:[Data Fim Real]],7,0))</f>
        <v/>
      </c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2"/>
    </row>
    <row r="76" spans="2:114" s="3" customFormat="1" ht="40.5" customHeight="1" x14ac:dyDescent="0.35">
      <c r="B76" s="56"/>
      <c r="C76" s="56"/>
      <c r="E76" s="58"/>
      <c r="F76" s="70"/>
      <c r="G76" s="71" t="str">
        <f>IF(F76="","",VLOOKUP(F76,Base_Tarefas[[ID]:[Data Fim Real]],2,0))</f>
        <v/>
      </c>
      <c r="H76" s="71" t="str">
        <f>IF($F76="","",VLOOKUP($F76,Base_Tarefas[[ID]:[Data Fim Real]],3,0))</f>
        <v/>
      </c>
      <c r="I76" s="71" t="str">
        <f>IF($F76="","",VLOOKUP($F76,Base_Tarefas[[ID]:[Data Fim Real]],4,0))</f>
        <v/>
      </c>
      <c r="J76" s="83" t="str">
        <f>IF($F76="","",VLOOKUP($F76,Base_Tarefas[[ID]:[% Finalizado]],11,0))</f>
        <v/>
      </c>
      <c r="K76" s="72" t="str">
        <f>IF($F76="","",VLOOKUP($F76,Base_Tarefas[[ID]:[Data Fim Real]],5,0))</f>
        <v/>
      </c>
      <c r="L76" s="72" t="str">
        <f>IF($F76="","",VLOOKUP($F76,Base_Tarefas[[ID]:[Data Fim Real]],7,0))</f>
        <v/>
      </c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2"/>
    </row>
    <row r="77" spans="2:114" s="3" customFormat="1" ht="40.5" customHeight="1" x14ac:dyDescent="0.35">
      <c r="B77" s="56"/>
      <c r="C77" s="56"/>
      <c r="E77" s="58"/>
      <c r="F77" s="70"/>
      <c r="G77" s="71" t="str">
        <f>IF(F77="","",VLOOKUP(F77,Base_Tarefas[[ID]:[Data Fim Real]],2,0))</f>
        <v/>
      </c>
      <c r="H77" s="71" t="str">
        <f>IF($F77="","",VLOOKUP($F77,Base_Tarefas[[ID]:[Data Fim Real]],3,0))</f>
        <v/>
      </c>
      <c r="I77" s="71" t="str">
        <f>IF($F77="","",VLOOKUP($F77,Base_Tarefas[[ID]:[Data Fim Real]],4,0))</f>
        <v/>
      </c>
      <c r="J77" s="83" t="str">
        <f>IF($F77="","",VLOOKUP($F77,Base_Tarefas[[ID]:[% Finalizado]],11,0))</f>
        <v/>
      </c>
      <c r="K77" s="72" t="str">
        <f>IF($F77="","",VLOOKUP($F77,Base_Tarefas[[ID]:[Data Fim Real]],5,0))</f>
        <v/>
      </c>
      <c r="L77" s="72" t="str">
        <f>IF($F77="","",VLOOKUP($F77,Base_Tarefas[[ID]:[Data Fim Real]],7,0))</f>
        <v/>
      </c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2"/>
    </row>
    <row r="78" spans="2:114" s="3" customFormat="1" ht="40.5" customHeight="1" x14ac:dyDescent="0.35">
      <c r="B78" s="56"/>
      <c r="C78" s="56"/>
      <c r="E78" s="58"/>
      <c r="F78" s="70"/>
      <c r="G78" s="71" t="str">
        <f>IF(F78="","",VLOOKUP(F78,Base_Tarefas[[ID]:[Data Fim Real]],2,0))</f>
        <v/>
      </c>
      <c r="H78" s="71" t="str">
        <f>IF($F78="","",VLOOKUP($F78,Base_Tarefas[[ID]:[Data Fim Real]],3,0))</f>
        <v/>
      </c>
      <c r="I78" s="71" t="str">
        <f>IF($F78="","",VLOOKUP($F78,Base_Tarefas[[ID]:[Data Fim Real]],4,0))</f>
        <v/>
      </c>
      <c r="J78" s="83" t="str">
        <f>IF($F78="","",VLOOKUP($F78,Base_Tarefas[[ID]:[% Finalizado]],11,0))</f>
        <v/>
      </c>
      <c r="K78" s="72" t="str">
        <f>IF($F78="","",VLOOKUP($F78,Base_Tarefas[[ID]:[Data Fim Real]],5,0))</f>
        <v/>
      </c>
      <c r="L78" s="72" t="str">
        <f>IF($F78="","",VLOOKUP($F78,Base_Tarefas[[ID]:[Data Fim Real]],7,0))</f>
        <v/>
      </c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2"/>
    </row>
    <row r="79" spans="2:114" s="3" customFormat="1" ht="40.5" customHeight="1" x14ac:dyDescent="0.35">
      <c r="B79" s="56"/>
      <c r="C79" s="56"/>
      <c r="E79" s="58"/>
      <c r="F79" s="70"/>
      <c r="G79" s="71" t="str">
        <f>IF(F79="","",VLOOKUP(F79,Base_Tarefas[[ID]:[Data Fim Real]],2,0))</f>
        <v/>
      </c>
      <c r="H79" s="71" t="str">
        <f>IF($F79="","",VLOOKUP($F79,Base_Tarefas[[ID]:[Data Fim Real]],3,0))</f>
        <v/>
      </c>
      <c r="I79" s="71" t="str">
        <f>IF($F79="","",VLOOKUP($F79,Base_Tarefas[[ID]:[Data Fim Real]],4,0))</f>
        <v/>
      </c>
      <c r="J79" s="83" t="str">
        <f>IF($F79="","",VLOOKUP($F79,Base_Tarefas[[ID]:[% Finalizado]],11,0))</f>
        <v/>
      </c>
      <c r="K79" s="72" t="str">
        <f>IF($F79="","",VLOOKUP($F79,Base_Tarefas[[ID]:[Data Fim Real]],5,0))</f>
        <v/>
      </c>
      <c r="L79" s="72" t="str">
        <f>IF($F79="","",VLOOKUP($F79,Base_Tarefas[[ID]:[Data Fim Real]],7,0))</f>
        <v/>
      </c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2"/>
    </row>
    <row r="80" spans="2:114" s="3" customFormat="1" ht="40.5" customHeight="1" x14ac:dyDescent="0.35">
      <c r="B80" s="56"/>
      <c r="C80" s="56"/>
      <c r="E80" s="58"/>
      <c r="F80" s="70"/>
      <c r="G80" s="71" t="str">
        <f>IF(F80="","",VLOOKUP(F80,Base_Tarefas[[ID]:[Data Fim Real]],2,0))</f>
        <v/>
      </c>
      <c r="H80" s="71" t="str">
        <f>IF($F80="","",VLOOKUP($F80,Base_Tarefas[[ID]:[Data Fim Real]],3,0))</f>
        <v/>
      </c>
      <c r="I80" s="71" t="str">
        <f>IF($F80="","",VLOOKUP($F80,Base_Tarefas[[ID]:[Data Fim Real]],4,0))</f>
        <v/>
      </c>
      <c r="J80" s="83" t="str">
        <f>IF($F80="","",VLOOKUP($F80,Base_Tarefas[[ID]:[% Finalizado]],11,0))</f>
        <v/>
      </c>
      <c r="K80" s="72" t="str">
        <f>IF($F80="","",VLOOKUP($F80,Base_Tarefas[[ID]:[Data Fim Real]],5,0))</f>
        <v/>
      </c>
      <c r="L80" s="72" t="str">
        <f>IF($F80="","",VLOOKUP($F80,Base_Tarefas[[ID]:[Data Fim Real]],7,0))</f>
        <v/>
      </c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2"/>
    </row>
    <row r="81" spans="2:114" s="3" customFormat="1" ht="40.5" customHeight="1" x14ac:dyDescent="0.35">
      <c r="B81" s="56"/>
      <c r="C81" s="56"/>
      <c r="E81" s="58"/>
      <c r="F81" s="70"/>
      <c r="G81" s="71" t="str">
        <f>IF(F81="","",VLOOKUP(F81,Base_Tarefas[[ID]:[Data Fim Real]],2,0))</f>
        <v/>
      </c>
      <c r="H81" s="71" t="str">
        <f>IF($F81="","",VLOOKUP($F81,Base_Tarefas[[ID]:[Data Fim Real]],3,0))</f>
        <v/>
      </c>
      <c r="I81" s="71" t="str">
        <f>IF($F81="","",VLOOKUP($F81,Base_Tarefas[[ID]:[Data Fim Real]],4,0))</f>
        <v/>
      </c>
      <c r="J81" s="83" t="str">
        <f>IF($F81="","",VLOOKUP($F81,Base_Tarefas[[ID]:[% Finalizado]],11,0))</f>
        <v/>
      </c>
      <c r="K81" s="72" t="str">
        <f>IF($F81="","",VLOOKUP($F81,Base_Tarefas[[ID]:[Data Fim Real]],5,0))</f>
        <v/>
      </c>
      <c r="L81" s="72" t="str">
        <f>IF($F81="","",VLOOKUP($F81,Base_Tarefas[[ID]:[Data Fim Real]],7,0))</f>
        <v/>
      </c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2"/>
    </row>
    <row r="82" spans="2:114" s="3" customFormat="1" ht="40.5" customHeight="1" x14ac:dyDescent="0.35">
      <c r="B82" s="56"/>
      <c r="C82" s="56"/>
      <c r="E82" s="58"/>
      <c r="F82" s="70"/>
      <c r="G82" s="71" t="str">
        <f>IF(F82="","",VLOOKUP(F82,Base_Tarefas[[ID]:[Data Fim Real]],2,0))</f>
        <v/>
      </c>
      <c r="H82" s="71" t="str">
        <f>IF($F82="","",VLOOKUP($F82,Base_Tarefas[[ID]:[Data Fim Real]],3,0))</f>
        <v/>
      </c>
      <c r="I82" s="71" t="str">
        <f>IF($F82="","",VLOOKUP($F82,Base_Tarefas[[ID]:[Data Fim Real]],4,0))</f>
        <v/>
      </c>
      <c r="J82" s="83" t="str">
        <f>IF($F82="","",VLOOKUP($F82,Base_Tarefas[[ID]:[% Finalizado]],11,0))</f>
        <v/>
      </c>
      <c r="K82" s="72" t="str">
        <f>IF($F82="","",VLOOKUP($F82,Base_Tarefas[[ID]:[Data Fim Real]],5,0))</f>
        <v/>
      </c>
      <c r="L82" s="72" t="str">
        <f>IF($F82="","",VLOOKUP($F82,Base_Tarefas[[ID]:[Data Fim Real]],7,0))</f>
        <v/>
      </c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2"/>
    </row>
    <row r="83" spans="2:114" s="3" customFormat="1" ht="40.5" customHeight="1" x14ac:dyDescent="0.35">
      <c r="B83" s="56"/>
      <c r="C83" s="56"/>
      <c r="E83" s="58"/>
      <c r="F83" s="70"/>
      <c r="G83" s="71" t="str">
        <f>IF(F83="","",VLOOKUP(F83,Base_Tarefas[[ID]:[Data Fim Real]],2,0))</f>
        <v/>
      </c>
      <c r="H83" s="71" t="str">
        <f>IF($F83="","",VLOOKUP($F83,Base_Tarefas[[ID]:[Data Fim Real]],3,0))</f>
        <v/>
      </c>
      <c r="I83" s="71" t="str">
        <f>IF($F83="","",VLOOKUP($F83,Base_Tarefas[[ID]:[Data Fim Real]],4,0))</f>
        <v/>
      </c>
      <c r="J83" s="83" t="str">
        <f>IF($F83="","",VLOOKUP($F83,Base_Tarefas[[ID]:[% Finalizado]],11,0))</f>
        <v/>
      </c>
      <c r="K83" s="72" t="str">
        <f>IF($F83="","",VLOOKUP($F83,Base_Tarefas[[ID]:[Data Fim Real]],5,0))</f>
        <v/>
      </c>
      <c r="L83" s="72" t="str">
        <f>IF($F83="","",VLOOKUP($F83,Base_Tarefas[[ID]:[Data Fim Real]],7,0))</f>
        <v/>
      </c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2"/>
    </row>
    <row r="84" spans="2:114" s="3" customFormat="1" ht="40.5" customHeight="1" x14ac:dyDescent="0.35">
      <c r="B84" s="56"/>
      <c r="C84" s="56"/>
      <c r="E84" s="58"/>
      <c r="F84" s="70"/>
      <c r="G84" s="71" t="str">
        <f>IF(F84="","",VLOOKUP(F84,Base_Tarefas[[ID]:[Data Fim Real]],2,0))</f>
        <v/>
      </c>
      <c r="H84" s="71" t="str">
        <f>IF($F84="","",VLOOKUP($F84,Base_Tarefas[[ID]:[Data Fim Real]],3,0))</f>
        <v/>
      </c>
      <c r="I84" s="71" t="str">
        <f>IF($F84="","",VLOOKUP($F84,Base_Tarefas[[ID]:[Data Fim Real]],4,0))</f>
        <v/>
      </c>
      <c r="J84" s="83" t="str">
        <f>IF($F84="","",VLOOKUP($F84,Base_Tarefas[[ID]:[% Finalizado]],11,0))</f>
        <v/>
      </c>
      <c r="K84" s="72" t="str">
        <f>IF($F84="","",VLOOKUP($F84,Base_Tarefas[[ID]:[Data Fim Real]],5,0))</f>
        <v/>
      </c>
      <c r="L84" s="72" t="str">
        <f>IF($F84="","",VLOOKUP($F84,Base_Tarefas[[ID]:[Data Fim Real]],7,0))</f>
        <v/>
      </c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2"/>
    </row>
    <row r="85" spans="2:114" s="3" customFormat="1" ht="40.5" customHeight="1" x14ac:dyDescent="0.35">
      <c r="B85" s="56"/>
      <c r="C85" s="56"/>
      <c r="E85" s="58"/>
      <c r="F85" s="70"/>
      <c r="G85" s="71" t="str">
        <f>IF(F85="","",VLOOKUP(F85,Base_Tarefas[[ID]:[Data Fim Real]],2,0))</f>
        <v/>
      </c>
      <c r="H85" s="71" t="str">
        <f>IF($F85="","",VLOOKUP($F85,Base_Tarefas[[ID]:[Data Fim Real]],3,0))</f>
        <v/>
      </c>
      <c r="I85" s="71" t="str">
        <f>IF($F85="","",VLOOKUP($F85,Base_Tarefas[[ID]:[Data Fim Real]],4,0))</f>
        <v/>
      </c>
      <c r="J85" s="83" t="str">
        <f>IF($F85="","",VLOOKUP($F85,Base_Tarefas[[ID]:[% Finalizado]],11,0))</f>
        <v/>
      </c>
      <c r="K85" s="72" t="str">
        <f>IF($F85="","",VLOOKUP($F85,Base_Tarefas[[ID]:[Data Fim Real]],5,0))</f>
        <v/>
      </c>
      <c r="L85" s="72" t="str">
        <f>IF($F85="","",VLOOKUP($F85,Base_Tarefas[[ID]:[Data Fim Real]],7,0))</f>
        <v/>
      </c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2"/>
    </row>
    <row r="86" spans="2:114" s="3" customFormat="1" ht="40.5" customHeight="1" x14ac:dyDescent="0.35">
      <c r="B86" s="56"/>
      <c r="C86" s="56"/>
      <c r="E86" s="58"/>
      <c r="F86" s="70"/>
      <c r="G86" s="71" t="str">
        <f>IF(F86="","",VLOOKUP(F86,Base_Tarefas[[ID]:[Data Fim Real]],2,0))</f>
        <v/>
      </c>
      <c r="H86" s="71" t="str">
        <f>IF($F86="","",VLOOKUP($F86,Base_Tarefas[[ID]:[Data Fim Real]],3,0))</f>
        <v/>
      </c>
      <c r="I86" s="71" t="str">
        <f>IF($F86="","",VLOOKUP($F86,Base_Tarefas[[ID]:[Data Fim Real]],4,0))</f>
        <v/>
      </c>
      <c r="J86" s="83" t="str">
        <f>IF($F86="","",VLOOKUP($F86,Base_Tarefas[[ID]:[% Finalizado]],11,0))</f>
        <v/>
      </c>
      <c r="K86" s="72" t="str">
        <f>IF($F86="","",VLOOKUP($F86,Base_Tarefas[[ID]:[Data Fim Real]],5,0))</f>
        <v/>
      </c>
      <c r="L86" s="72" t="str">
        <f>IF($F86="","",VLOOKUP($F86,Base_Tarefas[[ID]:[Data Fim Real]],7,0))</f>
        <v/>
      </c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2"/>
    </row>
    <row r="87" spans="2:114" s="3" customFormat="1" ht="40.5" customHeight="1" x14ac:dyDescent="0.35">
      <c r="B87" s="56"/>
      <c r="C87" s="56"/>
      <c r="E87" s="58"/>
      <c r="F87" s="70"/>
      <c r="G87" s="71" t="str">
        <f>IF(F87="","",VLOOKUP(F87,Base_Tarefas[[ID]:[Data Fim Real]],2,0))</f>
        <v/>
      </c>
      <c r="H87" s="71" t="str">
        <f>IF($F87="","",VLOOKUP($F87,Base_Tarefas[[ID]:[Data Fim Real]],3,0))</f>
        <v/>
      </c>
      <c r="I87" s="71" t="str">
        <f>IF($F87="","",VLOOKUP($F87,Base_Tarefas[[ID]:[Data Fim Real]],4,0))</f>
        <v/>
      </c>
      <c r="J87" s="83" t="str">
        <f>IF($F87="","",VLOOKUP($F87,Base_Tarefas[[ID]:[% Finalizado]],11,0))</f>
        <v/>
      </c>
      <c r="K87" s="72" t="str">
        <f>IF($F87="","",VLOOKUP($F87,Base_Tarefas[[ID]:[Data Fim Real]],5,0))</f>
        <v/>
      </c>
      <c r="L87" s="72" t="str">
        <f>IF($F87="","",VLOOKUP($F87,Base_Tarefas[[ID]:[Data Fim Real]],7,0))</f>
        <v/>
      </c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2"/>
    </row>
    <row r="88" spans="2:114" s="3" customFormat="1" ht="40.5" customHeight="1" x14ac:dyDescent="0.35">
      <c r="B88" s="56"/>
      <c r="C88" s="56"/>
      <c r="E88" s="58"/>
      <c r="F88" s="70"/>
      <c r="G88" s="71" t="str">
        <f>IF(F88="","",VLOOKUP(F88,Base_Tarefas[[ID]:[Data Fim Real]],2,0))</f>
        <v/>
      </c>
      <c r="H88" s="71" t="str">
        <f>IF($F88="","",VLOOKUP($F88,Base_Tarefas[[ID]:[Data Fim Real]],3,0))</f>
        <v/>
      </c>
      <c r="I88" s="71" t="str">
        <f>IF($F88="","",VLOOKUP($F88,Base_Tarefas[[ID]:[Data Fim Real]],4,0))</f>
        <v/>
      </c>
      <c r="J88" s="83" t="str">
        <f>IF($F88="","",VLOOKUP($F88,Base_Tarefas[[ID]:[% Finalizado]],11,0))</f>
        <v/>
      </c>
      <c r="K88" s="72" t="str">
        <f>IF($F88="","",VLOOKUP($F88,Base_Tarefas[[ID]:[Data Fim Real]],5,0))</f>
        <v/>
      </c>
      <c r="L88" s="72" t="str">
        <f>IF($F88="","",VLOOKUP($F88,Base_Tarefas[[ID]:[Data Fim Real]],7,0))</f>
        <v/>
      </c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2"/>
    </row>
    <row r="89" spans="2:114" s="3" customFormat="1" ht="40.5" customHeight="1" x14ac:dyDescent="0.35">
      <c r="B89" s="56"/>
      <c r="C89" s="56"/>
      <c r="E89" s="58"/>
      <c r="F89" s="70"/>
      <c r="G89" s="71" t="str">
        <f>IF(F89="","",VLOOKUP(F89,Base_Tarefas[[ID]:[Data Fim Real]],2,0))</f>
        <v/>
      </c>
      <c r="H89" s="71" t="str">
        <f>IF($F89="","",VLOOKUP($F89,Base_Tarefas[[ID]:[Data Fim Real]],3,0))</f>
        <v/>
      </c>
      <c r="I89" s="71" t="str">
        <f>IF($F89="","",VLOOKUP($F89,Base_Tarefas[[ID]:[Data Fim Real]],4,0))</f>
        <v/>
      </c>
      <c r="J89" s="83" t="str">
        <f>IF($F89="","",VLOOKUP($F89,Base_Tarefas[[ID]:[% Finalizado]],11,0))</f>
        <v/>
      </c>
      <c r="K89" s="72" t="str">
        <f>IF($F89="","",VLOOKUP($F89,Base_Tarefas[[ID]:[Data Fim Real]],5,0))</f>
        <v/>
      </c>
      <c r="L89" s="72" t="str">
        <f>IF($F89="","",VLOOKUP($F89,Base_Tarefas[[ID]:[Data Fim Real]],7,0))</f>
        <v/>
      </c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2"/>
    </row>
    <row r="90" spans="2:114" s="3" customFormat="1" ht="40.5" customHeight="1" x14ac:dyDescent="0.35">
      <c r="B90" s="56"/>
      <c r="C90" s="56"/>
      <c r="E90" s="58"/>
      <c r="F90" s="70"/>
      <c r="G90" s="71" t="str">
        <f>IF(F90="","",VLOOKUP(F90,Base_Tarefas[[ID]:[Data Fim Real]],2,0))</f>
        <v/>
      </c>
      <c r="H90" s="71" t="str">
        <f>IF($F90="","",VLOOKUP($F90,Base_Tarefas[[ID]:[Data Fim Real]],3,0))</f>
        <v/>
      </c>
      <c r="I90" s="71" t="str">
        <f>IF($F90="","",VLOOKUP($F90,Base_Tarefas[[ID]:[Data Fim Real]],4,0))</f>
        <v/>
      </c>
      <c r="J90" s="83" t="str">
        <f>IF($F90="","",VLOOKUP($F90,Base_Tarefas[[ID]:[% Finalizado]],11,0))</f>
        <v/>
      </c>
      <c r="K90" s="72" t="str">
        <f>IF($F90="","",VLOOKUP($F90,Base_Tarefas[[ID]:[Data Fim Real]],5,0))</f>
        <v/>
      </c>
      <c r="L90" s="72" t="str">
        <f>IF($F90="","",VLOOKUP($F90,Base_Tarefas[[ID]:[Data Fim Real]],7,0))</f>
        <v/>
      </c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2"/>
    </row>
    <row r="91" spans="2:114" s="3" customFormat="1" ht="40.5" customHeight="1" x14ac:dyDescent="0.35">
      <c r="B91" s="56"/>
      <c r="C91" s="56"/>
      <c r="E91" s="58"/>
      <c r="F91" s="70"/>
      <c r="G91" s="71" t="str">
        <f>IF(F91="","",VLOOKUP(F91,Base_Tarefas[[ID]:[Data Fim Real]],2,0))</f>
        <v/>
      </c>
      <c r="H91" s="71" t="str">
        <f>IF($F91="","",VLOOKUP($F91,Base_Tarefas[[ID]:[Data Fim Real]],3,0))</f>
        <v/>
      </c>
      <c r="I91" s="71" t="str">
        <f>IF($F91="","",VLOOKUP($F91,Base_Tarefas[[ID]:[Data Fim Real]],4,0))</f>
        <v/>
      </c>
      <c r="J91" s="83" t="str">
        <f>IF($F91="","",VLOOKUP($F91,Base_Tarefas[[ID]:[% Finalizado]],11,0))</f>
        <v/>
      </c>
      <c r="K91" s="72" t="str">
        <f>IF($F91="","",VLOOKUP($F91,Base_Tarefas[[ID]:[Data Fim Real]],5,0))</f>
        <v/>
      </c>
      <c r="L91" s="72" t="str">
        <f>IF($F91="","",VLOOKUP($F91,Base_Tarefas[[ID]:[Data Fim Real]],7,0))</f>
        <v/>
      </c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2"/>
    </row>
    <row r="92" spans="2:114" s="3" customFormat="1" ht="40.5" customHeight="1" x14ac:dyDescent="0.35">
      <c r="B92" s="56"/>
      <c r="C92" s="56"/>
      <c r="E92" s="58"/>
      <c r="F92" s="70"/>
      <c r="G92" s="71" t="str">
        <f>IF(F92="","",VLOOKUP(F92,Base_Tarefas[[ID]:[Data Fim Real]],2,0))</f>
        <v/>
      </c>
      <c r="H92" s="71" t="str">
        <f>IF($F92="","",VLOOKUP($F92,Base_Tarefas[[ID]:[Data Fim Real]],3,0))</f>
        <v/>
      </c>
      <c r="I92" s="71" t="str">
        <f>IF($F92="","",VLOOKUP($F92,Base_Tarefas[[ID]:[Data Fim Real]],4,0))</f>
        <v/>
      </c>
      <c r="J92" s="83" t="str">
        <f>IF($F92="","",VLOOKUP($F92,Base_Tarefas[[ID]:[% Finalizado]],11,0))</f>
        <v/>
      </c>
      <c r="K92" s="72" t="str">
        <f>IF($F92="","",VLOOKUP($F92,Base_Tarefas[[ID]:[Data Fim Real]],5,0))</f>
        <v/>
      </c>
      <c r="L92" s="72" t="str">
        <f>IF($F92="","",VLOOKUP($F92,Base_Tarefas[[ID]:[Data Fim Real]],7,0))</f>
        <v/>
      </c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2"/>
    </row>
    <row r="93" spans="2:114" s="3" customFormat="1" ht="40.5" customHeight="1" x14ac:dyDescent="0.35">
      <c r="B93" s="56"/>
      <c r="C93" s="56"/>
      <c r="E93" s="58"/>
      <c r="F93" s="70"/>
      <c r="G93" s="71" t="str">
        <f>IF(F93="","",VLOOKUP(F93,Base_Tarefas[[ID]:[Data Fim Real]],2,0))</f>
        <v/>
      </c>
      <c r="H93" s="71" t="str">
        <f>IF($F93="","",VLOOKUP($F93,Base_Tarefas[[ID]:[Data Fim Real]],3,0))</f>
        <v/>
      </c>
      <c r="I93" s="71" t="str">
        <f>IF($F93="","",VLOOKUP($F93,Base_Tarefas[[ID]:[Data Fim Real]],4,0))</f>
        <v/>
      </c>
      <c r="J93" s="83" t="str">
        <f>IF($F93="","",VLOOKUP($F93,Base_Tarefas[[ID]:[% Finalizado]],11,0))</f>
        <v/>
      </c>
      <c r="K93" s="72" t="str">
        <f>IF($F93="","",VLOOKUP($F93,Base_Tarefas[[ID]:[Data Fim Real]],5,0))</f>
        <v/>
      </c>
      <c r="L93" s="72" t="str">
        <f>IF($F93="","",VLOOKUP($F93,Base_Tarefas[[ID]:[Data Fim Real]],7,0))</f>
        <v/>
      </c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2"/>
    </row>
    <row r="94" spans="2:114" s="3" customFormat="1" ht="40.5" customHeight="1" x14ac:dyDescent="0.35">
      <c r="B94" s="56"/>
      <c r="C94" s="56"/>
      <c r="E94" s="58"/>
      <c r="F94" s="70"/>
      <c r="G94" s="71" t="str">
        <f>IF(F94="","",VLOOKUP(F94,Base_Tarefas[[ID]:[Data Fim Real]],2,0))</f>
        <v/>
      </c>
      <c r="H94" s="71" t="str">
        <f>IF($F94="","",VLOOKUP($F94,Base_Tarefas[[ID]:[Data Fim Real]],3,0))</f>
        <v/>
      </c>
      <c r="I94" s="71" t="str">
        <f>IF($F94="","",VLOOKUP($F94,Base_Tarefas[[ID]:[Data Fim Real]],4,0))</f>
        <v/>
      </c>
      <c r="J94" s="83" t="str">
        <f>IF($F94="","",VLOOKUP($F94,Base_Tarefas[[ID]:[% Finalizado]],11,0))</f>
        <v/>
      </c>
      <c r="K94" s="72" t="str">
        <f>IF($F94="","",VLOOKUP($F94,Base_Tarefas[[ID]:[Data Fim Real]],5,0))</f>
        <v/>
      </c>
      <c r="L94" s="72" t="str">
        <f>IF($F94="","",VLOOKUP($F94,Base_Tarefas[[ID]:[Data Fim Real]],7,0))</f>
        <v/>
      </c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2"/>
    </row>
    <row r="95" spans="2:114" s="3" customFormat="1" ht="40.5" customHeight="1" x14ac:dyDescent="0.35">
      <c r="B95" s="56"/>
      <c r="C95" s="56"/>
      <c r="E95" s="58"/>
      <c r="F95" s="70"/>
      <c r="G95" s="71" t="str">
        <f>IF(F95="","",VLOOKUP(F95,Base_Tarefas[[ID]:[Data Fim Real]],2,0))</f>
        <v/>
      </c>
      <c r="H95" s="71" t="str">
        <f>IF($F95="","",VLOOKUP($F95,Base_Tarefas[[ID]:[Data Fim Real]],3,0))</f>
        <v/>
      </c>
      <c r="I95" s="71" t="str">
        <f>IF($F95="","",VLOOKUP($F95,Base_Tarefas[[ID]:[Data Fim Real]],4,0))</f>
        <v/>
      </c>
      <c r="J95" s="83" t="str">
        <f>IF($F95="","",VLOOKUP($F95,Base_Tarefas[[ID]:[% Finalizado]],11,0))</f>
        <v/>
      </c>
      <c r="K95" s="72" t="str">
        <f>IF($F95="","",VLOOKUP($F95,Base_Tarefas[[ID]:[Data Fim Real]],5,0))</f>
        <v/>
      </c>
      <c r="L95" s="72" t="str">
        <f>IF($F95="","",VLOOKUP($F95,Base_Tarefas[[ID]:[Data Fim Real]],7,0))</f>
        <v/>
      </c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2"/>
    </row>
    <row r="96" spans="2:114" s="3" customFormat="1" ht="40.5" customHeight="1" x14ac:dyDescent="0.35">
      <c r="B96" s="56"/>
      <c r="C96" s="56"/>
      <c r="E96" s="58"/>
      <c r="F96" s="70"/>
      <c r="G96" s="71" t="str">
        <f>IF(F96="","",VLOOKUP(F96,Base_Tarefas[[ID]:[Data Fim Real]],2,0))</f>
        <v/>
      </c>
      <c r="H96" s="71" t="str">
        <f>IF($F96="","",VLOOKUP($F96,Base_Tarefas[[ID]:[Data Fim Real]],3,0))</f>
        <v/>
      </c>
      <c r="I96" s="71" t="str">
        <f>IF($F96="","",VLOOKUP($F96,Base_Tarefas[[ID]:[Data Fim Real]],4,0))</f>
        <v/>
      </c>
      <c r="J96" s="83" t="str">
        <f>IF($F96="","",VLOOKUP($F96,Base_Tarefas[[ID]:[% Finalizado]],11,0))</f>
        <v/>
      </c>
      <c r="K96" s="72" t="str">
        <f>IF($F96="","",VLOOKUP($F96,Base_Tarefas[[ID]:[Data Fim Real]],5,0))</f>
        <v/>
      </c>
      <c r="L96" s="72" t="str">
        <f>IF($F96="","",VLOOKUP($F96,Base_Tarefas[[ID]:[Data Fim Real]],7,0))</f>
        <v/>
      </c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2"/>
    </row>
    <row r="97" spans="2:114" s="3" customFormat="1" ht="40.5" customHeight="1" x14ac:dyDescent="0.35">
      <c r="B97" s="56"/>
      <c r="C97" s="56"/>
      <c r="E97" s="58"/>
      <c r="F97" s="70"/>
      <c r="G97" s="71" t="str">
        <f>IF(F97="","",VLOOKUP(F97,Base_Tarefas[[ID]:[Data Fim Real]],2,0))</f>
        <v/>
      </c>
      <c r="H97" s="71" t="str">
        <f>IF($F97="","",VLOOKUP($F97,Base_Tarefas[[ID]:[Data Fim Real]],3,0))</f>
        <v/>
      </c>
      <c r="I97" s="71" t="str">
        <f>IF($F97="","",VLOOKUP($F97,Base_Tarefas[[ID]:[Data Fim Real]],4,0))</f>
        <v/>
      </c>
      <c r="J97" s="83" t="str">
        <f>IF($F97="","",VLOOKUP($F97,Base_Tarefas[[ID]:[% Finalizado]],11,0))</f>
        <v/>
      </c>
      <c r="K97" s="72" t="str">
        <f>IF($F97="","",VLOOKUP($F97,Base_Tarefas[[ID]:[Data Fim Real]],5,0))</f>
        <v/>
      </c>
      <c r="L97" s="72" t="str">
        <f>IF($F97="","",VLOOKUP($F97,Base_Tarefas[[ID]:[Data Fim Real]],7,0))</f>
        <v/>
      </c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2"/>
    </row>
    <row r="98" spans="2:114" s="3" customFormat="1" ht="40.5" customHeight="1" x14ac:dyDescent="0.35">
      <c r="B98" s="56"/>
      <c r="C98" s="56"/>
      <c r="E98" s="58"/>
      <c r="F98" s="70"/>
      <c r="G98" s="71" t="str">
        <f>IF(F98="","",VLOOKUP(F98,Base_Tarefas[[ID]:[Data Fim Real]],2,0))</f>
        <v/>
      </c>
      <c r="H98" s="71" t="str">
        <f>IF($F98="","",VLOOKUP($F98,Base_Tarefas[[ID]:[Data Fim Real]],3,0))</f>
        <v/>
      </c>
      <c r="I98" s="71" t="str">
        <f>IF($F98="","",VLOOKUP($F98,Base_Tarefas[[ID]:[Data Fim Real]],4,0))</f>
        <v/>
      </c>
      <c r="J98" s="83" t="str">
        <f>IF($F98="","",VLOOKUP($F98,Base_Tarefas[[ID]:[% Finalizado]],11,0))</f>
        <v/>
      </c>
      <c r="K98" s="72" t="str">
        <f>IF($F98="","",VLOOKUP($F98,Base_Tarefas[[ID]:[Data Fim Real]],5,0))</f>
        <v/>
      </c>
      <c r="L98" s="72" t="str">
        <f>IF($F98="","",VLOOKUP($F98,Base_Tarefas[[ID]:[Data Fim Real]],7,0))</f>
        <v/>
      </c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2"/>
    </row>
    <row r="99" spans="2:114" s="3" customFormat="1" ht="40.5" customHeight="1" x14ac:dyDescent="0.35">
      <c r="B99" s="56"/>
      <c r="C99" s="56"/>
      <c r="E99" s="58"/>
      <c r="F99" s="70"/>
      <c r="G99" s="71" t="str">
        <f>IF(F99="","",VLOOKUP(F99,Base_Tarefas[[ID]:[Data Fim Real]],2,0))</f>
        <v/>
      </c>
      <c r="H99" s="71" t="str">
        <f>IF($F99="","",VLOOKUP($F99,Base_Tarefas[[ID]:[Data Fim Real]],3,0))</f>
        <v/>
      </c>
      <c r="I99" s="71" t="str">
        <f>IF($F99="","",VLOOKUP($F99,Base_Tarefas[[ID]:[Data Fim Real]],4,0))</f>
        <v/>
      </c>
      <c r="J99" s="83" t="str">
        <f>IF($F99="","",VLOOKUP($F99,Base_Tarefas[[ID]:[% Finalizado]],11,0))</f>
        <v/>
      </c>
      <c r="K99" s="72" t="str">
        <f>IF($F99="","",VLOOKUP($F99,Base_Tarefas[[ID]:[Data Fim Real]],5,0))</f>
        <v/>
      </c>
      <c r="L99" s="72" t="str">
        <f>IF($F99="","",VLOOKUP($F99,Base_Tarefas[[ID]:[Data Fim Real]],7,0))</f>
        <v/>
      </c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2"/>
    </row>
    <row r="100" spans="2:114" s="3" customFormat="1" ht="40.5" customHeight="1" x14ac:dyDescent="0.35">
      <c r="B100" s="56"/>
      <c r="C100" s="56"/>
      <c r="E100" s="58"/>
      <c r="F100" s="70"/>
      <c r="G100" s="71" t="str">
        <f>IF(F100="","",VLOOKUP(F100,Base_Tarefas[[ID]:[Data Fim Real]],2,0))</f>
        <v/>
      </c>
      <c r="H100" s="71" t="str">
        <f>IF($F100="","",VLOOKUP($F100,Base_Tarefas[[ID]:[Data Fim Real]],3,0))</f>
        <v/>
      </c>
      <c r="I100" s="71" t="str">
        <f>IF($F100="","",VLOOKUP($F100,Base_Tarefas[[ID]:[Data Fim Real]],4,0))</f>
        <v/>
      </c>
      <c r="J100" s="83" t="str">
        <f>IF($F100="","",VLOOKUP($F100,Base_Tarefas[[ID]:[% Finalizado]],11,0))</f>
        <v/>
      </c>
      <c r="K100" s="72" t="str">
        <f>IF($F100="","",VLOOKUP($F100,Base_Tarefas[[ID]:[Data Fim Real]],5,0))</f>
        <v/>
      </c>
      <c r="L100" s="72" t="str">
        <f>IF($F100="","",VLOOKUP($F100,Base_Tarefas[[ID]:[Data Fim Real]],7,0))</f>
        <v/>
      </c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2"/>
    </row>
    <row r="101" spans="2:114" s="3" customFormat="1" ht="40.5" customHeight="1" x14ac:dyDescent="0.35">
      <c r="B101" s="56"/>
      <c r="C101" s="56"/>
      <c r="E101" s="58"/>
      <c r="F101" s="70"/>
      <c r="G101" s="71" t="str">
        <f>IF(F101="","",VLOOKUP(F101,Base_Tarefas[[ID]:[Data Fim Real]],2,0))</f>
        <v/>
      </c>
      <c r="H101" s="71" t="str">
        <f>IF($F101="","",VLOOKUP($F101,Base_Tarefas[[ID]:[Data Fim Real]],3,0))</f>
        <v/>
      </c>
      <c r="I101" s="71" t="str">
        <f>IF($F101="","",VLOOKUP($F101,Base_Tarefas[[ID]:[Data Fim Real]],4,0))</f>
        <v/>
      </c>
      <c r="J101" s="83" t="str">
        <f>IF($F101="","",VLOOKUP($F101,Base_Tarefas[[ID]:[% Finalizado]],11,0))</f>
        <v/>
      </c>
      <c r="K101" s="72" t="str">
        <f>IF($F101="","",VLOOKUP($F101,Base_Tarefas[[ID]:[Data Fim Real]],5,0))</f>
        <v/>
      </c>
      <c r="L101" s="72" t="str">
        <f>IF($F101="","",VLOOKUP($F101,Base_Tarefas[[ID]:[Data Fim Real]],7,0))</f>
        <v/>
      </c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2"/>
    </row>
    <row r="102" spans="2:114" s="3" customFormat="1" ht="40.5" customHeight="1" x14ac:dyDescent="0.35">
      <c r="B102" s="56"/>
      <c r="C102" s="56"/>
      <c r="E102" s="58"/>
      <c r="F102" s="74"/>
      <c r="G102" s="75" t="str">
        <f>IF(F102="","",VLOOKUP(F102,Base_Tarefas[[ID]:[Data Fim Real]],2,0))</f>
        <v/>
      </c>
      <c r="H102" s="75" t="str">
        <f>IF($F102="","",VLOOKUP($F102,Base_Tarefas[[ID]:[Data Fim Real]],3,0))</f>
        <v/>
      </c>
      <c r="I102" s="71" t="str">
        <f>IF($F102="","",VLOOKUP($F102,Base_Tarefas[[ID]:[Data Fim Real]],4,0))</f>
        <v/>
      </c>
      <c r="J102" s="83" t="str">
        <f>IF($F102="","",VLOOKUP($F102,Base_Tarefas[[ID]:[% Finalizado]],11,0))</f>
        <v/>
      </c>
      <c r="K102" s="76" t="str">
        <f>IF($F102="","",VLOOKUP($F102,Base_Tarefas[[ID]:[Data Fim Real]],5,0))</f>
        <v/>
      </c>
      <c r="L102" s="76" t="str">
        <f>IF($F102="","",VLOOKUP($F102,Base_Tarefas[[ID]:[Data Fim Real]],7,0))</f>
        <v/>
      </c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2"/>
    </row>
    <row r="103" spans="2:114" s="3" customFormat="1" ht="40.5" customHeight="1" x14ac:dyDescent="0.35">
      <c r="B103" s="56"/>
      <c r="C103" s="56"/>
      <c r="E103" s="58"/>
      <c r="F103" s="59"/>
      <c r="G103" s="60"/>
      <c r="H103" s="60"/>
      <c r="I103" s="60"/>
      <c r="J103" s="60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2"/>
    </row>
    <row r="104" spans="2:114" s="3" customFormat="1" ht="40.5" customHeight="1" x14ac:dyDescent="0.35">
      <c r="B104" s="56"/>
      <c r="C104" s="56"/>
      <c r="E104" s="58"/>
      <c r="F104" s="59"/>
      <c r="G104" s="60"/>
      <c r="H104" s="60"/>
      <c r="I104" s="60"/>
      <c r="J104" s="60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2"/>
    </row>
    <row r="105" spans="2:114" s="3" customFormat="1" ht="40.5" customHeight="1" x14ac:dyDescent="0.35">
      <c r="B105" s="56"/>
      <c r="C105" s="56"/>
      <c r="E105" s="58"/>
      <c r="F105" s="59"/>
      <c r="G105" s="60"/>
      <c r="H105" s="60"/>
      <c r="I105" s="60"/>
      <c r="J105" s="60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2"/>
    </row>
    <row r="106" spans="2:114" s="3" customFormat="1" ht="40.5" customHeight="1" x14ac:dyDescent="0.35">
      <c r="B106" s="56"/>
      <c r="C106" s="56"/>
      <c r="E106" s="58"/>
      <c r="F106" s="59"/>
      <c r="G106" s="60"/>
      <c r="H106" s="60"/>
      <c r="I106" s="60"/>
      <c r="J106" s="60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2"/>
    </row>
    <row r="107" spans="2:114" s="3" customFormat="1" ht="40.5" customHeight="1" x14ac:dyDescent="0.35">
      <c r="B107" s="56"/>
      <c r="C107" s="56"/>
      <c r="E107" s="58"/>
      <c r="F107" s="59"/>
      <c r="G107" s="60"/>
      <c r="H107" s="60"/>
      <c r="I107" s="60"/>
      <c r="J107" s="60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2"/>
    </row>
    <row r="108" spans="2:114" s="3" customFormat="1" ht="40.5" customHeight="1" x14ac:dyDescent="0.35">
      <c r="B108" s="56"/>
      <c r="C108" s="56"/>
      <c r="E108" s="58"/>
      <c r="F108" s="59"/>
      <c r="G108" s="60"/>
      <c r="H108" s="60"/>
      <c r="I108" s="60"/>
      <c r="J108" s="60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  <c r="DG108" s="61"/>
      <c r="DH108" s="61"/>
      <c r="DI108" s="61"/>
      <c r="DJ108" s="62"/>
    </row>
    <row r="109" spans="2:114" s="3" customFormat="1" ht="40.5" customHeight="1" x14ac:dyDescent="0.35">
      <c r="B109" s="56"/>
      <c r="C109" s="56"/>
      <c r="E109" s="58"/>
      <c r="F109" s="59"/>
      <c r="G109" s="60"/>
      <c r="H109" s="60"/>
      <c r="I109" s="60"/>
      <c r="J109" s="60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1"/>
      <c r="CQ109" s="61"/>
      <c r="CR109" s="61"/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  <c r="DG109" s="61"/>
      <c r="DH109" s="61"/>
      <c r="DI109" s="61"/>
      <c r="DJ109" s="62"/>
    </row>
    <row r="110" spans="2:114" s="3" customFormat="1" ht="40.5" customHeight="1" x14ac:dyDescent="0.35">
      <c r="B110" s="56"/>
      <c r="C110" s="56"/>
      <c r="E110" s="58"/>
      <c r="F110" s="59"/>
      <c r="G110" s="60"/>
      <c r="H110" s="60"/>
      <c r="I110" s="60"/>
      <c r="J110" s="60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1"/>
      <c r="CQ110" s="61"/>
      <c r="CR110" s="61"/>
      <c r="CS110" s="61"/>
      <c r="CT110" s="61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1"/>
      <c r="DF110" s="61"/>
      <c r="DG110" s="61"/>
      <c r="DH110" s="61"/>
      <c r="DI110" s="61"/>
      <c r="DJ110" s="62"/>
    </row>
    <row r="111" spans="2:114" s="3" customFormat="1" ht="40.5" customHeight="1" x14ac:dyDescent="0.35">
      <c r="B111" s="56"/>
      <c r="C111" s="56"/>
      <c r="E111" s="58"/>
      <c r="F111" s="59"/>
      <c r="G111" s="60"/>
      <c r="H111" s="60"/>
      <c r="I111" s="60"/>
      <c r="J111" s="60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  <c r="DE111" s="61"/>
      <c r="DF111" s="61"/>
      <c r="DG111" s="61"/>
      <c r="DH111" s="61"/>
      <c r="DI111" s="61"/>
      <c r="DJ111" s="62"/>
    </row>
    <row r="112" spans="2:114" s="3" customFormat="1" ht="40.5" customHeight="1" x14ac:dyDescent="0.35">
      <c r="B112" s="56"/>
      <c r="C112" s="56"/>
      <c r="E112" s="58"/>
      <c r="F112" s="59"/>
      <c r="G112" s="60"/>
      <c r="H112" s="60"/>
      <c r="I112" s="60"/>
      <c r="J112" s="60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  <c r="DG112" s="61"/>
      <c r="DH112" s="61"/>
      <c r="DI112" s="61"/>
      <c r="DJ112" s="62"/>
    </row>
    <row r="113" spans="2:114" s="3" customFormat="1" ht="40.5" customHeight="1" x14ac:dyDescent="0.35">
      <c r="B113" s="56"/>
      <c r="C113" s="56"/>
      <c r="E113" s="58"/>
      <c r="F113" s="59"/>
      <c r="G113" s="60"/>
      <c r="H113" s="60"/>
      <c r="I113" s="60"/>
      <c r="J113" s="60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  <c r="DG113" s="61"/>
      <c r="DH113" s="61"/>
      <c r="DI113" s="61"/>
      <c r="DJ113" s="62"/>
    </row>
    <row r="114" spans="2:114" s="3" customFormat="1" ht="40.5" customHeight="1" x14ac:dyDescent="0.35">
      <c r="B114" s="56"/>
      <c r="C114" s="56"/>
      <c r="E114" s="58"/>
      <c r="F114" s="59"/>
      <c r="G114" s="60"/>
      <c r="H114" s="60"/>
      <c r="I114" s="60"/>
      <c r="J114" s="60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/>
      <c r="CX114" s="61"/>
      <c r="CY114" s="61"/>
      <c r="CZ114" s="61"/>
      <c r="DA114" s="61"/>
      <c r="DB114" s="61"/>
      <c r="DC114" s="61"/>
      <c r="DD114" s="61"/>
      <c r="DE114" s="61"/>
      <c r="DF114" s="61"/>
      <c r="DG114" s="61"/>
      <c r="DH114" s="61"/>
      <c r="DI114" s="61"/>
      <c r="DJ114" s="62"/>
    </row>
    <row r="115" spans="2:114" s="3" customFormat="1" ht="40.5" customHeight="1" x14ac:dyDescent="0.35">
      <c r="B115" s="56"/>
      <c r="C115" s="56"/>
      <c r="E115" s="58"/>
      <c r="F115" s="59"/>
      <c r="G115" s="60"/>
      <c r="H115" s="60"/>
      <c r="I115" s="60"/>
      <c r="J115" s="60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  <c r="DG115" s="61"/>
      <c r="DH115" s="61"/>
      <c r="DI115" s="61"/>
      <c r="DJ115" s="62"/>
    </row>
    <row r="116" spans="2:114" s="3" customFormat="1" ht="40.5" customHeight="1" x14ac:dyDescent="0.35">
      <c r="B116" s="56"/>
      <c r="C116" s="56"/>
      <c r="E116" s="58"/>
      <c r="F116" s="59"/>
      <c r="G116" s="60"/>
      <c r="H116" s="60"/>
      <c r="I116" s="60"/>
      <c r="J116" s="60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/>
      <c r="CX116" s="61"/>
      <c r="CY116" s="61"/>
      <c r="CZ116" s="61"/>
      <c r="DA116" s="61"/>
      <c r="DB116" s="61"/>
      <c r="DC116" s="61"/>
      <c r="DD116" s="61"/>
      <c r="DE116" s="61"/>
      <c r="DF116" s="61"/>
      <c r="DG116" s="61"/>
      <c r="DH116" s="61"/>
      <c r="DI116" s="61"/>
      <c r="DJ116" s="62"/>
    </row>
    <row r="117" spans="2:114" s="3" customFormat="1" ht="40.5" customHeight="1" x14ac:dyDescent="0.35">
      <c r="B117" s="56"/>
      <c r="C117" s="56"/>
      <c r="E117" s="58"/>
      <c r="F117" s="59"/>
      <c r="G117" s="60"/>
      <c r="H117" s="60"/>
      <c r="I117" s="60"/>
      <c r="J117" s="60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1"/>
      <c r="CX117" s="61"/>
      <c r="CY117" s="61"/>
      <c r="CZ117" s="61"/>
      <c r="DA117" s="61"/>
      <c r="DB117" s="61"/>
      <c r="DC117" s="61"/>
      <c r="DD117" s="61"/>
      <c r="DE117" s="61"/>
      <c r="DF117" s="61"/>
      <c r="DG117" s="61"/>
      <c r="DH117" s="61"/>
      <c r="DI117" s="61"/>
      <c r="DJ117" s="62"/>
    </row>
    <row r="118" spans="2:114" s="3" customFormat="1" ht="40.5" customHeight="1" x14ac:dyDescent="0.35">
      <c r="B118" s="56"/>
      <c r="C118" s="56"/>
      <c r="E118" s="58"/>
      <c r="F118" s="59"/>
      <c r="G118" s="60"/>
      <c r="H118" s="60"/>
      <c r="I118" s="60"/>
      <c r="J118" s="60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/>
      <c r="CU118" s="61"/>
      <c r="CV118" s="61"/>
      <c r="CW118" s="61"/>
      <c r="CX118" s="61"/>
      <c r="CY118" s="61"/>
      <c r="CZ118" s="61"/>
      <c r="DA118" s="61"/>
      <c r="DB118" s="61"/>
      <c r="DC118" s="61"/>
      <c r="DD118" s="61"/>
      <c r="DE118" s="61"/>
      <c r="DF118" s="61"/>
      <c r="DG118" s="61"/>
      <c r="DH118" s="61"/>
      <c r="DI118" s="61"/>
      <c r="DJ118" s="62"/>
    </row>
    <row r="119" spans="2:114" s="3" customFormat="1" ht="40.5" customHeight="1" x14ac:dyDescent="0.35">
      <c r="B119" s="56"/>
      <c r="C119" s="56"/>
      <c r="E119" s="58"/>
      <c r="F119" s="59"/>
      <c r="G119" s="60"/>
      <c r="H119" s="60"/>
      <c r="I119" s="60"/>
      <c r="J119" s="60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1"/>
      <c r="CX119" s="61"/>
      <c r="CY119" s="61"/>
      <c r="CZ119" s="61"/>
      <c r="DA119" s="61"/>
      <c r="DB119" s="61"/>
      <c r="DC119" s="61"/>
      <c r="DD119" s="61"/>
      <c r="DE119" s="61"/>
      <c r="DF119" s="61"/>
      <c r="DG119" s="61"/>
      <c r="DH119" s="61"/>
      <c r="DI119" s="61"/>
      <c r="DJ119" s="62"/>
    </row>
    <row r="120" spans="2:114" s="3" customFormat="1" ht="40.5" customHeight="1" x14ac:dyDescent="0.35">
      <c r="B120" s="56"/>
      <c r="C120" s="56"/>
      <c r="E120" s="58"/>
      <c r="F120" s="59"/>
      <c r="G120" s="60"/>
      <c r="H120" s="60"/>
      <c r="I120" s="60"/>
      <c r="J120" s="60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/>
      <c r="CU120" s="61"/>
      <c r="CV120" s="61"/>
      <c r="CW120" s="61"/>
      <c r="CX120" s="61"/>
      <c r="CY120" s="61"/>
      <c r="CZ120" s="61"/>
      <c r="DA120" s="61"/>
      <c r="DB120" s="61"/>
      <c r="DC120" s="61"/>
      <c r="DD120" s="61"/>
      <c r="DE120" s="61"/>
      <c r="DF120" s="61"/>
      <c r="DG120" s="61"/>
      <c r="DH120" s="61"/>
      <c r="DI120" s="61"/>
      <c r="DJ120" s="62"/>
    </row>
    <row r="121" spans="2:114" s="3" customFormat="1" ht="40.5" customHeight="1" x14ac:dyDescent="0.35">
      <c r="B121" s="56"/>
      <c r="C121" s="56"/>
      <c r="E121" s="58"/>
      <c r="F121" s="59"/>
      <c r="G121" s="60"/>
      <c r="H121" s="60"/>
      <c r="I121" s="60"/>
      <c r="J121" s="60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  <c r="CR121" s="61"/>
      <c r="CS121" s="61"/>
      <c r="CT121" s="61"/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  <c r="DG121" s="61"/>
      <c r="DH121" s="61"/>
      <c r="DI121" s="61"/>
      <c r="DJ121" s="62"/>
    </row>
    <row r="122" spans="2:114" s="3" customFormat="1" ht="40.5" customHeight="1" x14ac:dyDescent="0.35">
      <c r="B122" s="56"/>
      <c r="C122" s="56"/>
      <c r="E122" s="58"/>
      <c r="F122" s="59"/>
      <c r="G122" s="60"/>
      <c r="H122" s="60"/>
      <c r="I122" s="60"/>
      <c r="J122" s="60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/>
      <c r="CY122" s="61"/>
      <c r="CZ122" s="61"/>
      <c r="DA122" s="61"/>
      <c r="DB122" s="61"/>
      <c r="DC122" s="61"/>
      <c r="DD122" s="61"/>
      <c r="DE122" s="61"/>
      <c r="DF122" s="61"/>
      <c r="DG122" s="61"/>
      <c r="DH122" s="61"/>
      <c r="DI122" s="61"/>
      <c r="DJ122" s="62"/>
    </row>
    <row r="123" spans="2:114" s="3" customFormat="1" ht="40.5" customHeight="1" x14ac:dyDescent="0.35">
      <c r="B123" s="56"/>
      <c r="C123" s="56"/>
      <c r="E123" s="58"/>
      <c r="F123" s="59"/>
      <c r="G123" s="60"/>
      <c r="H123" s="60"/>
      <c r="I123" s="60"/>
      <c r="J123" s="60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/>
      <c r="CU123" s="61"/>
      <c r="CV123" s="61"/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  <c r="DG123" s="61"/>
      <c r="DH123" s="61"/>
      <c r="DI123" s="61"/>
      <c r="DJ123" s="62"/>
    </row>
    <row r="124" spans="2:114" s="3" customFormat="1" ht="40.5" customHeight="1" x14ac:dyDescent="0.35">
      <c r="B124" s="56"/>
      <c r="C124" s="56"/>
      <c r="E124" s="58"/>
      <c r="F124" s="59"/>
      <c r="G124" s="60"/>
      <c r="H124" s="60"/>
      <c r="I124" s="60"/>
      <c r="J124" s="60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/>
      <c r="CY124" s="61"/>
      <c r="CZ124" s="61"/>
      <c r="DA124" s="61"/>
      <c r="DB124" s="61"/>
      <c r="DC124" s="61"/>
      <c r="DD124" s="61"/>
      <c r="DE124" s="61"/>
      <c r="DF124" s="61"/>
      <c r="DG124" s="61"/>
      <c r="DH124" s="61"/>
      <c r="DI124" s="61"/>
      <c r="DJ124" s="62"/>
    </row>
    <row r="125" spans="2:114" s="3" customFormat="1" ht="40.5" customHeight="1" x14ac:dyDescent="0.35">
      <c r="B125" s="56"/>
      <c r="C125" s="56"/>
      <c r="E125" s="58"/>
      <c r="F125" s="59"/>
      <c r="G125" s="60"/>
      <c r="H125" s="60"/>
      <c r="I125" s="60"/>
      <c r="J125" s="60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/>
      <c r="CU125" s="61"/>
      <c r="CV125" s="61"/>
      <c r="CW125" s="61"/>
      <c r="CX125" s="61"/>
      <c r="CY125" s="61"/>
      <c r="CZ125" s="61"/>
      <c r="DA125" s="61"/>
      <c r="DB125" s="61"/>
      <c r="DC125" s="61"/>
      <c r="DD125" s="61"/>
      <c r="DE125" s="61"/>
      <c r="DF125" s="61"/>
      <c r="DG125" s="61"/>
      <c r="DH125" s="61"/>
      <c r="DI125" s="61"/>
      <c r="DJ125" s="62"/>
    </row>
    <row r="126" spans="2:114" s="3" customFormat="1" ht="40.5" customHeight="1" x14ac:dyDescent="0.35">
      <c r="B126" s="56"/>
      <c r="C126" s="56"/>
      <c r="E126" s="58"/>
      <c r="F126" s="59"/>
      <c r="G126" s="60"/>
      <c r="H126" s="60"/>
      <c r="I126" s="60"/>
      <c r="J126" s="60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  <c r="DG126" s="61"/>
      <c r="DH126" s="61"/>
      <c r="DI126" s="61"/>
      <c r="DJ126" s="62"/>
    </row>
    <row r="127" spans="2:114" s="3" customFormat="1" ht="40.5" customHeight="1" x14ac:dyDescent="0.35">
      <c r="B127" s="56"/>
      <c r="C127" s="56"/>
      <c r="E127" s="58"/>
      <c r="F127" s="59"/>
      <c r="G127" s="60"/>
      <c r="H127" s="60"/>
      <c r="I127" s="60"/>
      <c r="J127" s="60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2"/>
    </row>
    <row r="128" spans="2:114" s="3" customFormat="1" ht="40.5" customHeight="1" x14ac:dyDescent="0.35">
      <c r="B128" s="56"/>
      <c r="C128" s="56"/>
      <c r="E128" s="58"/>
      <c r="F128" s="59"/>
      <c r="G128" s="60"/>
      <c r="H128" s="60"/>
      <c r="I128" s="60"/>
      <c r="J128" s="60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/>
      <c r="CX128" s="61"/>
      <c r="CY128" s="61"/>
      <c r="CZ128" s="61"/>
      <c r="DA128" s="61"/>
      <c r="DB128" s="61"/>
      <c r="DC128" s="61"/>
      <c r="DD128" s="61"/>
      <c r="DE128" s="61"/>
      <c r="DF128" s="61"/>
      <c r="DG128" s="61"/>
      <c r="DH128" s="61"/>
      <c r="DI128" s="61"/>
      <c r="DJ128" s="62"/>
    </row>
    <row r="129" spans="2:114" s="3" customFormat="1" ht="40.5" customHeight="1" x14ac:dyDescent="0.35">
      <c r="B129" s="56"/>
      <c r="C129" s="56"/>
      <c r="E129" s="58"/>
      <c r="F129" s="59"/>
      <c r="G129" s="60"/>
      <c r="H129" s="60"/>
      <c r="I129" s="60"/>
      <c r="J129" s="60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  <c r="CP129" s="61"/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  <c r="DG129" s="61"/>
      <c r="DH129" s="61"/>
      <c r="DI129" s="61"/>
      <c r="DJ129" s="62"/>
    </row>
    <row r="130" spans="2:114" s="3" customFormat="1" ht="40.5" customHeight="1" x14ac:dyDescent="0.35">
      <c r="B130" s="56"/>
      <c r="C130" s="56"/>
      <c r="E130" s="58"/>
      <c r="F130" s="59"/>
      <c r="G130" s="60"/>
      <c r="H130" s="60"/>
      <c r="I130" s="60"/>
      <c r="J130" s="60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1"/>
      <c r="CQ130" s="61"/>
      <c r="CR130" s="61"/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  <c r="DG130" s="61"/>
      <c r="DH130" s="61"/>
      <c r="DI130" s="61"/>
      <c r="DJ130" s="62"/>
    </row>
    <row r="131" spans="2:114" s="3" customFormat="1" ht="40.5" customHeight="1" x14ac:dyDescent="0.35">
      <c r="B131" s="56"/>
      <c r="C131" s="56"/>
      <c r="E131" s="58"/>
      <c r="F131" s="59"/>
      <c r="G131" s="60"/>
      <c r="H131" s="60"/>
      <c r="I131" s="60"/>
      <c r="J131" s="60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  <c r="DG131" s="61"/>
      <c r="DH131" s="61"/>
      <c r="DI131" s="61"/>
      <c r="DJ131" s="62"/>
    </row>
    <row r="132" spans="2:114" s="3" customFormat="1" ht="40.5" customHeight="1" x14ac:dyDescent="0.35">
      <c r="B132" s="56"/>
      <c r="C132" s="56"/>
      <c r="E132" s="58"/>
      <c r="F132" s="59"/>
      <c r="G132" s="60"/>
      <c r="H132" s="60"/>
      <c r="I132" s="60"/>
      <c r="J132" s="60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  <c r="DG132" s="61"/>
      <c r="DH132" s="61"/>
      <c r="DI132" s="61"/>
      <c r="DJ132" s="62"/>
    </row>
    <row r="133" spans="2:114" s="3" customFormat="1" ht="40.5" customHeight="1" x14ac:dyDescent="0.35">
      <c r="B133" s="56"/>
      <c r="C133" s="56"/>
      <c r="E133" s="58"/>
      <c r="F133" s="59"/>
      <c r="G133" s="60"/>
      <c r="H133" s="60"/>
      <c r="I133" s="60"/>
      <c r="J133" s="60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  <c r="DG133" s="61"/>
      <c r="DH133" s="61"/>
      <c r="DI133" s="61"/>
      <c r="DJ133" s="62"/>
    </row>
    <row r="134" spans="2:114" s="3" customFormat="1" ht="40.5" customHeight="1" x14ac:dyDescent="0.35">
      <c r="B134" s="56"/>
      <c r="C134" s="56"/>
      <c r="E134" s="58"/>
      <c r="F134" s="59"/>
      <c r="G134" s="60"/>
      <c r="H134" s="60"/>
      <c r="I134" s="60"/>
      <c r="J134" s="60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  <c r="DG134" s="61"/>
      <c r="DH134" s="61"/>
      <c r="DI134" s="61"/>
      <c r="DJ134" s="62"/>
    </row>
    <row r="135" spans="2:114" s="3" customFormat="1" ht="40.5" customHeight="1" x14ac:dyDescent="0.35">
      <c r="B135" s="56"/>
      <c r="C135" s="56"/>
      <c r="E135" s="58"/>
      <c r="F135" s="59"/>
      <c r="G135" s="60"/>
      <c r="H135" s="60"/>
      <c r="I135" s="60"/>
      <c r="J135" s="60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  <c r="DG135" s="61"/>
      <c r="DH135" s="61"/>
      <c r="DI135" s="61"/>
      <c r="DJ135" s="62"/>
    </row>
    <row r="136" spans="2:114" s="3" customFormat="1" ht="40.5" customHeight="1" x14ac:dyDescent="0.35">
      <c r="B136" s="56"/>
      <c r="C136" s="56"/>
      <c r="E136" s="58"/>
      <c r="F136" s="59"/>
      <c r="G136" s="60"/>
      <c r="H136" s="60"/>
      <c r="I136" s="60"/>
      <c r="J136" s="60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  <c r="DG136" s="61"/>
      <c r="DH136" s="61"/>
      <c r="DI136" s="61"/>
      <c r="DJ136" s="62"/>
    </row>
    <row r="137" spans="2:114" s="3" customFormat="1" ht="40.5" customHeight="1" x14ac:dyDescent="0.35">
      <c r="B137" s="56"/>
      <c r="C137" s="56"/>
      <c r="E137" s="58"/>
      <c r="F137" s="59"/>
      <c r="G137" s="60"/>
      <c r="H137" s="60"/>
      <c r="I137" s="60"/>
      <c r="J137" s="60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  <c r="DG137" s="61"/>
      <c r="DH137" s="61"/>
      <c r="DI137" s="61"/>
      <c r="DJ137" s="62"/>
    </row>
    <row r="138" spans="2:114" s="3" customFormat="1" ht="40.5" customHeight="1" x14ac:dyDescent="0.35">
      <c r="B138" s="56"/>
      <c r="C138" s="56"/>
      <c r="E138" s="58"/>
      <c r="F138" s="59"/>
      <c r="G138" s="60"/>
      <c r="H138" s="60"/>
      <c r="I138" s="60"/>
      <c r="J138" s="60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1"/>
      <c r="CX138" s="61"/>
      <c r="CY138" s="61"/>
      <c r="CZ138" s="61"/>
      <c r="DA138" s="61"/>
      <c r="DB138" s="61"/>
      <c r="DC138" s="61"/>
      <c r="DD138" s="61"/>
      <c r="DE138" s="61"/>
      <c r="DF138" s="61"/>
      <c r="DG138" s="61"/>
      <c r="DH138" s="61"/>
      <c r="DI138" s="61"/>
      <c r="DJ138" s="62"/>
    </row>
    <row r="139" spans="2:114" s="3" customFormat="1" ht="40.5" customHeight="1" x14ac:dyDescent="0.35">
      <c r="B139" s="56"/>
      <c r="C139" s="56"/>
      <c r="E139" s="58"/>
      <c r="F139" s="59"/>
      <c r="G139" s="60"/>
      <c r="H139" s="60"/>
      <c r="I139" s="60"/>
      <c r="J139" s="60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  <c r="DG139" s="61"/>
      <c r="DH139" s="61"/>
      <c r="DI139" s="61"/>
      <c r="DJ139" s="62"/>
    </row>
    <row r="140" spans="2:114" s="3" customFormat="1" ht="40.5" customHeight="1" x14ac:dyDescent="0.35">
      <c r="B140" s="56"/>
      <c r="C140" s="56"/>
      <c r="E140" s="58"/>
      <c r="F140" s="59"/>
      <c r="G140" s="60"/>
      <c r="H140" s="60"/>
      <c r="I140" s="60"/>
      <c r="J140" s="60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/>
      <c r="CY140" s="61"/>
      <c r="CZ140" s="61"/>
      <c r="DA140" s="61"/>
      <c r="DB140" s="61"/>
      <c r="DC140" s="61"/>
      <c r="DD140" s="61"/>
      <c r="DE140" s="61"/>
      <c r="DF140" s="61"/>
      <c r="DG140" s="61"/>
      <c r="DH140" s="61"/>
      <c r="DI140" s="61"/>
      <c r="DJ140" s="62"/>
    </row>
    <row r="141" spans="2:114" s="3" customFormat="1" ht="40.5" customHeight="1" x14ac:dyDescent="0.35">
      <c r="B141" s="56"/>
      <c r="C141" s="56"/>
      <c r="E141" s="58"/>
      <c r="F141" s="59"/>
      <c r="G141" s="60"/>
      <c r="H141" s="60"/>
      <c r="I141" s="60"/>
      <c r="J141" s="60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2"/>
    </row>
    <row r="142" spans="2:114" s="3" customFormat="1" ht="40.5" customHeight="1" x14ac:dyDescent="0.35">
      <c r="B142" s="56"/>
      <c r="C142" s="56"/>
      <c r="E142" s="58"/>
      <c r="F142" s="59"/>
      <c r="G142" s="60"/>
      <c r="H142" s="60"/>
      <c r="I142" s="60"/>
      <c r="J142" s="60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  <c r="DH142" s="61"/>
      <c r="DI142" s="61"/>
      <c r="DJ142" s="62"/>
    </row>
    <row r="143" spans="2:114" s="3" customFormat="1" ht="40.5" customHeight="1" x14ac:dyDescent="0.35">
      <c r="B143" s="56"/>
      <c r="C143" s="56"/>
      <c r="E143" s="58"/>
      <c r="F143" s="59"/>
      <c r="G143" s="60"/>
      <c r="H143" s="60"/>
      <c r="I143" s="60"/>
      <c r="J143" s="60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  <c r="DH143" s="61"/>
      <c r="DI143" s="61"/>
      <c r="DJ143" s="62"/>
    </row>
    <row r="144" spans="2:114" s="3" customFormat="1" ht="40.5" customHeight="1" x14ac:dyDescent="0.35">
      <c r="B144" s="56"/>
      <c r="C144" s="56"/>
      <c r="E144" s="58"/>
      <c r="F144" s="59"/>
      <c r="G144" s="60"/>
      <c r="H144" s="60"/>
      <c r="I144" s="60"/>
      <c r="J144" s="60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2"/>
    </row>
    <row r="145" spans="2:114" s="3" customFormat="1" ht="40.5" customHeight="1" x14ac:dyDescent="0.35">
      <c r="B145" s="56"/>
      <c r="C145" s="56"/>
      <c r="E145" s="58"/>
      <c r="F145" s="59"/>
      <c r="G145" s="60"/>
      <c r="H145" s="60"/>
      <c r="I145" s="60"/>
      <c r="J145" s="60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  <c r="DH145" s="61"/>
      <c r="DI145" s="61"/>
      <c r="DJ145" s="62"/>
    </row>
    <row r="146" spans="2:114" s="3" customFormat="1" ht="40.5" customHeight="1" x14ac:dyDescent="0.35">
      <c r="B146" s="56"/>
      <c r="C146" s="56"/>
      <c r="E146" s="58"/>
      <c r="F146" s="59"/>
      <c r="G146" s="60"/>
      <c r="H146" s="60"/>
      <c r="I146" s="60"/>
      <c r="J146" s="60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  <c r="DH146" s="61"/>
      <c r="DI146" s="61"/>
      <c r="DJ146" s="62"/>
    </row>
    <row r="147" spans="2:114" s="3" customFormat="1" ht="40.5" customHeight="1" x14ac:dyDescent="0.35">
      <c r="B147" s="56"/>
      <c r="C147" s="56"/>
      <c r="E147" s="58"/>
      <c r="F147" s="59"/>
      <c r="G147" s="60"/>
      <c r="H147" s="60"/>
      <c r="I147" s="60"/>
      <c r="J147" s="60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  <c r="DH147" s="61"/>
      <c r="DI147" s="61"/>
      <c r="DJ147" s="62"/>
    </row>
    <row r="148" spans="2:114" s="3" customFormat="1" ht="40.5" customHeight="1" x14ac:dyDescent="0.35">
      <c r="B148" s="56"/>
      <c r="C148" s="56"/>
      <c r="E148" s="58"/>
      <c r="F148" s="59"/>
      <c r="G148" s="60"/>
      <c r="H148" s="60"/>
      <c r="I148" s="60"/>
      <c r="J148" s="60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  <c r="DH148" s="61"/>
      <c r="DI148" s="61"/>
      <c r="DJ148" s="62"/>
    </row>
    <row r="149" spans="2:114" s="3" customFormat="1" ht="40.5" customHeight="1" x14ac:dyDescent="0.35">
      <c r="B149" s="56"/>
      <c r="C149" s="56"/>
      <c r="E149" s="58"/>
      <c r="F149" s="59"/>
      <c r="G149" s="60"/>
      <c r="H149" s="60"/>
      <c r="I149" s="60"/>
      <c r="J149" s="60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  <c r="DH149" s="61"/>
      <c r="DI149" s="61"/>
      <c r="DJ149" s="62"/>
    </row>
    <row r="150" spans="2:114" s="3" customFormat="1" ht="40.5" customHeight="1" x14ac:dyDescent="0.35">
      <c r="B150" s="56"/>
      <c r="C150" s="56"/>
      <c r="E150" s="58"/>
      <c r="F150" s="59"/>
      <c r="G150" s="60"/>
      <c r="H150" s="60"/>
      <c r="I150" s="60"/>
      <c r="J150" s="60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  <c r="DH150" s="61"/>
      <c r="DI150" s="61"/>
      <c r="DJ150" s="62"/>
    </row>
    <row r="151" spans="2:114" s="3" customFormat="1" ht="40.5" customHeight="1" x14ac:dyDescent="0.35">
      <c r="B151" s="56"/>
      <c r="C151" s="56"/>
      <c r="E151" s="58"/>
      <c r="F151" s="59"/>
      <c r="G151" s="60"/>
      <c r="H151" s="60"/>
      <c r="I151" s="60"/>
      <c r="J151" s="60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  <c r="DH151" s="61"/>
      <c r="DI151" s="61"/>
      <c r="DJ151" s="62"/>
    </row>
    <row r="152" spans="2:114" s="3" customFormat="1" ht="40.5" customHeight="1" x14ac:dyDescent="0.35">
      <c r="B152" s="56"/>
      <c r="C152" s="56"/>
      <c r="E152" s="58"/>
      <c r="F152" s="59"/>
      <c r="G152" s="60"/>
      <c r="H152" s="60"/>
      <c r="I152" s="60"/>
      <c r="J152" s="60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  <c r="DH152" s="61"/>
      <c r="DI152" s="61"/>
      <c r="DJ152" s="62"/>
    </row>
    <row r="153" spans="2:114" s="3" customFormat="1" ht="40.5" customHeight="1" x14ac:dyDescent="0.35">
      <c r="B153" s="56"/>
      <c r="C153" s="56"/>
      <c r="E153" s="58"/>
      <c r="F153" s="59"/>
      <c r="G153" s="60"/>
      <c r="H153" s="60"/>
      <c r="I153" s="60"/>
      <c r="J153" s="60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2"/>
    </row>
    <row r="154" spans="2:114" s="3" customFormat="1" ht="40.5" customHeight="1" x14ac:dyDescent="0.35">
      <c r="B154" s="56"/>
      <c r="C154" s="56"/>
      <c r="E154" s="58"/>
      <c r="F154" s="59"/>
      <c r="G154" s="60"/>
      <c r="H154" s="60"/>
      <c r="I154" s="60"/>
      <c r="J154" s="60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  <c r="DH154" s="61"/>
      <c r="DI154" s="61"/>
      <c r="DJ154" s="62"/>
    </row>
    <row r="155" spans="2:114" s="3" customFormat="1" ht="40.5" customHeight="1" x14ac:dyDescent="0.35">
      <c r="B155" s="56"/>
      <c r="C155" s="56"/>
      <c r="E155" s="58"/>
      <c r="F155" s="59"/>
      <c r="G155" s="60"/>
      <c r="H155" s="60"/>
      <c r="I155" s="60"/>
      <c r="J155" s="60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  <c r="DH155" s="61"/>
      <c r="DI155" s="61"/>
      <c r="DJ155" s="62"/>
    </row>
    <row r="156" spans="2:114" s="3" customFormat="1" ht="40.5" customHeight="1" x14ac:dyDescent="0.35">
      <c r="B156" s="56"/>
      <c r="C156" s="56"/>
      <c r="E156" s="58"/>
      <c r="F156" s="59"/>
      <c r="G156" s="60"/>
      <c r="H156" s="60"/>
      <c r="I156" s="60"/>
      <c r="J156" s="60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  <c r="DH156" s="61"/>
      <c r="DI156" s="61"/>
      <c r="DJ156" s="62"/>
    </row>
    <row r="157" spans="2:114" s="3" customFormat="1" ht="40.5" customHeight="1" x14ac:dyDescent="0.35">
      <c r="B157" s="56"/>
      <c r="C157" s="56"/>
      <c r="E157" s="58"/>
      <c r="F157" s="59"/>
      <c r="G157" s="60"/>
      <c r="H157" s="60"/>
      <c r="I157" s="60"/>
      <c r="J157" s="60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  <c r="CN157" s="61"/>
      <c r="CO157" s="61"/>
      <c r="CP157" s="61"/>
      <c r="CQ157" s="61"/>
      <c r="CR157" s="61"/>
      <c r="CS157" s="61"/>
      <c r="CT157" s="61"/>
      <c r="CU157" s="61"/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  <c r="DG157" s="61"/>
      <c r="DH157" s="61"/>
      <c r="DI157" s="61"/>
      <c r="DJ157" s="62"/>
    </row>
    <row r="158" spans="2:114" s="3" customFormat="1" ht="40.5" customHeight="1" x14ac:dyDescent="0.35">
      <c r="B158" s="56"/>
      <c r="C158" s="56"/>
      <c r="E158" s="58"/>
      <c r="F158" s="59"/>
      <c r="G158" s="60"/>
      <c r="H158" s="60"/>
      <c r="I158" s="60"/>
      <c r="J158" s="60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  <c r="DH158" s="61"/>
      <c r="DI158" s="61"/>
      <c r="DJ158" s="62"/>
    </row>
    <row r="159" spans="2:114" s="3" customFormat="1" ht="40.5" customHeight="1" x14ac:dyDescent="0.35">
      <c r="B159" s="56"/>
      <c r="C159" s="56"/>
      <c r="E159" s="58"/>
      <c r="F159" s="59"/>
      <c r="G159" s="60"/>
      <c r="H159" s="60"/>
      <c r="I159" s="60"/>
      <c r="J159" s="60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  <c r="DH159" s="61"/>
      <c r="DI159" s="61"/>
      <c r="DJ159" s="62"/>
    </row>
    <row r="160" spans="2:114" s="3" customFormat="1" ht="40.5" customHeight="1" x14ac:dyDescent="0.35">
      <c r="B160" s="56"/>
      <c r="C160" s="56"/>
      <c r="E160" s="58"/>
      <c r="F160" s="59"/>
      <c r="G160" s="60"/>
      <c r="H160" s="60"/>
      <c r="I160" s="60"/>
      <c r="J160" s="60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  <c r="CT160" s="61"/>
      <c r="CU160" s="61"/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  <c r="DG160" s="61"/>
      <c r="DH160" s="61"/>
      <c r="DI160" s="61"/>
      <c r="DJ160" s="62"/>
    </row>
    <row r="161" spans="2:114" s="3" customFormat="1" ht="40.5" customHeight="1" x14ac:dyDescent="0.35">
      <c r="B161" s="56"/>
      <c r="C161" s="56"/>
      <c r="E161" s="58"/>
      <c r="F161" s="59"/>
      <c r="G161" s="60"/>
      <c r="H161" s="60"/>
      <c r="I161" s="60"/>
      <c r="J161" s="60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/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  <c r="DG161" s="61"/>
      <c r="DH161" s="61"/>
      <c r="DI161" s="61"/>
      <c r="DJ161" s="62"/>
    </row>
    <row r="162" spans="2:114" s="3" customFormat="1" ht="40.5" customHeight="1" x14ac:dyDescent="0.35">
      <c r="B162" s="56"/>
      <c r="C162" s="56"/>
      <c r="E162" s="58"/>
      <c r="F162" s="59"/>
      <c r="G162" s="60"/>
      <c r="H162" s="60"/>
      <c r="I162" s="60"/>
      <c r="J162" s="60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  <c r="DH162" s="61"/>
      <c r="DI162" s="61"/>
      <c r="DJ162" s="62"/>
    </row>
    <row r="163" spans="2:114" s="3" customFormat="1" ht="40.5" customHeight="1" x14ac:dyDescent="0.35">
      <c r="B163" s="56"/>
      <c r="C163" s="56"/>
      <c r="E163" s="58"/>
      <c r="F163" s="59"/>
      <c r="G163" s="60"/>
      <c r="H163" s="60"/>
      <c r="I163" s="60"/>
      <c r="J163" s="60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  <c r="DH163" s="61"/>
      <c r="DI163" s="61"/>
      <c r="DJ163" s="62"/>
    </row>
    <row r="164" spans="2:114" s="3" customFormat="1" ht="40.5" customHeight="1" x14ac:dyDescent="0.35">
      <c r="B164" s="56"/>
      <c r="C164" s="56"/>
      <c r="E164" s="58"/>
      <c r="F164" s="59"/>
      <c r="G164" s="60"/>
      <c r="H164" s="60"/>
      <c r="I164" s="60"/>
      <c r="J164" s="60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  <c r="CT164" s="61"/>
      <c r="CU164" s="61"/>
      <c r="CV164" s="61"/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  <c r="DG164" s="61"/>
      <c r="DH164" s="61"/>
      <c r="DI164" s="61"/>
      <c r="DJ164" s="62"/>
    </row>
    <row r="165" spans="2:114" s="3" customFormat="1" ht="40.5" customHeight="1" x14ac:dyDescent="0.35">
      <c r="B165" s="56"/>
      <c r="C165" s="56"/>
      <c r="E165" s="58"/>
      <c r="F165" s="59"/>
      <c r="G165" s="60"/>
      <c r="H165" s="60"/>
      <c r="I165" s="60"/>
      <c r="J165" s="60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  <c r="DH165" s="61"/>
      <c r="DI165" s="61"/>
      <c r="DJ165" s="62"/>
    </row>
    <row r="166" spans="2:114" s="3" customFormat="1" ht="40.5" customHeight="1" x14ac:dyDescent="0.35">
      <c r="B166" s="56"/>
      <c r="C166" s="56"/>
      <c r="E166" s="58"/>
      <c r="F166" s="59"/>
      <c r="G166" s="60"/>
      <c r="H166" s="60"/>
      <c r="I166" s="60"/>
      <c r="J166" s="60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  <c r="DH166" s="61"/>
      <c r="DI166" s="61"/>
      <c r="DJ166" s="62"/>
    </row>
    <row r="167" spans="2:114" s="3" customFormat="1" ht="40.5" customHeight="1" x14ac:dyDescent="0.35">
      <c r="B167" s="56"/>
      <c r="C167" s="56"/>
      <c r="E167" s="58"/>
      <c r="F167" s="59"/>
      <c r="G167" s="60"/>
      <c r="H167" s="60"/>
      <c r="I167" s="60"/>
      <c r="J167" s="60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  <c r="DG167" s="61"/>
      <c r="DH167" s="61"/>
      <c r="DI167" s="61"/>
      <c r="DJ167" s="62"/>
    </row>
    <row r="168" spans="2:114" s="3" customFormat="1" ht="40.5" customHeight="1" x14ac:dyDescent="0.35">
      <c r="B168" s="56"/>
      <c r="C168" s="56"/>
      <c r="E168" s="58"/>
      <c r="F168" s="59"/>
      <c r="G168" s="60"/>
      <c r="H168" s="60"/>
      <c r="I168" s="60"/>
      <c r="J168" s="60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  <c r="DH168" s="61"/>
      <c r="DI168" s="61"/>
      <c r="DJ168" s="62"/>
    </row>
    <row r="169" spans="2:114" s="3" customFormat="1" ht="40.5" customHeight="1" x14ac:dyDescent="0.35">
      <c r="B169" s="56"/>
      <c r="C169" s="56"/>
      <c r="E169" s="58"/>
      <c r="F169" s="59"/>
      <c r="G169" s="60"/>
      <c r="H169" s="60"/>
      <c r="I169" s="60"/>
      <c r="J169" s="60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  <c r="DH169" s="61"/>
      <c r="DI169" s="61"/>
      <c r="DJ169" s="62"/>
    </row>
    <row r="170" spans="2:114" s="3" customFormat="1" ht="40.5" customHeight="1" x14ac:dyDescent="0.35">
      <c r="B170" s="56"/>
      <c r="C170" s="56"/>
      <c r="E170" s="58"/>
      <c r="F170" s="59"/>
      <c r="G170" s="60"/>
      <c r="H170" s="60"/>
      <c r="I170" s="60"/>
      <c r="J170" s="60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  <c r="DH170" s="61"/>
      <c r="DI170" s="61"/>
      <c r="DJ170" s="62"/>
    </row>
    <row r="171" spans="2:114" s="3" customFormat="1" ht="40.5" customHeight="1" x14ac:dyDescent="0.35">
      <c r="B171" s="56"/>
      <c r="C171" s="56"/>
      <c r="E171" s="58"/>
      <c r="F171" s="59"/>
      <c r="G171" s="60"/>
      <c r="H171" s="60"/>
      <c r="I171" s="60"/>
      <c r="J171" s="60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  <c r="DH171" s="61"/>
      <c r="DI171" s="61"/>
      <c r="DJ171" s="62"/>
    </row>
    <row r="172" spans="2:114" s="3" customFormat="1" ht="40.5" customHeight="1" x14ac:dyDescent="0.35">
      <c r="B172" s="56"/>
      <c r="C172" s="56"/>
      <c r="E172" s="58"/>
      <c r="F172" s="59"/>
      <c r="G172" s="60"/>
      <c r="H172" s="60"/>
      <c r="I172" s="60"/>
      <c r="J172" s="60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  <c r="DG172" s="61"/>
      <c r="DH172" s="61"/>
      <c r="DI172" s="61"/>
      <c r="DJ172" s="62"/>
    </row>
    <row r="173" spans="2:114" s="3" customFormat="1" ht="40.5" customHeight="1" x14ac:dyDescent="0.35">
      <c r="B173" s="56"/>
      <c r="C173" s="56"/>
      <c r="E173" s="58"/>
      <c r="F173" s="59"/>
      <c r="G173" s="60"/>
      <c r="H173" s="60"/>
      <c r="I173" s="60"/>
      <c r="J173" s="60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2"/>
    </row>
    <row r="174" spans="2:114" s="3" customFormat="1" ht="40.5" customHeight="1" x14ac:dyDescent="0.35">
      <c r="B174" s="56"/>
      <c r="C174" s="56"/>
      <c r="E174" s="58"/>
      <c r="F174" s="59"/>
      <c r="G174" s="60"/>
      <c r="H174" s="60"/>
      <c r="I174" s="60"/>
      <c r="J174" s="60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2"/>
    </row>
    <row r="175" spans="2:114" s="3" customFormat="1" ht="40.5" customHeight="1" x14ac:dyDescent="0.35">
      <c r="B175" s="56"/>
      <c r="C175" s="56"/>
      <c r="E175" s="58"/>
      <c r="F175" s="59"/>
      <c r="G175" s="60"/>
      <c r="H175" s="60"/>
      <c r="I175" s="60"/>
      <c r="J175" s="60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  <c r="DG175" s="61"/>
      <c r="DH175" s="61"/>
      <c r="DI175" s="61"/>
      <c r="DJ175" s="62"/>
    </row>
    <row r="176" spans="2:114" s="3" customFormat="1" ht="40.5" customHeight="1" x14ac:dyDescent="0.35">
      <c r="B176" s="56"/>
      <c r="C176" s="56"/>
      <c r="E176" s="58"/>
      <c r="F176" s="59"/>
      <c r="G176" s="60"/>
      <c r="H176" s="60"/>
      <c r="I176" s="60"/>
      <c r="J176" s="60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  <c r="DH176" s="61"/>
      <c r="DI176" s="61"/>
      <c r="DJ176" s="62"/>
    </row>
    <row r="177" spans="2:114" s="3" customFormat="1" ht="40.5" customHeight="1" x14ac:dyDescent="0.35">
      <c r="B177" s="56"/>
      <c r="C177" s="56"/>
      <c r="E177" s="58"/>
      <c r="F177" s="59"/>
      <c r="G177" s="60"/>
      <c r="H177" s="60"/>
      <c r="I177" s="60"/>
      <c r="J177" s="60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  <c r="DH177" s="61"/>
      <c r="DI177" s="61"/>
      <c r="DJ177" s="62"/>
    </row>
    <row r="178" spans="2:114" s="3" customFormat="1" ht="40.5" customHeight="1" x14ac:dyDescent="0.35">
      <c r="B178" s="56"/>
      <c r="C178" s="56"/>
      <c r="E178" s="58"/>
      <c r="F178" s="59"/>
      <c r="G178" s="60"/>
      <c r="H178" s="60"/>
      <c r="I178" s="60"/>
      <c r="J178" s="60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  <c r="DH178" s="61"/>
      <c r="DI178" s="61"/>
      <c r="DJ178" s="62"/>
    </row>
    <row r="179" spans="2:114" s="3" customFormat="1" ht="40.5" customHeight="1" x14ac:dyDescent="0.35">
      <c r="B179" s="56"/>
      <c r="C179" s="56"/>
      <c r="E179" s="58"/>
      <c r="F179" s="59"/>
      <c r="G179" s="60"/>
      <c r="H179" s="60"/>
      <c r="I179" s="60"/>
      <c r="J179" s="60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2"/>
    </row>
    <row r="180" spans="2:114" s="3" customFormat="1" ht="40.5" customHeight="1" x14ac:dyDescent="0.35">
      <c r="B180" s="56"/>
      <c r="C180" s="56"/>
      <c r="E180" s="58"/>
      <c r="F180" s="59"/>
      <c r="G180" s="60"/>
      <c r="H180" s="60"/>
      <c r="I180" s="60"/>
      <c r="J180" s="60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  <c r="DH180" s="61"/>
      <c r="DI180" s="61"/>
      <c r="DJ180" s="62"/>
    </row>
    <row r="181" spans="2:114" s="3" customFormat="1" ht="40.5" customHeight="1" x14ac:dyDescent="0.35">
      <c r="B181" s="56"/>
      <c r="C181" s="56"/>
      <c r="E181" s="58"/>
      <c r="F181" s="59"/>
      <c r="G181" s="60"/>
      <c r="H181" s="60"/>
      <c r="I181" s="60"/>
      <c r="J181" s="60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  <c r="DH181" s="61"/>
      <c r="DI181" s="61"/>
      <c r="DJ181" s="62"/>
    </row>
    <row r="182" spans="2:114" s="3" customFormat="1" ht="40.5" customHeight="1" x14ac:dyDescent="0.35">
      <c r="B182" s="56"/>
      <c r="C182" s="56"/>
      <c r="E182" s="58"/>
      <c r="F182" s="59"/>
      <c r="G182" s="60"/>
      <c r="H182" s="60"/>
      <c r="I182" s="60"/>
      <c r="J182" s="60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2"/>
    </row>
    <row r="183" spans="2:114" s="3" customFormat="1" ht="40.5" customHeight="1" x14ac:dyDescent="0.35">
      <c r="B183" s="56"/>
      <c r="C183" s="56"/>
      <c r="E183" s="58"/>
      <c r="F183" s="59"/>
      <c r="G183" s="60"/>
      <c r="H183" s="60"/>
      <c r="I183" s="60"/>
      <c r="J183" s="60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/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  <c r="DG183" s="61"/>
      <c r="DH183" s="61"/>
      <c r="DI183" s="61"/>
      <c r="DJ183" s="62"/>
    </row>
    <row r="184" spans="2:114" s="3" customFormat="1" ht="40.5" customHeight="1" x14ac:dyDescent="0.35">
      <c r="B184" s="56"/>
      <c r="C184" s="56"/>
      <c r="E184" s="58"/>
      <c r="F184" s="59"/>
      <c r="G184" s="60"/>
      <c r="H184" s="60"/>
      <c r="I184" s="60"/>
      <c r="J184" s="60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/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  <c r="DG184" s="61"/>
      <c r="DH184" s="61"/>
      <c r="DI184" s="61"/>
      <c r="DJ184" s="62"/>
    </row>
    <row r="185" spans="2:114" s="3" customFormat="1" ht="40.5" customHeight="1" x14ac:dyDescent="0.35">
      <c r="B185" s="56"/>
      <c r="C185" s="56"/>
      <c r="E185" s="58"/>
      <c r="F185" s="59"/>
      <c r="G185" s="60"/>
      <c r="H185" s="60"/>
      <c r="I185" s="60"/>
      <c r="J185" s="60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2"/>
    </row>
    <row r="186" spans="2:114" s="3" customFormat="1" ht="40.5" customHeight="1" x14ac:dyDescent="0.35">
      <c r="B186" s="56"/>
      <c r="C186" s="56"/>
      <c r="E186" s="58"/>
      <c r="F186" s="59"/>
      <c r="G186" s="60"/>
      <c r="H186" s="60"/>
      <c r="I186" s="60"/>
      <c r="J186" s="60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  <c r="DG186" s="61"/>
      <c r="DH186" s="61"/>
      <c r="DI186" s="61"/>
      <c r="DJ186" s="62"/>
    </row>
    <row r="187" spans="2:114" s="3" customFormat="1" ht="40.5" customHeight="1" x14ac:dyDescent="0.35">
      <c r="B187" s="56"/>
      <c r="C187" s="56"/>
      <c r="E187" s="58"/>
      <c r="F187" s="59"/>
      <c r="G187" s="60"/>
      <c r="H187" s="60"/>
      <c r="I187" s="60"/>
      <c r="J187" s="60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  <c r="DH187" s="61"/>
      <c r="DI187" s="61"/>
      <c r="DJ187" s="62"/>
    </row>
    <row r="188" spans="2:114" s="3" customFormat="1" ht="40.5" customHeight="1" x14ac:dyDescent="0.35">
      <c r="B188" s="56"/>
      <c r="C188" s="56"/>
      <c r="E188" s="58"/>
      <c r="F188" s="59"/>
      <c r="G188" s="60"/>
      <c r="H188" s="60"/>
      <c r="I188" s="60"/>
      <c r="J188" s="60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  <c r="DH188" s="61"/>
      <c r="DI188" s="61"/>
      <c r="DJ188" s="62"/>
    </row>
    <row r="189" spans="2:114" s="3" customFormat="1" ht="40.5" customHeight="1" x14ac:dyDescent="0.35">
      <c r="B189" s="56"/>
      <c r="C189" s="56"/>
      <c r="E189" s="58"/>
      <c r="F189" s="59"/>
      <c r="G189" s="60"/>
      <c r="H189" s="60"/>
      <c r="I189" s="60"/>
      <c r="J189" s="60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2"/>
    </row>
    <row r="190" spans="2:114" s="3" customFormat="1" ht="40.5" customHeight="1" x14ac:dyDescent="0.35">
      <c r="B190" s="56"/>
      <c r="C190" s="56"/>
      <c r="E190" s="58"/>
      <c r="F190" s="59"/>
      <c r="G190" s="60"/>
      <c r="H190" s="60"/>
      <c r="I190" s="60"/>
      <c r="J190" s="60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2"/>
    </row>
    <row r="191" spans="2:114" s="3" customFormat="1" ht="40.5" customHeight="1" x14ac:dyDescent="0.35">
      <c r="B191" s="56"/>
      <c r="C191" s="56"/>
      <c r="E191" s="58"/>
      <c r="F191" s="59"/>
      <c r="G191" s="60"/>
      <c r="H191" s="60"/>
      <c r="I191" s="60"/>
      <c r="J191" s="60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/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  <c r="DG191" s="61"/>
      <c r="DH191" s="61"/>
      <c r="DI191" s="61"/>
      <c r="DJ191" s="62"/>
    </row>
    <row r="192" spans="2:114" s="3" customFormat="1" ht="40.5" customHeight="1" x14ac:dyDescent="0.35">
      <c r="B192" s="56"/>
      <c r="C192" s="56"/>
      <c r="E192" s="58"/>
      <c r="F192" s="59"/>
      <c r="G192" s="60"/>
      <c r="H192" s="60"/>
      <c r="I192" s="60"/>
      <c r="J192" s="60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2"/>
    </row>
    <row r="193" spans="2:114" s="3" customFormat="1" ht="40.5" customHeight="1" x14ac:dyDescent="0.35">
      <c r="B193" s="56"/>
      <c r="C193" s="56"/>
      <c r="E193" s="58"/>
      <c r="F193" s="59"/>
      <c r="G193" s="60"/>
      <c r="H193" s="60"/>
      <c r="I193" s="60"/>
      <c r="J193" s="60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/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  <c r="DG193" s="61"/>
      <c r="DH193" s="61"/>
      <c r="DI193" s="61"/>
      <c r="DJ193" s="62"/>
    </row>
    <row r="194" spans="2:114" s="3" customFormat="1" ht="40.5" customHeight="1" x14ac:dyDescent="0.35">
      <c r="B194" s="56"/>
      <c r="C194" s="56"/>
      <c r="E194" s="58"/>
      <c r="F194" s="59"/>
      <c r="G194" s="60"/>
      <c r="H194" s="60"/>
      <c r="I194" s="60"/>
      <c r="J194" s="60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/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  <c r="DG194" s="61"/>
      <c r="DH194" s="61"/>
      <c r="DI194" s="61"/>
      <c r="DJ194" s="62"/>
    </row>
    <row r="195" spans="2:114" s="3" customFormat="1" ht="40.5" customHeight="1" x14ac:dyDescent="0.35">
      <c r="B195" s="56"/>
      <c r="C195" s="56"/>
      <c r="E195" s="58"/>
      <c r="F195" s="59"/>
      <c r="G195" s="60"/>
      <c r="H195" s="60"/>
      <c r="I195" s="60"/>
      <c r="J195" s="60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/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  <c r="DG195" s="61"/>
      <c r="DH195" s="61"/>
      <c r="DI195" s="61"/>
      <c r="DJ195" s="62"/>
    </row>
    <row r="196" spans="2:114" s="3" customFormat="1" ht="40.5" customHeight="1" x14ac:dyDescent="0.35">
      <c r="B196" s="56"/>
      <c r="C196" s="56"/>
      <c r="E196" s="58"/>
      <c r="F196" s="59"/>
      <c r="G196" s="60"/>
      <c r="H196" s="60"/>
      <c r="I196" s="60"/>
      <c r="J196" s="60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/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  <c r="DG196" s="61"/>
      <c r="DH196" s="61"/>
      <c r="DI196" s="61"/>
      <c r="DJ196" s="62"/>
    </row>
    <row r="197" spans="2:114" s="3" customFormat="1" ht="40.5" customHeight="1" x14ac:dyDescent="0.35">
      <c r="B197" s="56"/>
      <c r="C197" s="56"/>
      <c r="E197" s="58"/>
      <c r="F197" s="59"/>
      <c r="G197" s="60"/>
      <c r="H197" s="60"/>
      <c r="I197" s="60"/>
      <c r="J197" s="60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/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  <c r="DG197" s="61"/>
      <c r="DH197" s="61"/>
      <c r="DI197" s="61"/>
      <c r="DJ197" s="62"/>
    </row>
    <row r="198" spans="2:114" s="3" customFormat="1" ht="40.5" customHeight="1" x14ac:dyDescent="0.35">
      <c r="B198" s="56"/>
      <c r="C198" s="56"/>
      <c r="E198" s="58"/>
      <c r="F198" s="59"/>
      <c r="G198" s="60"/>
      <c r="H198" s="60"/>
      <c r="I198" s="60"/>
      <c r="J198" s="60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/>
      <c r="CV198" s="61"/>
      <c r="CW198" s="61"/>
      <c r="CX198" s="61"/>
      <c r="CY198" s="61"/>
      <c r="CZ198" s="61"/>
      <c r="DA198" s="61"/>
      <c r="DB198" s="61"/>
      <c r="DC198" s="61"/>
      <c r="DD198" s="61"/>
      <c r="DE198" s="61"/>
      <c r="DF198" s="61"/>
      <c r="DG198" s="61"/>
      <c r="DH198" s="61"/>
      <c r="DI198" s="61"/>
      <c r="DJ198" s="62"/>
    </row>
    <row r="199" spans="2:114" s="3" customFormat="1" ht="40.5" customHeight="1" x14ac:dyDescent="0.35">
      <c r="B199" s="56"/>
      <c r="C199" s="56"/>
      <c r="E199" s="58"/>
      <c r="F199" s="59"/>
      <c r="G199" s="60"/>
      <c r="H199" s="60"/>
      <c r="I199" s="60"/>
      <c r="J199" s="60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  <c r="DH199" s="61"/>
      <c r="DI199" s="61"/>
      <c r="DJ199" s="62"/>
    </row>
    <row r="200" spans="2:114" s="3" customFormat="1" ht="40.5" customHeight="1" x14ac:dyDescent="0.35">
      <c r="B200" s="56"/>
      <c r="C200" s="56"/>
      <c r="E200" s="58"/>
      <c r="F200" s="59"/>
      <c r="G200" s="60"/>
      <c r="H200" s="60"/>
      <c r="I200" s="60"/>
      <c r="J200" s="60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  <c r="DH200" s="61"/>
      <c r="DI200" s="61"/>
      <c r="DJ200" s="62"/>
    </row>
    <row r="201" spans="2:114" s="3" customFormat="1" ht="40.5" customHeight="1" x14ac:dyDescent="0.35">
      <c r="B201" s="56"/>
      <c r="C201" s="56"/>
      <c r="E201" s="58"/>
      <c r="F201" s="59"/>
      <c r="G201" s="60"/>
      <c r="H201" s="60"/>
      <c r="I201" s="60"/>
      <c r="J201" s="60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/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  <c r="DG201" s="61"/>
      <c r="DH201" s="61"/>
      <c r="DI201" s="61"/>
      <c r="DJ201" s="62"/>
    </row>
    <row r="202" spans="2:114" s="3" customFormat="1" ht="40.5" customHeight="1" x14ac:dyDescent="0.35">
      <c r="B202" s="56"/>
      <c r="C202" s="56"/>
      <c r="E202" s="58"/>
      <c r="F202" s="59"/>
      <c r="G202" s="60"/>
      <c r="H202" s="60"/>
      <c r="I202" s="60"/>
      <c r="J202" s="60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  <c r="DH202" s="61"/>
      <c r="DI202" s="61"/>
      <c r="DJ202" s="62"/>
    </row>
    <row r="203" spans="2:114" s="3" customFormat="1" ht="40.5" customHeight="1" x14ac:dyDescent="0.35">
      <c r="B203" s="56"/>
      <c r="C203" s="56"/>
      <c r="E203" s="58"/>
      <c r="F203" s="59"/>
      <c r="G203" s="60"/>
      <c r="H203" s="60"/>
      <c r="I203" s="60"/>
      <c r="J203" s="60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/>
      <c r="CI203" s="61"/>
      <c r="CJ203" s="61"/>
      <c r="CK203" s="61"/>
      <c r="CL203" s="61"/>
      <c r="CM203" s="61"/>
      <c r="CN203" s="61"/>
      <c r="CO203" s="61"/>
      <c r="CP203" s="61"/>
      <c r="CQ203" s="61"/>
      <c r="CR203" s="61"/>
      <c r="CS203" s="61"/>
      <c r="CT203" s="61"/>
      <c r="CU203" s="61"/>
      <c r="CV203" s="61"/>
      <c r="CW203" s="61"/>
      <c r="CX203" s="61"/>
      <c r="CY203" s="61"/>
      <c r="CZ203" s="61"/>
      <c r="DA203" s="61"/>
      <c r="DB203" s="61"/>
      <c r="DC203" s="61"/>
      <c r="DD203" s="61"/>
      <c r="DE203" s="61"/>
      <c r="DF203" s="61"/>
      <c r="DG203" s="61"/>
      <c r="DH203" s="61"/>
      <c r="DI203" s="61"/>
      <c r="DJ203" s="62"/>
    </row>
    <row r="204" spans="2:114" s="3" customFormat="1" ht="40.5" customHeight="1" x14ac:dyDescent="0.35">
      <c r="B204" s="56"/>
      <c r="C204" s="56"/>
      <c r="E204" s="58"/>
      <c r="F204" s="59"/>
      <c r="G204" s="60"/>
      <c r="H204" s="60"/>
      <c r="I204" s="60"/>
      <c r="J204" s="60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/>
      <c r="CH204" s="61"/>
      <c r="CI204" s="61"/>
      <c r="CJ204" s="61"/>
      <c r="CK204" s="61"/>
      <c r="CL204" s="61"/>
      <c r="CM204" s="61"/>
      <c r="CN204" s="61"/>
      <c r="CO204" s="61"/>
      <c r="CP204" s="61"/>
      <c r="CQ204" s="61"/>
      <c r="CR204" s="61"/>
      <c r="CS204" s="61"/>
      <c r="CT204" s="61"/>
      <c r="CU204" s="61"/>
      <c r="CV204" s="61"/>
      <c r="CW204" s="61"/>
      <c r="CX204" s="61"/>
      <c r="CY204" s="61"/>
      <c r="CZ204" s="61"/>
      <c r="DA204" s="61"/>
      <c r="DB204" s="61"/>
      <c r="DC204" s="61"/>
      <c r="DD204" s="61"/>
      <c r="DE204" s="61"/>
      <c r="DF204" s="61"/>
      <c r="DG204" s="61"/>
      <c r="DH204" s="61"/>
      <c r="DI204" s="61"/>
      <c r="DJ204" s="62"/>
    </row>
    <row r="205" spans="2:114" s="3" customFormat="1" ht="40.5" customHeight="1" x14ac:dyDescent="0.35">
      <c r="B205" s="56"/>
      <c r="C205" s="56"/>
      <c r="E205" s="58"/>
      <c r="F205" s="59"/>
      <c r="G205" s="60"/>
      <c r="H205" s="60"/>
      <c r="I205" s="60"/>
      <c r="J205" s="60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/>
      <c r="CI205" s="61"/>
      <c r="CJ205" s="61"/>
      <c r="CK205" s="61"/>
      <c r="CL205" s="61"/>
      <c r="CM205" s="61"/>
      <c r="CN205" s="61"/>
      <c r="CO205" s="61"/>
      <c r="CP205" s="61"/>
      <c r="CQ205" s="61"/>
      <c r="CR205" s="61"/>
      <c r="CS205" s="61"/>
      <c r="CT205" s="61"/>
      <c r="CU205" s="61"/>
      <c r="CV205" s="61"/>
      <c r="CW205" s="61"/>
      <c r="CX205" s="61"/>
      <c r="CY205" s="61"/>
      <c r="CZ205" s="61"/>
      <c r="DA205" s="61"/>
      <c r="DB205" s="61"/>
      <c r="DC205" s="61"/>
      <c r="DD205" s="61"/>
      <c r="DE205" s="61"/>
      <c r="DF205" s="61"/>
      <c r="DG205" s="61"/>
      <c r="DH205" s="61"/>
      <c r="DI205" s="61"/>
      <c r="DJ205" s="62"/>
    </row>
    <row r="206" spans="2:114" s="3" customFormat="1" ht="40.5" customHeight="1" x14ac:dyDescent="0.35">
      <c r="B206" s="56"/>
      <c r="C206" s="56"/>
      <c r="E206" s="58"/>
      <c r="F206" s="59"/>
      <c r="G206" s="60"/>
      <c r="H206" s="60"/>
      <c r="I206" s="60"/>
      <c r="J206" s="60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1"/>
      <c r="CX206" s="61"/>
      <c r="CY206" s="61"/>
      <c r="CZ206" s="61"/>
      <c r="DA206" s="61"/>
      <c r="DB206" s="61"/>
      <c r="DC206" s="61"/>
      <c r="DD206" s="61"/>
      <c r="DE206" s="61"/>
      <c r="DF206" s="61"/>
      <c r="DG206" s="61"/>
      <c r="DH206" s="61"/>
      <c r="DI206" s="61"/>
      <c r="DJ206" s="62"/>
    </row>
    <row r="207" spans="2:114" s="3" customFormat="1" ht="40.5" customHeight="1" x14ac:dyDescent="0.35">
      <c r="B207" s="56"/>
      <c r="C207" s="56"/>
      <c r="E207" s="58"/>
      <c r="F207" s="59"/>
      <c r="G207" s="60"/>
      <c r="H207" s="60"/>
      <c r="I207" s="60"/>
      <c r="J207" s="60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/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/>
      <c r="CW207" s="61"/>
      <c r="CX207" s="61"/>
      <c r="CY207" s="61"/>
      <c r="CZ207" s="61"/>
      <c r="DA207" s="61"/>
      <c r="DB207" s="61"/>
      <c r="DC207" s="61"/>
      <c r="DD207" s="61"/>
      <c r="DE207" s="61"/>
      <c r="DF207" s="61"/>
      <c r="DG207" s="61"/>
      <c r="DH207" s="61"/>
      <c r="DI207" s="61"/>
      <c r="DJ207" s="62"/>
    </row>
    <row r="208" spans="2:114" s="3" customFormat="1" ht="40.5" customHeight="1" x14ac:dyDescent="0.35">
      <c r="B208" s="56"/>
      <c r="C208" s="56"/>
      <c r="E208" s="58"/>
      <c r="F208" s="59"/>
      <c r="G208" s="60"/>
      <c r="H208" s="60"/>
      <c r="I208" s="60"/>
      <c r="J208" s="60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/>
      <c r="CW208" s="61"/>
      <c r="CX208" s="61"/>
      <c r="CY208" s="61"/>
      <c r="CZ208" s="61"/>
      <c r="DA208" s="61"/>
      <c r="DB208" s="61"/>
      <c r="DC208" s="61"/>
      <c r="DD208" s="61"/>
      <c r="DE208" s="61"/>
      <c r="DF208" s="61"/>
      <c r="DG208" s="61"/>
      <c r="DH208" s="61"/>
      <c r="DI208" s="61"/>
      <c r="DJ208" s="62"/>
    </row>
    <row r="209" spans="2:114" s="3" customFormat="1" ht="40.5" customHeight="1" x14ac:dyDescent="0.35">
      <c r="B209" s="56"/>
      <c r="C209" s="56"/>
      <c r="E209" s="58"/>
      <c r="F209" s="59"/>
      <c r="G209" s="60"/>
      <c r="H209" s="60"/>
      <c r="I209" s="60"/>
      <c r="J209" s="60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  <c r="CW209" s="61"/>
      <c r="CX209" s="61"/>
      <c r="CY209" s="61"/>
      <c r="CZ209" s="61"/>
      <c r="DA209" s="61"/>
      <c r="DB209" s="61"/>
      <c r="DC209" s="61"/>
      <c r="DD209" s="61"/>
      <c r="DE209" s="61"/>
      <c r="DF209" s="61"/>
      <c r="DG209" s="61"/>
      <c r="DH209" s="61"/>
      <c r="DI209" s="61"/>
      <c r="DJ209" s="62"/>
    </row>
    <row r="210" spans="2:114" s="3" customFormat="1" ht="40.5" customHeight="1" x14ac:dyDescent="0.35">
      <c r="B210" s="56"/>
      <c r="C210" s="56"/>
      <c r="E210" s="58"/>
      <c r="F210" s="59"/>
      <c r="G210" s="60"/>
      <c r="H210" s="60"/>
      <c r="I210" s="60"/>
      <c r="J210" s="60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1"/>
      <c r="CX210" s="61"/>
      <c r="CY210" s="61"/>
      <c r="CZ210" s="61"/>
      <c r="DA210" s="61"/>
      <c r="DB210" s="61"/>
      <c r="DC210" s="61"/>
      <c r="DD210" s="61"/>
      <c r="DE210" s="61"/>
      <c r="DF210" s="61"/>
      <c r="DG210" s="61"/>
      <c r="DH210" s="61"/>
      <c r="DI210" s="61"/>
      <c r="DJ210" s="62"/>
    </row>
    <row r="211" spans="2:114" s="3" customFormat="1" ht="40.5" customHeight="1" x14ac:dyDescent="0.35">
      <c r="B211" s="56"/>
      <c r="C211" s="56"/>
      <c r="E211" s="58"/>
      <c r="F211" s="59"/>
      <c r="G211" s="60"/>
      <c r="H211" s="60"/>
      <c r="I211" s="60"/>
      <c r="J211" s="60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61"/>
      <c r="DA211" s="61"/>
      <c r="DB211" s="61"/>
      <c r="DC211" s="61"/>
      <c r="DD211" s="61"/>
      <c r="DE211" s="61"/>
      <c r="DF211" s="61"/>
      <c r="DG211" s="61"/>
      <c r="DH211" s="61"/>
      <c r="DI211" s="61"/>
      <c r="DJ211" s="62"/>
    </row>
    <row r="212" spans="2:114" s="3" customFormat="1" ht="40.5" customHeight="1" x14ac:dyDescent="0.35">
      <c r="B212" s="56"/>
      <c r="C212" s="56"/>
      <c r="E212" s="58"/>
      <c r="F212" s="59"/>
      <c r="G212" s="60"/>
      <c r="H212" s="60"/>
      <c r="I212" s="60"/>
      <c r="J212" s="60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61"/>
      <c r="DA212" s="61"/>
      <c r="DB212" s="61"/>
      <c r="DC212" s="61"/>
      <c r="DD212" s="61"/>
      <c r="DE212" s="61"/>
      <c r="DF212" s="61"/>
      <c r="DG212" s="61"/>
      <c r="DH212" s="61"/>
      <c r="DI212" s="61"/>
      <c r="DJ212" s="62"/>
    </row>
    <row r="213" spans="2:114" s="3" customFormat="1" ht="40.5" customHeight="1" x14ac:dyDescent="0.35">
      <c r="B213" s="56"/>
      <c r="C213" s="56"/>
      <c r="E213" s="58"/>
      <c r="F213" s="59"/>
      <c r="G213" s="60"/>
      <c r="H213" s="60"/>
      <c r="I213" s="60"/>
      <c r="J213" s="60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  <c r="CM213" s="61"/>
      <c r="CN213" s="61"/>
      <c r="CO213" s="61"/>
      <c r="CP213" s="61"/>
      <c r="CQ213" s="61"/>
      <c r="CR213" s="61"/>
      <c r="CS213" s="61"/>
      <c r="CT213" s="61"/>
      <c r="CU213" s="61"/>
      <c r="CV213" s="61"/>
      <c r="CW213" s="61"/>
      <c r="CX213" s="61"/>
      <c r="CY213" s="61"/>
      <c r="CZ213" s="61"/>
      <c r="DA213" s="61"/>
      <c r="DB213" s="61"/>
      <c r="DC213" s="61"/>
      <c r="DD213" s="61"/>
      <c r="DE213" s="61"/>
      <c r="DF213" s="61"/>
      <c r="DG213" s="61"/>
      <c r="DH213" s="61"/>
      <c r="DI213" s="61"/>
      <c r="DJ213" s="62"/>
    </row>
    <row r="214" spans="2:114" s="3" customFormat="1" ht="40.5" customHeight="1" x14ac:dyDescent="0.35">
      <c r="B214" s="56"/>
      <c r="C214" s="56"/>
      <c r="E214" s="58"/>
      <c r="F214" s="59"/>
      <c r="G214" s="60"/>
      <c r="H214" s="60"/>
      <c r="I214" s="60"/>
      <c r="J214" s="60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/>
      <c r="CW214" s="61"/>
      <c r="CX214" s="61"/>
      <c r="CY214" s="61"/>
      <c r="CZ214" s="61"/>
      <c r="DA214" s="61"/>
      <c r="DB214" s="61"/>
      <c r="DC214" s="61"/>
      <c r="DD214" s="61"/>
      <c r="DE214" s="61"/>
      <c r="DF214" s="61"/>
      <c r="DG214" s="61"/>
      <c r="DH214" s="61"/>
      <c r="DI214" s="61"/>
      <c r="DJ214" s="62"/>
    </row>
    <row r="215" spans="2:114" s="3" customFormat="1" ht="40.5" customHeight="1" x14ac:dyDescent="0.35">
      <c r="B215" s="56"/>
      <c r="C215" s="56"/>
      <c r="E215" s="58"/>
      <c r="F215" s="59"/>
      <c r="G215" s="60"/>
      <c r="H215" s="60"/>
      <c r="I215" s="60"/>
      <c r="J215" s="60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/>
      <c r="CI215" s="61"/>
      <c r="CJ215" s="61"/>
      <c r="CK215" s="61"/>
      <c r="CL215" s="61"/>
      <c r="CM215" s="61"/>
      <c r="CN215" s="61"/>
      <c r="CO215" s="61"/>
      <c r="CP215" s="61"/>
      <c r="CQ215" s="61"/>
      <c r="CR215" s="61"/>
      <c r="CS215" s="61"/>
      <c r="CT215" s="61"/>
      <c r="CU215" s="61"/>
      <c r="CV215" s="61"/>
      <c r="CW215" s="61"/>
      <c r="CX215" s="61"/>
      <c r="CY215" s="61"/>
      <c r="CZ215" s="61"/>
      <c r="DA215" s="61"/>
      <c r="DB215" s="61"/>
      <c r="DC215" s="61"/>
      <c r="DD215" s="61"/>
      <c r="DE215" s="61"/>
      <c r="DF215" s="61"/>
      <c r="DG215" s="61"/>
      <c r="DH215" s="61"/>
      <c r="DI215" s="61"/>
      <c r="DJ215" s="62"/>
    </row>
    <row r="216" spans="2:114" s="3" customFormat="1" ht="40.5" customHeight="1" x14ac:dyDescent="0.35">
      <c r="B216" s="56"/>
      <c r="C216" s="56"/>
      <c r="E216" s="58"/>
      <c r="F216" s="59"/>
      <c r="G216" s="60"/>
      <c r="H216" s="60"/>
      <c r="I216" s="60"/>
      <c r="J216" s="60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/>
      <c r="CI216" s="61"/>
      <c r="CJ216" s="61"/>
      <c r="CK216" s="61"/>
      <c r="CL216" s="61"/>
      <c r="CM216" s="61"/>
      <c r="CN216" s="61"/>
      <c r="CO216" s="61"/>
      <c r="CP216" s="61"/>
      <c r="CQ216" s="61"/>
      <c r="CR216" s="61"/>
      <c r="CS216" s="61"/>
      <c r="CT216" s="61"/>
      <c r="CU216" s="61"/>
      <c r="CV216" s="61"/>
      <c r="CW216" s="61"/>
      <c r="CX216" s="61"/>
      <c r="CY216" s="61"/>
      <c r="CZ216" s="61"/>
      <c r="DA216" s="61"/>
      <c r="DB216" s="61"/>
      <c r="DC216" s="61"/>
      <c r="DD216" s="61"/>
      <c r="DE216" s="61"/>
      <c r="DF216" s="61"/>
      <c r="DG216" s="61"/>
      <c r="DH216" s="61"/>
      <c r="DI216" s="61"/>
      <c r="DJ216" s="62"/>
    </row>
    <row r="217" spans="2:114" s="3" customFormat="1" ht="40.5" customHeight="1" x14ac:dyDescent="0.35">
      <c r="B217" s="56"/>
      <c r="C217" s="56"/>
      <c r="E217" s="58"/>
      <c r="F217" s="59"/>
      <c r="G217" s="60"/>
      <c r="H217" s="60"/>
      <c r="I217" s="60"/>
      <c r="J217" s="60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  <c r="CW217" s="61"/>
      <c r="CX217" s="61"/>
      <c r="CY217" s="61"/>
      <c r="CZ217" s="61"/>
      <c r="DA217" s="61"/>
      <c r="DB217" s="61"/>
      <c r="DC217" s="61"/>
      <c r="DD217" s="61"/>
      <c r="DE217" s="61"/>
      <c r="DF217" s="61"/>
      <c r="DG217" s="61"/>
      <c r="DH217" s="61"/>
      <c r="DI217" s="61"/>
      <c r="DJ217" s="62"/>
    </row>
    <row r="218" spans="2:114" s="3" customFormat="1" ht="40.5" customHeight="1" x14ac:dyDescent="0.35">
      <c r="B218" s="56"/>
      <c r="C218" s="56"/>
      <c r="E218" s="58"/>
      <c r="F218" s="59"/>
      <c r="G218" s="60"/>
      <c r="H218" s="60"/>
      <c r="I218" s="60"/>
      <c r="J218" s="60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/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/>
      <c r="CW218" s="61"/>
      <c r="CX218" s="61"/>
      <c r="CY218" s="61"/>
      <c r="CZ218" s="61"/>
      <c r="DA218" s="61"/>
      <c r="DB218" s="61"/>
      <c r="DC218" s="61"/>
      <c r="DD218" s="61"/>
      <c r="DE218" s="61"/>
      <c r="DF218" s="61"/>
      <c r="DG218" s="61"/>
      <c r="DH218" s="61"/>
      <c r="DI218" s="61"/>
      <c r="DJ218" s="62"/>
    </row>
    <row r="219" spans="2:114" s="3" customFormat="1" ht="40.5" customHeight="1" x14ac:dyDescent="0.35">
      <c r="B219" s="56"/>
      <c r="C219" s="56"/>
      <c r="E219" s="58"/>
      <c r="F219" s="59"/>
      <c r="G219" s="60"/>
      <c r="H219" s="60"/>
      <c r="I219" s="60"/>
      <c r="J219" s="60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  <c r="DH219" s="61"/>
      <c r="DI219" s="61"/>
      <c r="DJ219" s="62"/>
    </row>
    <row r="220" spans="2:114" s="3" customFormat="1" ht="40.5" customHeight="1" x14ac:dyDescent="0.35">
      <c r="B220" s="56"/>
      <c r="C220" s="56"/>
      <c r="E220" s="58"/>
      <c r="F220" s="59"/>
      <c r="G220" s="60"/>
      <c r="H220" s="60"/>
      <c r="I220" s="60"/>
      <c r="J220" s="60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/>
      <c r="CI220" s="61"/>
      <c r="CJ220" s="61"/>
      <c r="CK220" s="61"/>
      <c r="CL220" s="61"/>
      <c r="CM220" s="61"/>
      <c r="CN220" s="61"/>
      <c r="CO220" s="61"/>
      <c r="CP220" s="61"/>
      <c r="CQ220" s="61"/>
      <c r="CR220" s="61"/>
      <c r="CS220" s="61"/>
      <c r="CT220" s="61"/>
      <c r="CU220" s="61"/>
      <c r="CV220" s="61"/>
      <c r="CW220" s="61"/>
      <c r="CX220" s="61"/>
      <c r="CY220" s="61"/>
      <c r="CZ220" s="61"/>
      <c r="DA220" s="61"/>
      <c r="DB220" s="61"/>
      <c r="DC220" s="61"/>
      <c r="DD220" s="61"/>
      <c r="DE220" s="61"/>
      <c r="DF220" s="61"/>
      <c r="DG220" s="61"/>
      <c r="DH220" s="61"/>
      <c r="DI220" s="61"/>
      <c r="DJ220" s="62"/>
    </row>
    <row r="221" spans="2:114" s="3" customFormat="1" ht="40.5" customHeight="1" x14ac:dyDescent="0.35">
      <c r="B221" s="56"/>
      <c r="C221" s="56"/>
      <c r="E221" s="58"/>
      <c r="F221" s="59"/>
      <c r="G221" s="60"/>
      <c r="H221" s="60"/>
      <c r="I221" s="60"/>
      <c r="J221" s="60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/>
      <c r="CX221" s="61"/>
      <c r="CY221" s="61"/>
      <c r="CZ221" s="61"/>
      <c r="DA221" s="61"/>
      <c r="DB221" s="61"/>
      <c r="DC221" s="61"/>
      <c r="DD221" s="61"/>
      <c r="DE221" s="61"/>
      <c r="DF221" s="61"/>
      <c r="DG221" s="61"/>
      <c r="DH221" s="61"/>
      <c r="DI221" s="61"/>
      <c r="DJ221" s="62"/>
    </row>
    <row r="222" spans="2:114" s="3" customFormat="1" ht="40.5" customHeight="1" x14ac:dyDescent="0.35">
      <c r="B222" s="56"/>
      <c r="C222" s="56"/>
      <c r="E222" s="58"/>
      <c r="F222" s="59"/>
      <c r="G222" s="60"/>
      <c r="H222" s="60"/>
      <c r="I222" s="60"/>
      <c r="J222" s="60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1"/>
      <c r="CX222" s="61"/>
      <c r="CY222" s="61"/>
      <c r="CZ222" s="61"/>
      <c r="DA222" s="61"/>
      <c r="DB222" s="61"/>
      <c r="DC222" s="61"/>
      <c r="DD222" s="61"/>
      <c r="DE222" s="61"/>
      <c r="DF222" s="61"/>
      <c r="DG222" s="61"/>
      <c r="DH222" s="61"/>
      <c r="DI222" s="61"/>
      <c r="DJ222" s="62"/>
    </row>
    <row r="223" spans="2:114" s="3" customFormat="1" ht="40.5" customHeight="1" x14ac:dyDescent="0.35">
      <c r="B223" s="56"/>
      <c r="C223" s="56"/>
      <c r="E223" s="58"/>
      <c r="F223" s="59"/>
      <c r="G223" s="60"/>
      <c r="H223" s="60"/>
      <c r="I223" s="60"/>
      <c r="J223" s="60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/>
      <c r="CX223" s="61"/>
      <c r="CY223" s="61"/>
      <c r="CZ223" s="61"/>
      <c r="DA223" s="61"/>
      <c r="DB223" s="61"/>
      <c r="DC223" s="61"/>
      <c r="DD223" s="61"/>
      <c r="DE223" s="61"/>
      <c r="DF223" s="61"/>
      <c r="DG223" s="61"/>
      <c r="DH223" s="61"/>
      <c r="DI223" s="61"/>
      <c r="DJ223" s="62"/>
    </row>
    <row r="224" spans="2:114" s="3" customFormat="1" ht="40.5" customHeight="1" x14ac:dyDescent="0.35">
      <c r="B224" s="56"/>
      <c r="C224" s="56"/>
      <c r="E224" s="58"/>
      <c r="F224" s="59"/>
      <c r="G224" s="60"/>
      <c r="H224" s="60"/>
      <c r="I224" s="60"/>
      <c r="J224" s="60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/>
      <c r="CX224" s="61"/>
      <c r="CY224" s="61"/>
      <c r="CZ224" s="61"/>
      <c r="DA224" s="61"/>
      <c r="DB224" s="61"/>
      <c r="DC224" s="61"/>
      <c r="DD224" s="61"/>
      <c r="DE224" s="61"/>
      <c r="DF224" s="61"/>
      <c r="DG224" s="61"/>
      <c r="DH224" s="61"/>
      <c r="DI224" s="61"/>
      <c r="DJ224" s="62"/>
    </row>
    <row r="225" spans="2:114" s="3" customFormat="1" ht="40.5" customHeight="1" x14ac:dyDescent="0.35">
      <c r="B225" s="56"/>
      <c r="C225" s="56"/>
      <c r="E225" s="58"/>
      <c r="F225" s="59"/>
      <c r="G225" s="60"/>
      <c r="H225" s="60"/>
      <c r="I225" s="60"/>
      <c r="J225" s="60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/>
      <c r="CX225" s="61"/>
      <c r="CY225" s="61"/>
      <c r="CZ225" s="61"/>
      <c r="DA225" s="61"/>
      <c r="DB225" s="61"/>
      <c r="DC225" s="61"/>
      <c r="DD225" s="61"/>
      <c r="DE225" s="61"/>
      <c r="DF225" s="61"/>
      <c r="DG225" s="61"/>
      <c r="DH225" s="61"/>
      <c r="DI225" s="61"/>
      <c r="DJ225" s="62"/>
    </row>
    <row r="226" spans="2:114" s="3" customFormat="1" ht="40.5" customHeight="1" x14ac:dyDescent="0.35">
      <c r="B226" s="56"/>
      <c r="C226" s="56"/>
      <c r="E226" s="58"/>
      <c r="F226" s="59"/>
      <c r="G226" s="60"/>
      <c r="H226" s="60"/>
      <c r="I226" s="60"/>
      <c r="J226" s="60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  <c r="CW226" s="61"/>
      <c r="CX226" s="61"/>
      <c r="CY226" s="61"/>
      <c r="CZ226" s="61"/>
      <c r="DA226" s="61"/>
      <c r="DB226" s="61"/>
      <c r="DC226" s="61"/>
      <c r="DD226" s="61"/>
      <c r="DE226" s="61"/>
      <c r="DF226" s="61"/>
      <c r="DG226" s="61"/>
      <c r="DH226" s="61"/>
      <c r="DI226" s="61"/>
      <c r="DJ226" s="62"/>
    </row>
    <row r="227" spans="2:114" s="3" customFormat="1" ht="40.5" customHeight="1" x14ac:dyDescent="0.35">
      <c r="B227" s="56"/>
      <c r="C227" s="56"/>
      <c r="E227" s="58"/>
      <c r="F227" s="59"/>
      <c r="G227" s="60"/>
      <c r="H227" s="60"/>
      <c r="I227" s="60"/>
      <c r="J227" s="60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  <c r="CS227" s="61"/>
      <c r="CT227" s="61"/>
      <c r="CU227" s="61"/>
      <c r="CV227" s="61"/>
      <c r="CW227" s="61"/>
      <c r="CX227" s="61"/>
      <c r="CY227" s="61"/>
      <c r="CZ227" s="61"/>
      <c r="DA227" s="61"/>
      <c r="DB227" s="61"/>
      <c r="DC227" s="61"/>
      <c r="DD227" s="61"/>
      <c r="DE227" s="61"/>
      <c r="DF227" s="61"/>
      <c r="DG227" s="61"/>
      <c r="DH227" s="61"/>
      <c r="DI227" s="61"/>
      <c r="DJ227" s="62"/>
    </row>
    <row r="228" spans="2:114" s="3" customFormat="1" ht="40.5" customHeight="1" x14ac:dyDescent="0.35">
      <c r="B228" s="56"/>
      <c r="C228" s="56"/>
      <c r="E228" s="58"/>
      <c r="F228" s="59"/>
      <c r="G228" s="60"/>
      <c r="H228" s="60"/>
      <c r="I228" s="60"/>
      <c r="J228" s="60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  <c r="CS228" s="61"/>
      <c r="CT228" s="61"/>
      <c r="CU228" s="61"/>
      <c r="CV228" s="61"/>
      <c r="CW228" s="61"/>
      <c r="CX228" s="61"/>
      <c r="CY228" s="61"/>
      <c r="CZ228" s="61"/>
      <c r="DA228" s="61"/>
      <c r="DB228" s="61"/>
      <c r="DC228" s="61"/>
      <c r="DD228" s="61"/>
      <c r="DE228" s="61"/>
      <c r="DF228" s="61"/>
      <c r="DG228" s="61"/>
      <c r="DH228" s="61"/>
      <c r="DI228" s="61"/>
      <c r="DJ228" s="62"/>
    </row>
    <row r="229" spans="2:114" s="3" customFormat="1" ht="40.5" customHeight="1" x14ac:dyDescent="0.35">
      <c r="B229" s="56"/>
      <c r="C229" s="56"/>
      <c r="E229" s="58"/>
      <c r="F229" s="59"/>
      <c r="G229" s="60"/>
      <c r="H229" s="60"/>
      <c r="I229" s="60"/>
      <c r="J229" s="60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  <c r="CS229" s="61"/>
      <c r="CT229" s="61"/>
      <c r="CU229" s="61"/>
      <c r="CV229" s="61"/>
      <c r="CW229" s="61"/>
      <c r="CX229" s="61"/>
      <c r="CY229" s="61"/>
      <c r="CZ229" s="61"/>
      <c r="DA229" s="61"/>
      <c r="DB229" s="61"/>
      <c r="DC229" s="61"/>
      <c r="DD229" s="61"/>
      <c r="DE229" s="61"/>
      <c r="DF229" s="61"/>
      <c r="DG229" s="61"/>
      <c r="DH229" s="61"/>
      <c r="DI229" s="61"/>
      <c r="DJ229" s="62"/>
    </row>
    <row r="230" spans="2:114" s="3" customFormat="1" ht="40.5" customHeight="1" x14ac:dyDescent="0.35">
      <c r="B230" s="56"/>
      <c r="C230" s="56"/>
      <c r="E230" s="58"/>
      <c r="F230" s="59"/>
      <c r="G230" s="60"/>
      <c r="H230" s="60"/>
      <c r="I230" s="60"/>
      <c r="J230" s="60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  <c r="CS230" s="61"/>
      <c r="CT230" s="61"/>
      <c r="CU230" s="61"/>
      <c r="CV230" s="61"/>
      <c r="CW230" s="61"/>
      <c r="CX230" s="61"/>
      <c r="CY230" s="61"/>
      <c r="CZ230" s="61"/>
      <c r="DA230" s="61"/>
      <c r="DB230" s="61"/>
      <c r="DC230" s="61"/>
      <c r="DD230" s="61"/>
      <c r="DE230" s="61"/>
      <c r="DF230" s="61"/>
      <c r="DG230" s="61"/>
      <c r="DH230" s="61"/>
      <c r="DI230" s="61"/>
      <c r="DJ230" s="62"/>
    </row>
    <row r="231" spans="2:114" s="3" customFormat="1" ht="40.5" customHeight="1" x14ac:dyDescent="0.35">
      <c r="B231" s="56"/>
      <c r="C231" s="56"/>
      <c r="E231" s="58"/>
      <c r="F231" s="59"/>
      <c r="G231" s="60"/>
      <c r="H231" s="60"/>
      <c r="I231" s="60"/>
      <c r="J231" s="60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/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1"/>
      <c r="CX231" s="61"/>
      <c r="CY231" s="61"/>
      <c r="CZ231" s="61"/>
      <c r="DA231" s="61"/>
      <c r="DB231" s="61"/>
      <c r="DC231" s="61"/>
      <c r="DD231" s="61"/>
      <c r="DE231" s="61"/>
      <c r="DF231" s="61"/>
      <c r="DG231" s="61"/>
      <c r="DH231" s="61"/>
      <c r="DI231" s="61"/>
      <c r="DJ231" s="62"/>
    </row>
    <row r="232" spans="2:114" s="3" customFormat="1" ht="40.5" customHeight="1" x14ac:dyDescent="0.35">
      <c r="B232" s="56"/>
      <c r="C232" s="56"/>
      <c r="E232" s="58"/>
      <c r="F232" s="59"/>
      <c r="G232" s="60"/>
      <c r="H232" s="60"/>
      <c r="I232" s="60"/>
      <c r="J232" s="60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/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1"/>
      <c r="CX232" s="61"/>
      <c r="CY232" s="61"/>
      <c r="CZ232" s="61"/>
      <c r="DA232" s="61"/>
      <c r="DB232" s="61"/>
      <c r="DC232" s="61"/>
      <c r="DD232" s="61"/>
      <c r="DE232" s="61"/>
      <c r="DF232" s="61"/>
      <c r="DG232" s="61"/>
      <c r="DH232" s="61"/>
      <c r="DI232" s="61"/>
      <c r="DJ232" s="62"/>
    </row>
    <row r="233" spans="2:114" s="3" customFormat="1" ht="40.5" customHeight="1" x14ac:dyDescent="0.35">
      <c r="B233" s="56"/>
      <c r="C233" s="56"/>
      <c r="E233" s="58"/>
      <c r="F233" s="59"/>
      <c r="G233" s="60"/>
      <c r="H233" s="60"/>
      <c r="I233" s="60"/>
      <c r="J233" s="60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/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1"/>
      <c r="CX233" s="61"/>
      <c r="CY233" s="61"/>
      <c r="CZ233" s="61"/>
      <c r="DA233" s="61"/>
      <c r="DB233" s="61"/>
      <c r="DC233" s="61"/>
      <c r="DD233" s="61"/>
      <c r="DE233" s="61"/>
      <c r="DF233" s="61"/>
      <c r="DG233" s="61"/>
      <c r="DH233" s="61"/>
      <c r="DI233" s="61"/>
      <c r="DJ233" s="62"/>
    </row>
    <row r="234" spans="2:114" s="3" customFormat="1" ht="40.5" customHeight="1" x14ac:dyDescent="0.35">
      <c r="B234" s="56"/>
      <c r="C234" s="56"/>
      <c r="E234" s="58"/>
      <c r="F234" s="59"/>
      <c r="G234" s="60"/>
      <c r="H234" s="60"/>
      <c r="I234" s="60"/>
      <c r="J234" s="60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/>
      <c r="CJ234" s="61"/>
      <c r="CK234" s="61"/>
      <c r="CL234" s="61"/>
      <c r="CM234" s="61"/>
      <c r="CN234" s="61"/>
      <c r="CO234" s="61"/>
      <c r="CP234" s="61"/>
      <c r="CQ234" s="61"/>
      <c r="CR234" s="61"/>
      <c r="CS234" s="61"/>
      <c r="CT234" s="61"/>
      <c r="CU234" s="61"/>
      <c r="CV234" s="61"/>
      <c r="CW234" s="61"/>
      <c r="CX234" s="61"/>
      <c r="CY234" s="61"/>
      <c r="CZ234" s="61"/>
      <c r="DA234" s="61"/>
      <c r="DB234" s="61"/>
      <c r="DC234" s="61"/>
      <c r="DD234" s="61"/>
      <c r="DE234" s="61"/>
      <c r="DF234" s="61"/>
      <c r="DG234" s="61"/>
      <c r="DH234" s="61"/>
      <c r="DI234" s="61"/>
      <c r="DJ234" s="62"/>
    </row>
    <row r="235" spans="2:114" s="3" customFormat="1" ht="40.5" customHeight="1" x14ac:dyDescent="0.35">
      <c r="B235" s="56"/>
      <c r="C235" s="56"/>
      <c r="E235" s="58"/>
      <c r="F235" s="59"/>
      <c r="G235" s="60"/>
      <c r="H235" s="60"/>
      <c r="I235" s="60"/>
      <c r="J235" s="60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/>
      <c r="CK235" s="61"/>
      <c r="CL235" s="61"/>
      <c r="CM235" s="61"/>
      <c r="CN235" s="61"/>
      <c r="CO235" s="61"/>
      <c r="CP235" s="61"/>
      <c r="CQ235" s="61"/>
      <c r="CR235" s="61"/>
      <c r="CS235" s="61"/>
      <c r="CT235" s="61"/>
      <c r="CU235" s="61"/>
      <c r="CV235" s="61"/>
      <c r="CW235" s="61"/>
      <c r="CX235" s="61"/>
      <c r="CY235" s="61"/>
      <c r="CZ235" s="61"/>
      <c r="DA235" s="61"/>
      <c r="DB235" s="61"/>
      <c r="DC235" s="61"/>
      <c r="DD235" s="61"/>
      <c r="DE235" s="61"/>
      <c r="DF235" s="61"/>
      <c r="DG235" s="61"/>
      <c r="DH235" s="61"/>
      <c r="DI235" s="61"/>
      <c r="DJ235" s="62"/>
    </row>
    <row r="236" spans="2:114" s="3" customFormat="1" ht="40.5" customHeight="1" x14ac:dyDescent="0.35">
      <c r="B236" s="56"/>
      <c r="C236" s="56"/>
      <c r="E236" s="58"/>
      <c r="F236" s="59"/>
      <c r="G236" s="60"/>
      <c r="H236" s="60"/>
      <c r="I236" s="60"/>
      <c r="J236" s="60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/>
      <c r="CX236" s="61"/>
      <c r="CY236" s="61"/>
      <c r="CZ236" s="61"/>
      <c r="DA236" s="61"/>
      <c r="DB236" s="61"/>
      <c r="DC236" s="61"/>
      <c r="DD236" s="61"/>
      <c r="DE236" s="61"/>
      <c r="DF236" s="61"/>
      <c r="DG236" s="61"/>
      <c r="DH236" s="61"/>
      <c r="DI236" s="61"/>
      <c r="DJ236" s="62"/>
    </row>
    <row r="237" spans="2:114" s="3" customFormat="1" ht="40.5" customHeight="1" x14ac:dyDescent="0.35">
      <c r="B237" s="56"/>
      <c r="C237" s="56"/>
      <c r="E237" s="58"/>
      <c r="F237" s="59"/>
      <c r="G237" s="60"/>
      <c r="H237" s="60"/>
      <c r="I237" s="60"/>
      <c r="J237" s="60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/>
      <c r="CL237" s="61"/>
      <c r="CM237" s="61"/>
      <c r="CN237" s="61"/>
      <c r="CO237" s="61"/>
      <c r="CP237" s="61"/>
      <c r="CQ237" s="61"/>
      <c r="CR237" s="61"/>
      <c r="CS237" s="61"/>
      <c r="CT237" s="61"/>
      <c r="CU237" s="61"/>
      <c r="CV237" s="61"/>
      <c r="CW237" s="61"/>
      <c r="CX237" s="61"/>
      <c r="CY237" s="61"/>
      <c r="CZ237" s="61"/>
      <c r="DA237" s="61"/>
      <c r="DB237" s="61"/>
      <c r="DC237" s="61"/>
      <c r="DD237" s="61"/>
      <c r="DE237" s="61"/>
      <c r="DF237" s="61"/>
      <c r="DG237" s="61"/>
      <c r="DH237" s="61"/>
      <c r="DI237" s="61"/>
      <c r="DJ237" s="62"/>
    </row>
    <row r="238" spans="2:114" s="3" customFormat="1" ht="40.5" customHeight="1" x14ac:dyDescent="0.35">
      <c r="B238" s="56"/>
      <c r="C238" s="56"/>
      <c r="E238" s="58"/>
      <c r="F238" s="59"/>
      <c r="G238" s="60"/>
      <c r="H238" s="60"/>
      <c r="I238" s="60"/>
      <c r="J238" s="60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/>
      <c r="CY238" s="61"/>
      <c r="CZ238" s="61"/>
      <c r="DA238" s="61"/>
      <c r="DB238" s="61"/>
      <c r="DC238" s="61"/>
      <c r="DD238" s="61"/>
      <c r="DE238" s="61"/>
      <c r="DF238" s="61"/>
      <c r="DG238" s="61"/>
      <c r="DH238" s="61"/>
      <c r="DI238" s="61"/>
      <c r="DJ238" s="62"/>
    </row>
    <row r="239" spans="2:114" s="3" customFormat="1" ht="40.5" customHeight="1" x14ac:dyDescent="0.35">
      <c r="B239" s="56"/>
      <c r="C239" s="56"/>
      <c r="E239" s="58"/>
      <c r="F239" s="59"/>
      <c r="G239" s="60"/>
      <c r="H239" s="60"/>
      <c r="I239" s="60"/>
      <c r="J239" s="60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/>
      <c r="CL239" s="61"/>
      <c r="CM239" s="61"/>
      <c r="CN239" s="61"/>
      <c r="CO239" s="61"/>
      <c r="CP239" s="61"/>
      <c r="CQ239" s="61"/>
      <c r="CR239" s="61"/>
      <c r="CS239" s="61"/>
      <c r="CT239" s="61"/>
      <c r="CU239" s="61"/>
      <c r="CV239" s="61"/>
      <c r="CW239" s="61"/>
      <c r="CX239" s="61"/>
      <c r="CY239" s="61"/>
      <c r="CZ239" s="61"/>
      <c r="DA239" s="61"/>
      <c r="DB239" s="61"/>
      <c r="DC239" s="61"/>
      <c r="DD239" s="61"/>
      <c r="DE239" s="61"/>
      <c r="DF239" s="61"/>
      <c r="DG239" s="61"/>
      <c r="DH239" s="61"/>
      <c r="DI239" s="61"/>
      <c r="DJ239" s="62"/>
    </row>
    <row r="240" spans="2:114" s="3" customFormat="1" ht="40.5" customHeight="1" x14ac:dyDescent="0.35">
      <c r="B240" s="56"/>
      <c r="C240" s="56"/>
      <c r="E240" s="58"/>
      <c r="F240" s="59"/>
      <c r="G240" s="60"/>
      <c r="H240" s="60"/>
      <c r="I240" s="60"/>
      <c r="J240" s="60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  <c r="CM240" s="61"/>
      <c r="CN240" s="61"/>
      <c r="CO240" s="61"/>
      <c r="CP240" s="61"/>
      <c r="CQ240" s="61"/>
      <c r="CR240" s="61"/>
      <c r="CS240" s="61"/>
      <c r="CT240" s="61"/>
      <c r="CU240" s="61"/>
      <c r="CV240" s="61"/>
      <c r="CW240" s="61"/>
      <c r="CX240" s="61"/>
      <c r="CY240" s="61"/>
      <c r="CZ240" s="61"/>
      <c r="DA240" s="61"/>
      <c r="DB240" s="61"/>
      <c r="DC240" s="61"/>
      <c r="DD240" s="61"/>
      <c r="DE240" s="61"/>
      <c r="DF240" s="61"/>
      <c r="DG240" s="61"/>
      <c r="DH240" s="61"/>
      <c r="DI240" s="61"/>
      <c r="DJ240" s="62"/>
    </row>
    <row r="241" spans="2:114" s="3" customFormat="1" ht="40.5" customHeight="1" x14ac:dyDescent="0.35">
      <c r="B241" s="56"/>
      <c r="C241" s="56"/>
      <c r="E241" s="58"/>
      <c r="F241" s="59"/>
      <c r="G241" s="60"/>
      <c r="H241" s="60"/>
      <c r="I241" s="60"/>
      <c r="J241" s="60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  <c r="CS241" s="61"/>
      <c r="CT241" s="61"/>
      <c r="CU241" s="61"/>
      <c r="CV241" s="61"/>
      <c r="CW241" s="61"/>
      <c r="CX241" s="61"/>
      <c r="CY241" s="61"/>
      <c r="CZ241" s="61"/>
      <c r="DA241" s="61"/>
      <c r="DB241" s="61"/>
      <c r="DC241" s="61"/>
      <c r="DD241" s="61"/>
      <c r="DE241" s="61"/>
      <c r="DF241" s="61"/>
      <c r="DG241" s="61"/>
      <c r="DH241" s="61"/>
      <c r="DI241" s="61"/>
      <c r="DJ241" s="62"/>
    </row>
    <row r="242" spans="2:114" s="3" customFormat="1" ht="40.5" customHeight="1" x14ac:dyDescent="0.35">
      <c r="B242" s="56"/>
      <c r="C242" s="56"/>
      <c r="E242" s="58"/>
      <c r="F242" s="59"/>
      <c r="G242" s="60"/>
      <c r="H242" s="60"/>
      <c r="I242" s="60"/>
      <c r="J242" s="60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  <c r="CL242" s="61"/>
      <c r="CM242" s="61"/>
      <c r="CN242" s="61"/>
      <c r="CO242" s="61"/>
      <c r="CP242" s="61"/>
      <c r="CQ242" s="61"/>
      <c r="CR242" s="61"/>
      <c r="CS242" s="61"/>
      <c r="CT242" s="61"/>
      <c r="CU242" s="61"/>
      <c r="CV242" s="61"/>
      <c r="CW242" s="61"/>
      <c r="CX242" s="61"/>
      <c r="CY242" s="61"/>
      <c r="CZ242" s="61"/>
      <c r="DA242" s="61"/>
      <c r="DB242" s="61"/>
      <c r="DC242" s="61"/>
      <c r="DD242" s="61"/>
      <c r="DE242" s="61"/>
      <c r="DF242" s="61"/>
      <c r="DG242" s="61"/>
      <c r="DH242" s="61"/>
      <c r="DI242" s="61"/>
      <c r="DJ242" s="62"/>
    </row>
    <row r="243" spans="2:114" s="3" customFormat="1" ht="40.5" customHeight="1" x14ac:dyDescent="0.35">
      <c r="B243" s="56"/>
      <c r="C243" s="56"/>
      <c r="E243" s="58"/>
      <c r="F243" s="59"/>
      <c r="G243" s="60"/>
      <c r="H243" s="60"/>
      <c r="I243" s="60"/>
      <c r="J243" s="60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1"/>
      <c r="CM243" s="61"/>
      <c r="CN243" s="61"/>
      <c r="CO243" s="61"/>
      <c r="CP243" s="61"/>
      <c r="CQ243" s="61"/>
      <c r="CR243" s="61"/>
      <c r="CS243" s="61"/>
      <c r="CT243" s="61"/>
      <c r="CU243" s="61"/>
      <c r="CV243" s="61"/>
      <c r="CW243" s="61"/>
      <c r="CX243" s="61"/>
      <c r="CY243" s="61"/>
      <c r="CZ243" s="61"/>
      <c r="DA243" s="61"/>
      <c r="DB243" s="61"/>
      <c r="DC243" s="61"/>
      <c r="DD243" s="61"/>
      <c r="DE243" s="61"/>
      <c r="DF243" s="61"/>
      <c r="DG243" s="61"/>
      <c r="DH243" s="61"/>
      <c r="DI243" s="61"/>
      <c r="DJ243" s="62"/>
    </row>
    <row r="244" spans="2:114" s="3" customFormat="1" ht="40.5" customHeight="1" x14ac:dyDescent="0.35">
      <c r="B244" s="56"/>
      <c r="C244" s="56"/>
      <c r="E244" s="58"/>
      <c r="F244" s="59"/>
      <c r="G244" s="60"/>
      <c r="H244" s="60"/>
      <c r="I244" s="60"/>
      <c r="J244" s="60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  <c r="CW244" s="61"/>
      <c r="CX244" s="61"/>
      <c r="CY244" s="61"/>
      <c r="CZ244" s="61"/>
      <c r="DA244" s="61"/>
      <c r="DB244" s="61"/>
      <c r="DC244" s="61"/>
      <c r="DD244" s="61"/>
      <c r="DE244" s="61"/>
      <c r="DF244" s="61"/>
      <c r="DG244" s="61"/>
      <c r="DH244" s="61"/>
      <c r="DI244" s="61"/>
      <c r="DJ244" s="62"/>
    </row>
    <row r="245" spans="2:114" s="3" customFormat="1" ht="40.5" customHeight="1" x14ac:dyDescent="0.35">
      <c r="B245" s="56"/>
      <c r="C245" s="56"/>
      <c r="E245" s="58"/>
      <c r="F245" s="59"/>
      <c r="G245" s="60"/>
      <c r="H245" s="60"/>
      <c r="I245" s="60"/>
      <c r="J245" s="60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/>
      <c r="CY245" s="61"/>
      <c r="CZ245" s="61"/>
      <c r="DA245" s="61"/>
      <c r="DB245" s="61"/>
      <c r="DC245" s="61"/>
      <c r="DD245" s="61"/>
      <c r="DE245" s="61"/>
      <c r="DF245" s="61"/>
      <c r="DG245" s="61"/>
      <c r="DH245" s="61"/>
      <c r="DI245" s="61"/>
      <c r="DJ245" s="62"/>
    </row>
    <row r="246" spans="2:114" s="3" customFormat="1" ht="40.5" customHeight="1" x14ac:dyDescent="0.35">
      <c r="B246" s="56"/>
      <c r="C246" s="56"/>
      <c r="E246" s="58"/>
      <c r="F246" s="59"/>
      <c r="G246" s="60"/>
      <c r="H246" s="60"/>
      <c r="I246" s="60"/>
      <c r="J246" s="60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  <c r="CW246" s="61"/>
      <c r="CX246" s="61"/>
      <c r="CY246" s="61"/>
      <c r="CZ246" s="61"/>
      <c r="DA246" s="61"/>
      <c r="DB246" s="61"/>
      <c r="DC246" s="61"/>
      <c r="DD246" s="61"/>
      <c r="DE246" s="61"/>
      <c r="DF246" s="61"/>
      <c r="DG246" s="61"/>
      <c r="DH246" s="61"/>
      <c r="DI246" s="61"/>
      <c r="DJ246" s="62"/>
    </row>
    <row r="247" spans="2:114" s="3" customFormat="1" ht="40.5" customHeight="1" x14ac:dyDescent="0.35">
      <c r="B247" s="56"/>
      <c r="C247" s="56"/>
      <c r="E247" s="58"/>
      <c r="F247" s="59"/>
      <c r="G247" s="60"/>
      <c r="H247" s="60"/>
      <c r="I247" s="60"/>
      <c r="J247" s="60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/>
      <c r="CY247" s="61"/>
      <c r="CZ247" s="61"/>
      <c r="DA247" s="61"/>
      <c r="DB247" s="61"/>
      <c r="DC247" s="61"/>
      <c r="DD247" s="61"/>
      <c r="DE247" s="61"/>
      <c r="DF247" s="61"/>
      <c r="DG247" s="61"/>
      <c r="DH247" s="61"/>
      <c r="DI247" s="61"/>
      <c r="DJ247" s="62"/>
    </row>
    <row r="248" spans="2:114" s="3" customFormat="1" ht="40.5" customHeight="1" x14ac:dyDescent="0.35">
      <c r="B248" s="56"/>
      <c r="C248" s="56"/>
      <c r="E248" s="58"/>
      <c r="F248" s="59"/>
      <c r="G248" s="60"/>
      <c r="H248" s="60"/>
      <c r="I248" s="60"/>
      <c r="J248" s="60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/>
      <c r="CK248" s="61"/>
      <c r="CL248" s="61"/>
      <c r="CM248" s="61"/>
      <c r="CN248" s="61"/>
      <c r="CO248" s="61"/>
      <c r="CP248" s="61"/>
      <c r="CQ248" s="61"/>
      <c r="CR248" s="61"/>
      <c r="CS248" s="61"/>
      <c r="CT248" s="61"/>
      <c r="CU248" s="61"/>
      <c r="CV248" s="61"/>
      <c r="CW248" s="61"/>
      <c r="CX248" s="61"/>
      <c r="CY248" s="61"/>
      <c r="CZ248" s="61"/>
      <c r="DA248" s="61"/>
      <c r="DB248" s="61"/>
      <c r="DC248" s="61"/>
      <c r="DD248" s="61"/>
      <c r="DE248" s="61"/>
      <c r="DF248" s="61"/>
      <c r="DG248" s="61"/>
      <c r="DH248" s="61"/>
      <c r="DI248" s="61"/>
      <c r="DJ248" s="62"/>
    </row>
    <row r="249" spans="2:114" s="3" customFormat="1" ht="40.5" customHeight="1" x14ac:dyDescent="0.35">
      <c r="B249" s="56"/>
      <c r="C249" s="56"/>
      <c r="E249" s="58"/>
      <c r="F249" s="59"/>
      <c r="G249" s="60"/>
      <c r="H249" s="60"/>
      <c r="I249" s="60"/>
      <c r="J249" s="60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  <c r="CC249" s="61"/>
      <c r="CD249" s="61"/>
      <c r="CE249" s="61"/>
      <c r="CF249" s="61"/>
      <c r="CG249" s="61"/>
      <c r="CH249" s="61"/>
      <c r="CI249" s="61"/>
      <c r="CJ249" s="61"/>
      <c r="CK249" s="61"/>
      <c r="CL249" s="61"/>
      <c r="CM249" s="61"/>
      <c r="CN249" s="61"/>
      <c r="CO249" s="61"/>
      <c r="CP249" s="61"/>
      <c r="CQ249" s="61"/>
      <c r="CR249" s="61"/>
      <c r="CS249" s="61"/>
      <c r="CT249" s="61"/>
      <c r="CU249" s="61"/>
      <c r="CV249" s="61"/>
      <c r="CW249" s="61"/>
      <c r="CX249" s="61"/>
      <c r="CY249" s="61"/>
      <c r="CZ249" s="61"/>
      <c r="DA249" s="61"/>
      <c r="DB249" s="61"/>
      <c r="DC249" s="61"/>
      <c r="DD249" s="61"/>
      <c r="DE249" s="61"/>
      <c r="DF249" s="61"/>
      <c r="DG249" s="61"/>
      <c r="DH249" s="61"/>
      <c r="DI249" s="61"/>
      <c r="DJ249" s="62"/>
    </row>
    <row r="250" spans="2:114" s="3" customFormat="1" ht="40.5" customHeight="1" x14ac:dyDescent="0.35">
      <c r="B250" s="56"/>
      <c r="C250" s="56"/>
      <c r="E250" s="58"/>
      <c r="F250" s="59"/>
      <c r="G250" s="60"/>
      <c r="H250" s="60"/>
      <c r="I250" s="60"/>
      <c r="J250" s="60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/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  <c r="CW250" s="61"/>
      <c r="CX250" s="61"/>
      <c r="CY250" s="61"/>
      <c r="CZ250" s="61"/>
      <c r="DA250" s="61"/>
      <c r="DB250" s="61"/>
      <c r="DC250" s="61"/>
      <c r="DD250" s="61"/>
      <c r="DE250" s="61"/>
      <c r="DF250" s="61"/>
      <c r="DG250" s="61"/>
      <c r="DH250" s="61"/>
      <c r="DI250" s="61"/>
      <c r="DJ250" s="62"/>
    </row>
    <row r="251" spans="2:114" s="3" customFormat="1" ht="40.5" customHeight="1" x14ac:dyDescent="0.35">
      <c r="B251" s="56"/>
      <c r="C251" s="56"/>
      <c r="E251" s="58"/>
      <c r="F251" s="59"/>
      <c r="G251" s="60"/>
      <c r="H251" s="60"/>
      <c r="I251" s="60"/>
      <c r="J251" s="60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/>
      <c r="CY251" s="61"/>
      <c r="CZ251" s="61"/>
      <c r="DA251" s="61"/>
      <c r="DB251" s="61"/>
      <c r="DC251" s="61"/>
      <c r="DD251" s="61"/>
      <c r="DE251" s="61"/>
      <c r="DF251" s="61"/>
      <c r="DG251" s="61"/>
      <c r="DH251" s="61"/>
      <c r="DI251" s="61"/>
      <c r="DJ251" s="62"/>
    </row>
    <row r="252" spans="2:114" s="3" customFormat="1" ht="40.5" customHeight="1" x14ac:dyDescent="0.35">
      <c r="B252" s="56"/>
      <c r="C252" s="56"/>
      <c r="E252" s="58"/>
      <c r="F252" s="59"/>
      <c r="G252" s="60"/>
      <c r="H252" s="60"/>
      <c r="I252" s="60"/>
      <c r="J252" s="60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/>
      <c r="CY252" s="61"/>
      <c r="CZ252" s="61"/>
      <c r="DA252" s="61"/>
      <c r="DB252" s="61"/>
      <c r="DC252" s="61"/>
      <c r="DD252" s="61"/>
      <c r="DE252" s="61"/>
      <c r="DF252" s="61"/>
      <c r="DG252" s="61"/>
      <c r="DH252" s="61"/>
      <c r="DI252" s="61"/>
      <c r="DJ252" s="62"/>
    </row>
    <row r="253" spans="2:114" s="3" customFormat="1" ht="40.5" customHeight="1" x14ac:dyDescent="0.35">
      <c r="B253" s="56"/>
      <c r="C253" s="56"/>
      <c r="E253" s="58"/>
      <c r="F253" s="59"/>
      <c r="G253" s="60"/>
      <c r="H253" s="60"/>
      <c r="I253" s="60"/>
      <c r="J253" s="60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  <c r="CS253" s="61"/>
      <c r="CT253" s="61"/>
      <c r="CU253" s="61"/>
      <c r="CV253" s="61"/>
      <c r="CW253" s="61"/>
      <c r="CX253" s="61"/>
      <c r="CY253" s="61"/>
      <c r="CZ253" s="61"/>
      <c r="DA253" s="61"/>
      <c r="DB253" s="61"/>
      <c r="DC253" s="61"/>
      <c r="DD253" s="61"/>
      <c r="DE253" s="61"/>
      <c r="DF253" s="61"/>
      <c r="DG253" s="61"/>
      <c r="DH253" s="61"/>
      <c r="DI253" s="61"/>
      <c r="DJ253" s="62"/>
    </row>
    <row r="254" spans="2:114" s="3" customFormat="1" ht="40.5" customHeight="1" x14ac:dyDescent="0.35">
      <c r="B254" s="56"/>
      <c r="C254" s="56"/>
      <c r="E254" s="58"/>
      <c r="F254" s="59"/>
      <c r="G254" s="60"/>
      <c r="H254" s="60"/>
      <c r="I254" s="60"/>
      <c r="J254" s="60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1"/>
      <c r="CM254" s="61"/>
      <c r="CN254" s="61"/>
      <c r="CO254" s="61"/>
      <c r="CP254" s="61"/>
      <c r="CQ254" s="61"/>
      <c r="CR254" s="61"/>
      <c r="CS254" s="61"/>
      <c r="CT254" s="61"/>
      <c r="CU254" s="61"/>
      <c r="CV254" s="61"/>
      <c r="CW254" s="61"/>
      <c r="CX254" s="61"/>
      <c r="CY254" s="61"/>
      <c r="CZ254" s="61"/>
      <c r="DA254" s="61"/>
      <c r="DB254" s="61"/>
      <c r="DC254" s="61"/>
      <c r="DD254" s="61"/>
      <c r="DE254" s="61"/>
      <c r="DF254" s="61"/>
      <c r="DG254" s="61"/>
      <c r="DH254" s="61"/>
      <c r="DI254" s="61"/>
      <c r="DJ254" s="62"/>
    </row>
    <row r="255" spans="2:114" s="3" customFormat="1" ht="40.5" customHeight="1" x14ac:dyDescent="0.35">
      <c r="B255" s="56"/>
      <c r="C255" s="56"/>
      <c r="E255" s="58"/>
      <c r="F255" s="59"/>
      <c r="G255" s="60"/>
      <c r="H255" s="60"/>
      <c r="I255" s="60"/>
      <c r="J255" s="60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  <c r="CW255" s="61"/>
      <c r="CX255" s="61"/>
      <c r="CY255" s="61"/>
      <c r="CZ255" s="61"/>
      <c r="DA255" s="61"/>
      <c r="DB255" s="61"/>
      <c r="DC255" s="61"/>
      <c r="DD255" s="61"/>
      <c r="DE255" s="61"/>
      <c r="DF255" s="61"/>
      <c r="DG255" s="61"/>
      <c r="DH255" s="61"/>
      <c r="DI255" s="61"/>
      <c r="DJ255" s="62"/>
    </row>
    <row r="256" spans="2:114" s="3" customFormat="1" ht="40.5" customHeight="1" x14ac:dyDescent="0.35">
      <c r="B256" s="56"/>
      <c r="C256" s="56"/>
      <c r="E256" s="58"/>
      <c r="F256" s="59"/>
      <c r="G256" s="60"/>
      <c r="H256" s="60"/>
      <c r="I256" s="60"/>
      <c r="J256" s="60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/>
      <c r="CY256" s="61"/>
      <c r="CZ256" s="61"/>
      <c r="DA256" s="61"/>
      <c r="DB256" s="61"/>
      <c r="DC256" s="61"/>
      <c r="DD256" s="61"/>
      <c r="DE256" s="61"/>
      <c r="DF256" s="61"/>
      <c r="DG256" s="61"/>
      <c r="DH256" s="61"/>
      <c r="DI256" s="61"/>
      <c r="DJ256" s="62"/>
    </row>
    <row r="257" spans="2:114" s="3" customFormat="1" ht="40.5" customHeight="1" x14ac:dyDescent="0.35">
      <c r="B257" s="56"/>
      <c r="C257" s="56"/>
      <c r="E257" s="58"/>
      <c r="F257" s="59"/>
      <c r="G257" s="60"/>
      <c r="H257" s="60"/>
      <c r="I257" s="60"/>
      <c r="J257" s="60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/>
      <c r="CY257" s="61"/>
      <c r="CZ257" s="61"/>
      <c r="DA257" s="61"/>
      <c r="DB257" s="61"/>
      <c r="DC257" s="61"/>
      <c r="DD257" s="61"/>
      <c r="DE257" s="61"/>
      <c r="DF257" s="61"/>
      <c r="DG257" s="61"/>
      <c r="DH257" s="61"/>
      <c r="DI257" s="61"/>
      <c r="DJ257" s="62"/>
    </row>
    <row r="258" spans="2:114" s="3" customFormat="1" ht="40.5" customHeight="1" x14ac:dyDescent="0.35">
      <c r="B258" s="56"/>
      <c r="C258" s="56"/>
      <c r="E258" s="58"/>
      <c r="F258" s="59"/>
      <c r="G258" s="60"/>
      <c r="H258" s="60"/>
      <c r="I258" s="60"/>
      <c r="J258" s="60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  <c r="CM258" s="61"/>
      <c r="CN258" s="61"/>
      <c r="CO258" s="61"/>
      <c r="CP258" s="61"/>
      <c r="CQ258" s="61"/>
      <c r="CR258" s="61"/>
      <c r="CS258" s="61"/>
      <c r="CT258" s="61"/>
      <c r="CU258" s="61"/>
      <c r="CV258" s="61"/>
      <c r="CW258" s="61"/>
      <c r="CX258" s="61"/>
      <c r="CY258" s="61"/>
      <c r="CZ258" s="61"/>
      <c r="DA258" s="61"/>
      <c r="DB258" s="61"/>
      <c r="DC258" s="61"/>
      <c r="DD258" s="61"/>
      <c r="DE258" s="61"/>
      <c r="DF258" s="61"/>
      <c r="DG258" s="61"/>
      <c r="DH258" s="61"/>
      <c r="DI258" s="61"/>
      <c r="DJ258" s="62"/>
    </row>
    <row r="259" spans="2:114" s="3" customFormat="1" ht="40.5" customHeight="1" x14ac:dyDescent="0.35">
      <c r="B259" s="56"/>
      <c r="C259" s="56"/>
      <c r="E259" s="58"/>
      <c r="F259" s="59"/>
      <c r="G259" s="60"/>
      <c r="H259" s="60"/>
      <c r="I259" s="60"/>
      <c r="J259" s="60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1"/>
      <c r="CM259" s="61"/>
      <c r="CN259" s="61"/>
      <c r="CO259" s="61"/>
      <c r="CP259" s="61"/>
      <c r="CQ259" s="61"/>
      <c r="CR259" s="61"/>
      <c r="CS259" s="61"/>
      <c r="CT259" s="61"/>
      <c r="CU259" s="61"/>
      <c r="CV259" s="61"/>
      <c r="CW259" s="61"/>
      <c r="CX259" s="61"/>
      <c r="CY259" s="61"/>
      <c r="CZ259" s="61"/>
      <c r="DA259" s="61"/>
      <c r="DB259" s="61"/>
      <c r="DC259" s="61"/>
      <c r="DD259" s="61"/>
      <c r="DE259" s="61"/>
      <c r="DF259" s="61"/>
      <c r="DG259" s="61"/>
      <c r="DH259" s="61"/>
      <c r="DI259" s="61"/>
      <c r="DJ259" s="62"/>
    </row>
    <row r="260" spans="2:114" s="3" customFormat="1" ht="40.5" customHeight="1" x14ac:dyDescent="0.35">
      <c r="B260" s="56"/>
      <c r="C260" s="56"/>
      <c r="E260" s="58"/>
      <c r="F260" s="59"/>
      <c r="G260" s="60"/>
      <c r="H260" s="60"/>
      <c r="I260" s="60"/>
      <c r="J260" s="60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/>
      <c r="CZ260" s="61"/>
      <c r="DA260" s="61"/>
      <c r="DB260" s="61"/>
      <c r="DC260" s="61"/>
      <c r="DD260" s="61"/>
      <c r="DE260" s="61"/>
      <c r="DF260" s="61"/>
      <c r="DG260" s="61"/>
      <c r="DH260" s="61"/>
      <c r="DI260" s="61"/>
      <c r="DJ260" s="62"/>
    </row>
    <row r="261" spans="2:114" s="3" customFormat="1" ht="40.5" customHeight="1" x14ac:dyDescent="0.35">
      <c r="B261" s="56"/>
      <c r="C261" s="56"/>
      <c r="E261" s="58"/>
      <c r="F261" s="59"/>
      <c r="G261" s="60"/>
      <c r="H261" s="60"/>
      <c r="I261" s="60"/>
      <c r="J261" s="60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/>
      <c r="CZ261" s="61"/>
      <c r="DA261" s="61"/>
      <c r="DB261" s="61"/>
      <c r="DC261" s="61"/>
      <c r="DD261" s="61"/>
      <c r="DE261" s="61"/>
      <c r="DF261" s="61"/>
      <c r="DG261" s="61"/>
      <c r="DH261" s="61"/>
      <c r="DI261" s="61"/>
      <c r="DJ261" s="62"/>
    </row>
    <row r="262" spans="2:114" s="3" customFormat="1" ht="40.5" customHeight="1" x14ac:dyDescent="0.35">
      <c r="B262" s="56"/>
      <c r="C262" s="56"/>
      <c r="E262" s="58"/>
      <c r="F262" s="59"/>
      <c r="G262" s="60"/>
      <c r="H262" s="60"/>
      <c r="I262" s="60"/>
      <c r="J262" s="60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  <c r="CL262" s="61"/>
      <c r="CM262" s="61"/>
      <c r="CN262" s="61"/>
      <c r="CO262" s="61"/>
      <c r="CP262" s="61"/>
      <c r="CQ262" s="61"/>
      <c r="CR262" s="61"/>
      <c r="CS262" s="61"/>
      <c r="CT262" s="61"/>
      <c r="CU262" s="61"/>
      <c r="CV262" s="61"/>
      <c r="CW262" s="61"/>
      <c r="CX262" s="61"/>
      <c r="CY262" s="61"/>
      <c r="CZ262" s="61"/>
      <c r="DA262" s="61"/>
      <c r="DB262" s="61"/>
      <c r="DC262" s="61"/>
      <c r="DD262" s="61"/>
      <c r="DE262" s="61"/>
      <c r="DF262" s="61"/>
      <c r="DG262" s="61"/>
      <c r="DH262" s="61"/>
      <c r="DI262" s="61"/>
      <c r="DJ262" s="62"/>
    </row>
    <row r="263" spans="2:114" s="3" customFormat="1" ht="40.5" customHeight="1" x14ac:dyDescent="0.35">
      <c r="B263" s="56"/>
      <c r="C263" s="56"/>
      <c r="E263" s="58"/>
      <c r="F263" s="59"/>
      <c r="G263" s="60"/>
      <c r="H263" s="60"/>
      <c r="I263" s="60"/>
      <c r="J263" s="60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  <c r="CK263" s="61"/>
      <c r="CL263" s="61"/>
      <c r="CM263" s="61"/>
      <c r="CN263" s="61"/>
      <c r="CO263" s="61"/>
      <c r="CP263" s="61"/>
      <c r="CQ263" s="61"/>
      <c r="CR263" s="61"/>
      <c r="CS263" s="61"/>
      <c r="CT263" s="61"/>
      <c r="CU263" s="61"/>
      <c r="CV263" s="61"/>
      <c r="CW263" s="61"/>
      <c r="CX263" s="61"/>
      <c r="CY263" s="61"/>
      <c r="CZ263" s="61"/>
      <c r="DA263" s="61"/>
      <c r="DB263" s="61"/>
      <c r="DC263" s="61"/>
      <c r="DD263" s="61"/>
      <c r="DE263" s="61"/>
      <c r="DF263" s="61"/>
      <c r="DG263" s="61"/>
      <c r="DH263" s="61"/>
      <c r="DI263" s="61"/>
      <c r="DJ263" s="62"/>
    </row>
    <row r="264" spans="2:114" s="3" customFormat="1" ht="40.5" customHeight="1" x14ac:dyDescent="0.35">
      <c r="B264" s="56"/>
      <c r="C264" s="56"/>
      <c r="E264" s="58"/>
      <c r="F264" s="59"/>
      <c r="G264" s="60"/>
      <c r="H264" s="60"/>
      <c r="I264" s="60"/>
      <c r="J264" s="60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  <c r="CS264" s="61"/>
      <c r="CT264" s="61"/>
      <c r="CU264" s="61"/>
      <c r="CV264" s="61"/>
      <c r="CW264" s="61"/>
      <c r="CX264" s="61"/>
      <c r="CY264" s="61"/>
      <c r="CZ264" s="61"/>
      <c r="DA264" s="61"/>
      <c r="DB264" s="61"/>
      <c r="DC264" s="61"/>
      <c r="DD264" s="61"/>
      <c r="DE264" s="61"/>
      <c r="DF264" s="61"/>
      <c r="DG264" s="61"/>
      <c r="DH264" s="61"/>
      <c r="DI264" s="61"/>
      <c r="DJ264" s="62"/>
    </row>
    <row r="265" spans="2:114" s="3" customFormat="1" ht="40.5" customHeight="1" x14ac:dyDescent="0.35">
      <c r="B265" s="56"/>
      <c r="C265" s="56"/>
      <c r="E265" s="58"/>
      <c r="F265" s="59"/>
      <c r="G265" s="60"/>
      <c r="H265" s="60"/>
      <c r="I265" s="60"/>
      <c r="J265" s="60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  <c r="CM265" s="61"/>
      <c r="CN265" s="61"/>
      <c r="CO265" s="61"/>
      <c r="CP265" s="61"/>
      <c r="CQ265" s="61"/>
      <c r="CR265" s="61"/>
      <c r="CS265" s="61"/>
      <c r="CT265" s="61"/>
      <c r="CU265" s="61"/>
      <c r="CV265" s="61"/>
      <c r="CW265" s="61"/>
      <c r="CX265" s="61"/>
      <c r="CY265" s="61"/>
      <c r="CZ265" s="61"/>
      <c r="DA265" s="61"/>
      <c r="DB265" s="61"/>
      <c r="DC265" s="61"/>
      <c r="DD265" s="61"/>
      <c r="DE265" s="61"/>
      <c r="DF265" s="61"/>
      <c r="DG265" s="61"/>
      <c r="DH265" s="61"/>
      <c r="DI265" s="61"/>
      <c r="DJ265" s="62"/>
    </row>
    <row r="266" spans="2:114" s="3" customFormat="1" ht="40.5" customHeight="1" x14ac:dyDescent="0.35">
      <c r="B266" s="56"/>
      <c r="C266" s="56"/>
      <c r="E266" s="58"/>
      <c r="F266" s="59"/>
      <c r="G266" s="60"/>
      <c r="H266" s="60"/>
      <c r="I266" s="60"/>
      <c r="J266" s="60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  <c r="CS266" s="61"/>
      <c r="CT266" s="61"/>
      <c r="CU266" s="61"/>
      <c r="CV266" s="61"/>
      <c r="CW266" s="61"/>
      <c r="CX266" s="61"/>
      <c r="CY266" s="61"/>
      <c r="CZ266" s="61"/>
      <c r="DA266" s="61"/>
      <c r="DB266" s="61"/>
      <c r="DC266" s="61"/>
      <c r="DD266" s="61"/>
      <c r="DE266" s="61"/>
      <c r="DF266" s="61"/>
      <c r="DG266" s="61"/>
      <c r="DH266" s="61"/>
      <c r="DI266" s="61"/>
      <c r="DJ266" s="62"/>
    </row>
    <row r="267" spans="2:114" s="3" customFormat="1" ht="40.5" customHeight="1" x14ac:dyDescent="0.35">
      <c r="B267" s="56"/>
      <c r="C267" s="56"/>
      <c r="E267" s="58"/>
      <c r="F267" s="59"/>
      <c r="G267" s="60"/>
      <c r="H267" s="60"/>
      <c r="I267" s="60"/>
      <c r="J267" s="60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  <c r="CK267" s="61"/>
      <c r="CL267" s="61"/>
      <c r="CM267" s="61"/>
      <c r="CN267" s="61"/>
      <c r="CO267" s="61"/>
      <c r="CP267" s="61"/>
      <c r="CQ267" s="61"/>
      <c r="CR267" s="61"/>
      <c r="CS267" s="61"/>
      <c r="CT267" s="61"/>
      <c r="CU267" s="61"/>
      <c r="CV267" s="61"/>
      <c r="CW267" s="61"/>
      <c r="CX267" s="61"/>
      <c r="CY267" s="61"/>
      <c r="CZ267" s="61"/>
      <c r="DA267" s="61"/>
      <c r="DB267" s="61"/>
      <c r="DC267" s="61"/>
      <c r="DD267" s="61"/>
      <c r="DE267" s="61"/>
      <c r="DF267" s="61"/>
      <c r="DG267" s="61"/>
      <c r="DH267" s="61"/>
      <c r="DI267" s="61"/>
      <c r="DJ267" s="62"/>
    </row>
    <row r="268" spans="2:114" s="3" customFormat="1" ht="40.5" customHeight="1" x14ac:dyDescent="0.35">
      <c r="B268" s="56"/>
      <c r="C268" s="56"/>
      <c r="E268" s="58"/>
      <c r="F268" s="59"/>
      <c r="G268" s="60"/>
      <c r="H268" s="60"/>
      <c r="I268" s="60"/>
      <c r="J268" s="60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  <c r="CA268" s="61"/>
      <c r="CB268" s="61"/>
      <c r="CC268" s="61"/>
      <c r="CD268" s="61"/>
      <c r="CE268" s="61"/>
      <c r="CF268" s="61"/>
      <c r="CG268" s="61"/>
      <c r="CH268" s="61"/>
      <c r="CI268" s="61"/>
      <c r="CJ268" s="61"/>
      <c r="CK268" s="61"/>
      <c r="CL268" s="61"/>
      <c r="CM268" s="61"/>
      <c r="CN268" s="61"/>
      <c r="CO268" s="61"/>
      <c r="CP268" s="61"/>
      <c r="CQ268" s="61"/>
      <c r="CR268" s="61"/>
      <c r="CS268" s="61"/>
      <c r="CT268" s="61"/>
      <c r="CU268" s="61"/>
      <c r="CV268" s="61"/>
      <c r="CW268" s="61"/>
      <c r="CX268" s="61"/>
      <c r="CY268" s="61"/>
      <c r="CZ268" s="61"/>
      <c r="DA268" s="61"/>
      <c r="DB268" s="61"/>
      <c r="DC268" s="61"/>
      <c r="DD268" s="61"/>
      <c r="DE268" s="61"/>
      <c r="DF268" s="61"/>
      <c r="DG268" s="61"/>
      <c r="DH268" s="61"/>
      <c r="DI268" s="61"/>
      <c r="DJ268" s="62"/>
    </row>
    <row r="269" spans="2:114" s="3" customFormat="1" ht="40.5" customHeight="1" x14ac:dyDescent="0.35">
      <c r="B269" s="56"/>
      <c r="C269" s="56"/>
      <c r="E269" s="58"/>
      <c r="F269" s="59"/>
      <c r="G269" s="60"/>
      <c r="H269" s="60"/>
      <c r="I269" s="60"/>
      <c r="J269" s="60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61"/>
      <c r="CL269" s="61"/>
      <c r="CM269" s="61"/>
      <c r="CN269" s="61"/>
      <c r="CO269" s="61"/>
      <c r="CP269" s="61"/>
      <c r="CQ269" s="61"/>
      <c r="CR269" s="61"/>
      <c r="CS269" s="61"/>
      <c r="CT269" s="61"/>
      <c r="CU269" s="61"/>
      <c r="CV269" s="61"/>
      <c r="CW269" s="61"/>
      <c r="CX269" s="61"/>
      <c r="CY269" s="61"/>
      <c r="CZ269" s="61"/>
      <c r="DA269" s="61"/>
      <c r="DB269" s="61"/>
      <c r="DC269" s="61"/>
      <c r="DD269" s="61"/>
      <c r="DE269" s="61"/>
      <c r="DF269" s="61"/>
      <c r="DG269" s="61"/>
      <c r="DH269" s="61"/>
      <c r="DI269" s="61"/>
      <c r="DJ269" s="62"/>
    </row>
    <row r="270" spans="2:114" s="3" customFormat="1" ht="40.5" customHeight="1" x14ac:dyDescent="0.35">
      <c r="B270" s="56"/>
      <c r="C270" s="56"/>
      <c r="E270" s="58"/>
      <c r="F270" s="59"/>
      <c r="G270" s="60"/>
      <c r="H270" s="60"/>
      <c r="I270" s="60"/>
      <c r="J270" s="60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  <c r="CK270" s="61"/>
      <c r="CL270" s="61"/>
      <c r="CM270" s="61"/>
      <c r="CN270" s="61"/>
      <c r="CO270" s="61"/>
      <c r="CP270" s="61"/>
      <c r="CQ270" s="61"/>
      <c r="CR270" s="61"/>
      <c r="CS270" s="61"/>
      <c r="CT270" s="61"/>
      <c r="CU270" s="61"/>
      <c r="CV270" s="61"/>
      <c r="CW270" s="61"/>
      <c r="CX270" s="61"/>
      <c r="CY270" s="61"/>
      <c r="CZ270" s="61"/>
      <c r="DA270" s="61"/>
      <c r="DB270" s="61"/>
      <c r="DC270" s="61"/>
      <c r="DD270" s="61"/>
      <c r="DE270" s="61"/>
      <c r="DF270" s="61"/>
      <c r="DG270" s="61"/>
      <c r="DH270" s="61"/>
      <c r="DI270" s="61"/>
      <c r="DJ270" s="62"/>
    </row>
    <row r="271" spans="2:114" s="3" customFormat="1" ht="40.5" customHeight="1" x14ac:dyDescent="0.35">
      <c r="B271" s="56"/>
      <c r="C271" s="56"/>
      <c r="E271" s="58"/>
      <c r="F271" s="59"/>
      <c r="G271" s="60"/>
      <c r="H271" s="60"/>
      <c r="I271" s="60"/>
      <c r="J271" s="60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  <c r="CA271" s="61"/>
      <c r="CB271" s="61"/>
      <c r="CC271" s="61"/>
      <c r="CD271" s="61"/>
      <c r="CE271" s="61"/>
      <c r="CF271" s="61"/>
      <c r="CG271" s="61"/>
      <c r="CH271" s="61"/>
      <c r="CI271" s="61"/>
      <c r="CJ271" s="61"/>
      <c r="CK271" s="61"/>
      <c r="CL271" s="61"/>
      <c r="CM271" s="61"/>
      <c r="CN271" s="61"/>
      <c r="CO271" s="61"/>
      <c r="CP271" s="61"/>
      <c r="CQ271" s="61"/>
      <c r="CR271" s="61"/>
      <c r="CS271" s="61"/>
      <c r="CT271" s="61"/>
      <c r="CU271" s="61"/>
      <c r="CV271" s="61"/>
      <c r="CW271" s="61"/>
      <c r="CX271" s="61"/>
      <c r="CY271" s="61"/>
      <c r="CZ271" s="61"/>
      <c r="DA271" s="61"/>
      <c r="DB271" s="61"/>
      <c r="DC271" s="61"/>
      <c r="DD271" s="61"/>
      <c r="DE271" s="61"/>
      <c r="DF271" s="61"/>
      <c r="DG271" s="61"/>
      <c r="DH271" s="61"/>
      <c r="DI271" s="61"/>
      <c r="DJ271" s="62"/>
    </row>
    <row r="272" spans="2:114" s="3" customFormat="1" ht="40.5" customHeight="1" x14ac:dyDescent="0.35">
      <c r="B272" s="56"/>
      <c r="C272" s="56"/>
      <c r="E272" s="58"/>
      <c r="F272" s="59"/>
      <c r="G272" s="60"/>
      <c r="H272" s="60"/>
      <c r="I272" s="60"/>
      <c r="J272" s="60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  <c r="CK272" s="61"/>
      <c r="CL272" s="61"/>
      <c r="CM272" s="61"/>
      <c r="CN272" s="61"/>
      <c r="CO272" s="61"/>
      <c r="CP272" s="61"/>
      <c r="CQ272" s="61"/>
      <c r="CR272" s="61"/>
      <c r="CS272" s="61"/>
      <c r="CT272" s="61"/>
      <c r="CU272" s="61"/>
      <c r="CV272" s="61"/>
      <c r="CW272" s="61"/>
      <c r="CX272" s="61"/>
      <c r="CY272" s="61"/>
      <c r="CZ272" s="61"/>
      <c r="DA272" s="61"/>
      <c r="DB272" s="61"/>
      <c r="DC272" s="61"/>
      <c r="DD272" s="61"/>
      <c r="DE272" s="61"/>
      <c r="DF272" s="61"/>
      <c r="DG272" s="61"/>
      <c r="DH272" s="61"/>
      <c r="DI272" s="61"/>
      <c r="DJ272" s="62"/>
    </row>
    <row r="273" spans="2:114" s="3" customFormat="1" ht="40.5" customHeight="1" x14ac:dyDescent="0.35">
      <c r="B273" s="56"/>
      <c r="C273" s="56"/>
      <c r="E273" s="58"/>
      <c r="F273" s="59"/>
      <c r="G273" s="60"/>
      <c r="H273" s="60"/>
      <c r="I273" s="60"/>
      <c r="J273" s="60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  <c r="CA273" s="61"/>
      <c r="CB273" s="61"/>
      <c r="CC273" s="61"/>
      <c r="CD273" s="61"/>
      <c r="CE273" s="61"/>
      <c r="CF273" s="61"/>
      <c r="CG273" s="61"/>
      <c r="CH273" s="61"/>
      <c r="CI273" s="61"/>
      <c r="CJ273" s="61"/>
      <c r="CK273" s="61"/>
      <c r="CL273" s="61"/>
      <c r="CM273" s="61"/>
      <c r="CN273" s="61"/>
      <c r="CO273" s="61"/>
      <c r="CP273" s="61"/>
      <c r="CQ273" s="61"/>
      <c r="CR273" s="61"/>
      <c r="CS273" s="61"/>
      <c r="CT273" s="61"/>
      <c r="CU273" s="61"/>
      <c r="CV273" s="61"/>
      <c r="CW273" s="61"/>
      <c r="CX273" s="61"/>
      <c r="CY273" s="61"/>
      <c r="CZ273" s="61"/>
      <c r="DA273" s="61"/>
      <c r="DB273" s="61"/>
      <c r="DC273" s="61"/>
      <c r="DD273" s="61"/>
      <c r="DE273" s="61"/>
      <c r="DF273" s="61"/>
      <c r="DG273" s="61"/>
      <c r="DH273" s="61"/>
      <c r="DI273" s="61"/>
      <c r="DJ273" s="62"/>
    </row>
    <row r="274" spans="2:114" s="3" customFormat="1" ht="40.5" customHeight="1" x14ac:dyDescent="0.35">
      <c r="B274" s="56"/>
      <c r="C274" s="56"/>
      <c r="E274" s="58"/>
      <c r="F274" s="59"/>
      <c r="G274" s="60"/>
      <c r="H274" s="60"/>
      <c r="I274" s="60"/>
      <c r="J274" s="60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  <c r="BY274" s="61"/>
      <c r="BZ274" s="61"/>
      <c r="CA274" s="61"/>
      <c r="CB274" s="61"/>
      <c r="CC274" s="61"/>
      <c r="CD274" s="61"/>
      <c r="CE274" s="61"/>
      <c r="CF274" s="61"/>
      <c r="CG274" s="61"/>
      <c r="CH274" s="61"/>
      <c r="CI274" s="61"/>
      <c r="CJ274" s="61"/>
      <c r="CK274" s="61"/>
      <c r="CL274" s="61"/>
      <c r="CM274" s="61"/>
      <c r="CN274" s="61"/>
      <c r="CO274" s="61"/>
      <c r="CP274" s="61"/>
      <c r="CQ274" s="61"/>
      <c r="CR274" s="61"/>
      <c r="CS274" s="61"/>
      <c r="CT274" s="61"/>
      <c r="CU274" s="61"/>
      <c r="CV274" s="61"/>
      <c r="CW274" s="61"/>
      <c r="CX274" s="61"/>
      <c r="CY274" s="61"/>
      <c r="CZ274" s="61"/>
      <c r="DA274" s="61"/>
      <c r="DB274" s="61"/>
      <c r="DC274" s="61"/>
      <c r="DD274" s="61"/>
      <c r="DE274" s="61"/>
      <c r="DF274" s="61"/>
      <c r="DG274" s="61"/>
      <c r="DH274" s="61"/>
      <c r="DI274" s="61"/>
      <c r="DJ274" s="62"/>
    </row>
    <row r="275" spans="2:114" s="3" customFormat="1" ht="40.5" customHeight="1" x14ac:dyDescent="0.35">
      <c r="B275" s="56"/>
      <c r="C275" s="56"/>
      <c r="E275" s="58"/>
      <c r="F275" s="59"/>
      <c r="G275" s="60"/>
      <c r="H275" s="60"/>
      <c r="I275" s="60"/>
      <c r="J275" s="60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61"/>
      <c r="BY275" s="61"/>
      <c r="BZ275" s="61"/>
      <c r="CA275" s="61"/>
      <c r="CB275" s="61"/>
      <c r="CC275" s="61"/>
      <c r="CD275" s="61"/>
      <c r="CE275" s="61"/>
      <c r="CF275" s="61"/>
      <c r="CG275" s="61"/>
      <c r="CH275" s="61"/>
      <c r="CI275" s="61"/>
      <c r="CJ275" s="61"/>
      <c r="CK275" s="61"/>
      <c r="CL275" s="61"/>
      <c r="CM275" s="61"/>
      <c r="CN275" s="61"/>
      <c r="CO275" s="61"/>
      <c r="CP275" s="61"/>
      <c r="CQ275" s="61"/>
      <c r="CR275" s="61"/>
      <c r="CS275" s="61"/>
      <c r="CT275" s="61"/>
      <c r="CU275" s="61"/>
      <c r="CV275" s="61"/>
      <c r="CW275" s="61"/>
      <c r="CX275" s="61"/>
      <c r="CY275" s="61"/>
      <c r="CZ275" s="61"/>
      <c r="DA275" s="61"/>
      <c r="DB275" s="61"/>
      <c r="DC275" s="61"/>
      <c r="DD275" s="61"/>
      <c r="DE275" s="61"/>
      <c r="DF275" s="61"/>
      <c r="DG275" s="61"/>
      <c r="DH275" s="61"/>
      <c r="DI275" s="61"/>
      <c r="DJ275" s="62"/>
    </row>
    <row r="276" spans="2:114" s="3" customFormat="1" ht="40.5" customHeight="1" x14ac:dyDescent="0.35">
      <c r="B276" s="56"/>
      <c r="C276" s="56"/>
      <c r="E276" s="58"/>
      <c r="F276" s="59"/>
      <c r="G276" s="60"/>
      <c r="H276" s="60"/>
      <c r="I276" s="60"/>
      <c r="J276" s="60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  <c r="CW276" s="61"/>
      <c r="CX276" s="61"/>
      <c r="CY276" s="61"/>
      <c r="CZ276" s="61"/>
      <c r="DA276" s="61"/>
      <c r="DB276" s="61"/>
      <c r="DC276" s="61"/>
      <c r="DD276" s="61"/>
      <c r="DE276" s="61"/>
      <c r="DF276" s="61"/>
      <c r="DG276" s="61"/>
      <c r="DH276" s="61"/>
      <c r="DI276" s="61"/>
      <c r="DJ276" s="62"/>
    </row>
    <row r="277" spans="2:114" s="3" customFormat="1" ht="40.5" customHeight="1" x14ac:dyDescent="0.35">
      <c r="B277" s="56"/>
      <c r="C277" s="56"/>
      <c r="E277" s="58"/>
      <c r="F277" s="59"/>
      <c r="G277" s="60"/>
      <c r="H277" s="60"/>
      <c r="I277" s="60"/>
      <c r="J277" s="60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  <c r="CS277" s="61"/>
      <c r="CT277" s="61"/>
      <c r="CU277" s="61"/>
      <c r="CV277" s="61"/>
      <c r="CW277" s="61"/>
      <c r="CX277" s="61"/>
      <c r="CY277" s="61"/>
      <c r="CZ277" s="61"/>
      <c r="DA277" s="61"/>
      <c r="DB277" s="61"/>
      <c r="DC277" s="61"/>
      <c r="DD277" s="61"/>
      <c r="DE277" s="61"/>
      <c r="DF277" s="61"/>
      <c r="DG277" s="61"/>
      <c r="DH277" s="61"/>
      <c r="DI277" s="61"/>
      <c r="DJ277" s="62"/>
    </row>
    <row r="278" spans="2:114" s="3" customFormat="1" ht="40.5" customHeight="1" x14ac:dyDescent="0.35">
      <c r="B278" s="56"/>
      <c r="C278" s="56"/>
      <c r="E278" s="58"/>
      <c r="F278" s="59"/>
      <c r="G278" s="60"/>
      <c r="H278" s="60"/>
      <c r="I278" s="60"/>
      <c r="J278" s="60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  <c r="CS278" s="61"/>
      <c r="CT278" s="61"/>
      <c r="CU278" s="61"/>
      <c r="CV278" s="61"/>
      <c r="CW278" s="61"/>
      <c r="CX278" s="61"/>
      <c r="CY278" s="61"/>
      <c r="CZ278" s="61"/>
      <c r="DA278" s="61"/>
      <c r="DB278" s="61"/>
      <c r="DC278" s="61"/>
      <c r="DD278" s="61"/>
      <c r="DE278" s="61"/>
      <c r="DF278" s="61"/>
      <c r="DG278" s="61"/>
      <c r="DH278" s="61"/>
      <c r="DI278" s="61"/>
      <c r="DJ278" s="62"/>
    </row>
    <row r="279" spans="2:114" s="3" customFormat="1" ht="40.5" customHeight="1" x14ac:dyDescent="0.35">
      <c r="B279" s="56"/>
      <c r="C279" s="56"/>
      <c r="E279" s="58"/>
      <c r="F279" s="59"/>
      <c r="G279" s="60"/>
      <c r="H279" s="60"/>
      <c r="I279" s="60"/>
      <c r="J279" s="60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  <c r="CS279" s="61"/>
      <c r="CT279" s="61"/>
      <c r="CU279" s="61"/>
      <c r="CV279" s="61"/>
      <c r="CW279" s="61"/>
      <c r="CX279" s="61"/>
      <c r="CY279" s="61"/>
      <c r="CZ279" s="61"/>
      <c r="DA279" s="61"/>
      <c r="DB279" s="61"/>
      <c r="DC279" s="61"/>
      <c r="DD279" s="61"/>
      <c r="DE279" s="61"/>
      <c r="DF279" s="61"/>
      <c r="DG279" s="61"/>
      <c r="DH279" s="61"/>
      <c r="DI279" s="61"/>
      <c r="DJ279" s="62"/>
    </row>
    <row r="280" spans="2:114" s="3" customFormat="1" ht="40.5" customHeight="1" x14ac:dyDescent="0.35">
      <c r="B280" s="56"/>
      <c r="C280" s="56"/>
      <c r="E280" s="58"/>
      <c r="F280" s="59"/>
      <c r="G280" s="60"/>
      <c r="H280" s="60"/>
      <c r="I280" s="60"/>
      <c r="J280" s="60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  <c r="CS280" s="61"/>
      <c r="CT280" s="61"/>
      <c r="CU280" s="61"/>
      <c r="CV280" s="61"/>
      <c r="CW280" s="61"/>
      <c r="CX280" s="61"/>
      <c r="CY280" s="61"/>
      <c r="CZ280" s="61"/>
      <c r="DA280" s="61"/>
      <c r="DB280" s="61"/>
      <c r="DC280" s="61"/>
      <c r="DD280" s="61"/>
      <c r="DE280" s="61"/>
      <c r="DF280" s="61"/>
      <c r="DG280" s="61"/>
      <c r="DH280" s="61"/>
      <c r="DI280" s="61"/>
      <c r="DJ280" s="62"/>
    </row>
    <row r="281" spans="2:114" s="3" customFormat="1" ht="40.5" customHeight="1" x14ac:dyDescent="0.35">
      <c r="B281" s="56"/>
      <c r="C281" s="56"/>
      <c r="E281" s="58"/>
      <c r="F281" s="59"/>
      <c r="G281" s="60"/>
      <c r="H281" s="60"/>
      <c r="I281" s="60"/>
      <c r="J281" s="60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  <c r="CS281" s="61"/>
      <c r="CT281" s="61"/>
      <c r="CU281" s="61"/>
      <c r="CV281" s="61"/>
      <c r="CW281" s="61"/>
      <c r="CX281" s="61"/>
      <c r="CY281" s="61"/>
      <c r="CZ281" s="61"/>
      <c r="DA281" s="61"/>
      <c r="DB281" s="61"/>
      <c r="DC281" s="61"/>
      <c r="DD281" s="61"/>
      <c r="DE281" s="61"/>
      <c r="DF281" s="61"/>
      <c r="DG281" s="61"/>
      <c r="DH281" s="61"/>
      <c r="DI281" s="61"/>
      <c r="DJ281" s="62"/>
    </row>
    <row r="282" spans="2:114" s="3" customFormat="1" ht="40.5" customHeight="1" x14ac:dyDescent="0.35">
      <c r="B282" s="56"/>
      <c r="C282" s="56"/>
      <c r="E282" s="58"/>
      <c r="F282" s="59"/>
      <c r="G282" s="60"/>
      <c r="H282" s="60"/>
      <c r="I282" s="60"/>
      <c r="J282" s="60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  <c r="CS282" s="61"/>
      <c r="CT282" s="61"/>
      <c r="CU282" s="61"/>
      <c r="CV282" s="61"/>
      <c r="CW282" s="61"/>
      <c r="CX282" s="61"/>
      <c r="CY282" s="61"/>
      <c r="CZ282" s="61"/>
      <c r="DA282" s="61"/>
      <c r="DB282" s="61"/>
      <c r="DC282" s="61"/>
      <c r="DD282" s="61"/>
      <c r="DE282" s="61"/>
      <c r="DF282" s="61"/>
      <c r="DG282" s="61"/>
      <c r="DH282" s="61"/>
      <c r="DI282" s="61"/>
      <c r="DJ282" s="62"/>
    </row>
    <row r="283" spans="2:114" s="3" customFormat="1" ht="40.5" customHeight="1" x14ac:dyDescent="0.35">
      <c r="B283" s="56"/>
      <c r="C283" s="56"/>
      <c r="E283" s="58"/>
      <c r="F283" s="59"/>
      <c r="G283" s="60"/>
      <c r="H283" s="60"/>
      <c r="I283" s="60"/>
      <c r="J283" s="60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  <c r="CS283" s="61"/>
      <c r="CT283" s="61"/>
      <c r="CU283" s="61"/>
      <c r="CV283" s="61"/>
      <c r="CW283" s="61"/>
      <c r="CX283" s="61"/>
      <c r="CY283" s="61"/>
      <c r="CZ283" s="61"/>
      <c r="DA283" s="61"/>
      <c r="DB283" s="61"/>
      <c r="DC283" s="61"/>
      <c r="DD283" s="61"/>
      <c r="DE283" s="61"/>
      <c r="DF283" s="61"/>
      <c r="DG283" s="61"/>
      <c r="DH283" s="61"/>
      <c r="DI283" s="61"/>
      <c r="DJ283" s="62"/>
    </row>
    <row r="284" spans="2:114" s="3" customFormat="1" ht="40.5" customHeight="1" x14ac:dyDescent="0.35">
      <c r="B284" s="56"/>
      <c r="C284" s="56"/>
      <c r="E284" s="58"/>
      <c r="F284" s="59"/>
      <c r="G284" s="60"/>
      <c r="H284" s="60"/>
      <c r="I284" s="60"/>
      <c r="J284" s="60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  <c r="CS284" s="61"/>
      <c r="CT284" s="61"/>
      <c r="CU284" s="61"/>
      <c r="CV284" s="61"/>
      <c r="CW284" s="61"/>
      <c r="CX284" s="61"/>
      <c r="CY284" s="61"/>
      <c r="CZ284" s="61"/>
      <c r="DA284" s="61"/>
      <c r="DB284" s="61"/>
      <c r="DC284" s="61"/>
      <c r="DD284" s="61"/>
      <c r="DE284" s="61"/>
      <c r="DF284" s="61"/>
      <c r="DG284" s="61"/>
      <c r="DH284" s="61"/>
      <c r="DI284" s="61"/>
      <c r="DJ284" s="62"/>
    </row>
    <row r="285" spans="2:114" s="3" customFormat="1" ht="40.5" customHeight="1" x14ac:dyDescent="0.35">
      <c r="B285" s="56"/>
      <c r="C285" s="56"/>
      <c r="E285" s="58"/>
      <c r="F285" s="59"/>
      <c r="G285" s="60"/>
      <c r="H285" s="60"/>
      <c r="I285" s="60"/>
      <c r="J285" s="60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  <c r="CS285" s="61"/>
      <c r="CT285" s="61"/>
      <c r="CU285" s="61"/>
      <c r="CV285" s="61"/>
      <c r="CW285" s="61"/>
      <c r="CX285" s="61"/>
      <c r="CY285" s="61"/>
      <c r="CZ285" s="61"/>
      <c r="DA285" s="61"/>
      <c r="DB285" s="61"/>
      <c r="DC285" s="61"/>
      <c r="DD285" s="61"/>
      <c r="DE285" s="61"/>
      <c r="DF285" s="61"/>
      <c r="DG285" s="61"/>
      <c r="DH285" s="61"/>
      <c r="DI285" s="61"/>
      <c r="DJ285" s="62"/>
    </row>
    <row r="286" spans="2:114" s="3" customFormat="1" ht="40.5" customHeight="1" x14ac:dyDescent="0.35">
      <c r="B286" s="56"/>
      <c r="C286" s="56"/>
      <c r="E286" s="58"/>
      <c r="F286" s="59"/>
      <c r="G286" s="60"/>
      <c r="H286" s="60"/>
      <c r="I286" s="60"/>
      <c r="J286" s="60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1"/>
      <c r="CM286" s="61"/>
      <c r="CN286" s="61"/>
      <c r="CO286" s="61"/>
      <c r="CP286" s="61"/>
      <c r="CQ286" s="61"/>
      <c r="CR286" s="61"/>
      <c r="CS286" s="61"/>
      <c r="CT286" s="61"/>
      <c r="CU286" s="61"/>
      <c r="CV286" s="61"/>
      <c r="CW286" s="61"/>
      <c r="CX286" s="61"/>
      <c r="CY286" s="61"/>
      <c r="CZ286" s="61"/>
      <c r="DA286" s="61"/>
      <c r="DB286" s="61"/>
      <c r="DC286" s="61"/>
      <c r="DD286" s="61"/>
      <c r="DE286" s="61"/>
      <c r="DF286" s="61"/>
      <c r="DG286" s="61"/>
      <c r="DH286" s="61"/>
      <c r="DI286" s="61"/>
      <c r="DJ286" s="62"/>
    </row>
    <row r="287" spans="2:114" s="3" customFormat="1" ht="40.5" customHeight="1" x14ac:dyDescent="0.35">
      <c r="B287" s="56"/>
      <c r="C287" s="56"/>
      <c r="E287" s="58"/>
      <c r="F287" s="59"/>
      <c r="G287" s="60"/>
      <c r="H287" s="60"/>
      <c r="I287" s="60"/>
      <c r="J287" s="60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  <c r="CK287" s="61"/>
      <c r="CL287" s="61"/>
      <c r="CM287" s="61"/>
      <c r="CN287" s="61"/>
      <c r="CO287" s="61"/>
      <c r="CP287" s="61"/>
      <c r="CQ287" s="61"/>
      <c r="CR287" s="61"/>
      <c r="CS287" s="61"/>
      <c r="CT287" s="61"/>
      <c r="CU287" s="61"/>
      <c r="CV287" s="61"/>
      <c r="CW287" s="61"/>
      <c r="CX287" s="61"/>
      <c r="CY287" s="61"/>
      <c r="CZ287" s="61"/>
      <c r="DA287" s="61"/>
      <c r="DB287" s="61"/>
      <c r="DC287" s="61"/>
      <c r="DD287" s="61"/>
      <c r="DE287" s="61"/>
      <c r="DF287" s="61"/>
      <c r="DG287" s="61"/>
      <c r="DH287" s="61"/>
      <c r="DI287" s="61"/>
      <c r="DJ287" s="62"/>
    </row>
    <row r="288" spans="2:114" s="3" customFormat="1" ht="40.5" customHeight="1" x14ac:dyDescent="0.35">
      <c r="B288" s="56"/>
      <c r="C288" s="56"/>
      <c r="E288" s="58"/>
      <c r="F288" s="59"/>
      <c r="G288" s="60"/>
      <c r="H288" s="60"/>
      <c r="I288" s="60"/>
      <c r="J288" s="60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  <c r="CS288" s="61"/>
      <c r="CT288" s="61"/>
      <c r="CU288" s="61"/>
      <c r="CV288" s="61"/>
      <c r="CW288" s="61"/>
      <c r="CX288" s="61"/>
      <c r="CY288" s="61"/>
      <c r="CZ288" s="61"/>
      <c r="DA288" s="61"/>
      <c r="DB288" s="61"/>
      <c r="DC288" s="61"/>
      <c r="DD288" s="61"/>
      <c r="DE288" s="61"/>
      <c r="DF288" s="61"/>
      <c r="DG288" s="61"/>
      <c r="DH288" s="61"/>
      <c r="DI288" s="61"/>
      <c r="DJ288" s="62"/>
    </row>
    <row r="289" spans="2:114" s="3" customFormat="1" ht="40.5" customHeight="1" x14ac:dyDescent="0.35">
      <c r="B289" s="56"/>
      <c r="C289" s="56"/>
      <c r="E289" s="58"/>
      <c r="F289" s="59"/>
      <c r="G289" s="60"/>
      <c r="H289" s="60"/>
      <c r="I289" s="60"/>
      <c r="J289" s="60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  <c r="CW289" s="61"/>
      <c r="CX289" s="61"/>
      <c r="CY289" s="61"/>
      <c r="CZ289" s="61"/>
      <c r="DA289" s="61"/>
      <c r="DB289" s="61"/>
      <c r="DC289" s="61"/>
      <c r="DD289" s="61"/>
      <c r="DE289" s="61"/>
      <c r="DF289" s="61"/>
      <c r="DG289" s="61"/>
      <c r="DH289" s="61"/>
      <c r="DI289" s="61"/>
      <c r="DJ289" s="62"/>
    </row>
    <row r="290" spans="2:114" s="3" customFormat="1" ht="40.5" customHeight="1" x14ac:dyDescent="0.35">
      <c r="B290" s="56"/>
      <c r="C290" s="56"/>
      <c r="E290" s="58"/>
      <c r="F290" s="59"/>
      <c r="G290" s="60"/>
      <c r="H290" s="60"/>
      <c r="I290" s="60"/>
      <c r="J290" s="60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/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  <c r="CK290" s="61"/>
      <c r="CL290" s="61"/>
      <c r="CM290" s="61"/>
      <c r="CN290" s="61"/>
      <c r="CO290" s="61"/>
      <c r="CP290" s="61"/>
      <c r="CQ290" s="61"/>
      <c r="CR290" s="61"/>
      <c r="CS290" s="61"/>
      <c r="CT290" s="61"/>
      <c r="CU290" s="61"/>
      <c r="CV290" s="61"/>
      <c r="CW290" s="61"/>
      <c r="CX290" s="61"/>
      <c r="CY290" s="61"/>
      <c r="CZ290" s="61"/>
      <c r="DA290" s="61"/>
      <c r="DB290" s="61"/>
      <c r="DC290" s="61"/>
      <c r="DD290" s="61"/>
      <c r="DE290" s="61"/>
      <c r="DF290" s="61"/>
      <c r="DG290" s="61"/>
      <c r="DH290" s="61"/>
      <c r="DI290" s="61"/>
      <c r="DJ290" s="62"/>
    </row>
    <row r="291" spans="2:114" s="3" customFormat="1" ht="40.5" customHeight="1" x14ac:dyDescent="0.35">
      <c r="B291" s="56"/>
      <c r="C291" s="56"/>
      <c r="E291" s="58"/>
      <c r="F291" s="59"/>
      <c r="G291" s="60"/>
      <c r="H291" s="60"/>
      <c r="I291" s="60"/>
      <c r="J291" s="60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/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  <c r="CK291" s="61"/>
      <c r="CL291" s="61"/>
      <c r="CM291" s="61"/>
      <c r="CN291" s="61"/>
      <c r="CO291" s="61"/>
      <c r="CP291" s="61"/>
      <c r="CQ291" s="61"/>
      <c r="CR291" s="61"/>
      <c r="CS291" s="61"/>
      <c r="CT291" s="61"/>
      <c r="CU291" s="61"/>
      <c r="CV291" s="61"/>
      <c r="CW291" s="61"/>
      <c r="CX291" s="61"/>
      <c r="CY291" s="61"/>
      <c r="CZ291" s="61"/>
      <c r="DA291" s="61"/>
      <c r="DB291" s="61"/>
      <c r="DC291" s="61"/>
      <c r="DD291" s="61"/>
      <c r="DE291" s="61"/>
      <c r="DF291" s="61"/>
      <c r="DG291" s="61"/>
      <c r="DH291" s="61"/>
      <c r="DI291" s="61"/>
      <c r="DJ291" s="62"/>
    </row>
    <row r="292" spans="2:114" s="3" customFormat="1" ht="40.5" customHeight="1" x14ac:dyDescent="0.35">
      <c r="B292" s="56"/>
      <c r="C292" s="56"/>
      <c r="E292" s="58"/>
      <c r="F292" s="59"/>
      <c r="G292" s="60"/>
      <c r="H292" s="60"/>
      <c r="I292" s="60"/>
      <c r="J292" s="60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/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  <c r="CL292" s="61"/>
      <c r="CM292" s="61"/>
      <c r="CN292" s="61"/>
      <c r="CO292" s="61"/>
      <c r="CP292" s="61"/>
      <c r="CQ292" s="61"/>
      <c r="CR292" s="61"/>
      <c r="CS292" s="61"/>
      <c r="CT292" s="61"/>
      <c r="CU292" s="61"/>
      <c r="CV292" s="61"/>
      <c r="CW292" s="61"/>
      <c r="CX292" s="61"/>
      <c r="CY292" s="61"/>
      <c r="CZ292" s="61"/>
      <c r="DA292" s="61"/>
      <c r="DB292" s="61"/>
      <c r="DC292" s="61"/>
      <c r="DD292" s="61"/>
      <c r="DE292" s="61"/>
      <c r="DF292" s="61"/>
      <c r="DG292" s="61"/>
      <c r="DH292" s="61"/>
      <c r="DI292" s="61"/>
      <c r="DJ292" s="62"/>
    </row>
    <row r="293" spans="2:114" s="3" customFormat="1" ht="40.5" customHeight="1" x14ac:dyDescent="0.35">
      <c r="B293" s="56"/>
      <c r="C293" s="56"/>
      <c r="E293" s="58"/>
      <c r="F293" s="59"/>
      <c r="G293" s="60"/>
      <c r="H293" s="60"/>
      <c r="I293" s="60"/>
      <c r="J293" s="60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/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  <c r="CK293" s="61"/>
      <c r="CL293" s="61"/>
      <c r="CM293" s="61"/>
      <c r="CN293" s="61"/>
      <c r="CO293" s="61"/>
      <c r="CP293" s="61"/>
      <c r="CQ293" s="61"/>
      <c r="CR293" s="61"/>
      <c r="CS293" s="61"/>
      <c r="CT293" s="61"/>
      <c r="CU293" s="61"/>
      <c r="CV293" s="61"/>
      <c r="CW293" s="61"/>
      <c r="CX293" s="61"/>
      <c r="CY293" s="61"/>
      <c r="CZ293" s="61"/>
      <c r="DA293" s="61"/>
      <c r="DB293" s="61"/>
      <c r="DC293" s="61"/>
      <c r="DD293" s="61"/>
      <c r="DE293" s="61"/>
      <c r="DF293" s="61"/>
      <c r="DG293" s="61"/>
      <c r="DH293" s="61"/>
      <c r="DI293" s="61"/>
      <c r="DJ293" s="62"/>
    </row>
    <row r="294" spans="2:114" s="3" customFormat="1" ht="40.5" customHeight="1" x14ac:dyDescent="0.35">
      <c r="B294" s="56"/>
      <c r="C294" s="56"/>
      <c r="E294" s="58"/>
      <c r="F294" s="59"/>
      <c r="G294" s="60"/>
      <c r="H294" s="60"/>
      <c r="I294" s="60"/>
      <c r="J294" s="60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/>
      <c r="DA294" s="61"/>
      <c r="DB294" s="61"/>
      <c r="DC294" s="61"/>
      <c r="DD294" s="61"/>
      <c r="DE294" s="61"/>
      <c r="DF294" s="61"/>
      <c r="DG294" s="61"/>
      <c r="DH294" s="61"/>
      <c r="DI294" s="61"/>
      <c r="DJ294" s="62"/>
    </row>
    <row r="295" spans="2:114" s="3" customFormat="1" ht="40.5" customHeight="1" x14ac:dyDescent="0.35">
      <c r="B295" s="56"/>
      <c r="C295" s="56"/>
      <c r="E295" s="58"/>
      <c r="F295" s="59"/>
      <c r="G295" s="60"/>
      <c r="H295" s="60"/>
      <c r="I295" s="60"/>
      <c r="J295" s="60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/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  <c r="CK295" s="61"/>
      <c r="CL295" s="61"/>
      <c r="CM295" s="61"/>
      <c r="CN295" s="61"/>
      <c r="CO295" s="61"/>
      <c r="CP295" s="61"/>
      <c r="CQ295" s="61"/>
      <c r="CR295" s="61"/>
      <c r="CS295" s="61"/>
      <c r="CT295" s="61"/>
      <c r="CU295" s="61"/>
      <c r="CV295" s="61"/>
      <c r="CW295" s="61"/>
      <c r="CX295" s="61"/>
      <c r="CY295" s="61"/>
      <c r="CZ295" s="61"/>
      <c r="DA295" s="61"/>
      <c r="DB295" s="61"/>
      <c r="DC295" s="61"/>
      <c r="DD295" s="61"/>
      <c r="DE295" s="61"/>
      <c r="DF295" s="61"/>
      <c r="DG295" s="61"/>
      <c r="DH295" s="61"/>
      <c r="DI295" s="61"/>
      <c r="DJ295" s="62"/>
    </row>
    <row r="296" spans="2:114" s="3" customFormat="1" ht="40.5" customHeight="1" x14ac:dyDescent="0.35">
      <c r="B296" s="56"/>
      <c r="C296" s="56"/>
      <c r="E296" s="58"/>
      <c r="F296" s="59"/>
      <c r="G296" s="60"/>
      <c r="H296" s="60"/>
      <c r="I296" s="60"/>
      <c r="J296" s="60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/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  <c r="CK296" s="61"/>
      <c r="CL296" s="61"/>
      <c r="CM296" s="61"/>
      <c r="CN296" s="61"/>
      <c r="CO296" s="61"/>
      <c r="CP296" s="61"/>
      <c r="CQ296" s="61"/>
      <c r="CR296" s="61"/>
      <c r="CS296" s="61"/>
      <c r="CT296" s="61"/>
      <c r="CU296" s="61"/>
      <c r="CV296" s="61"/>
      <c r="CW296" s="61"/>
      <c r="CX296" s="61"/>
      <c r="CY296" s="61"/>
      <c r="CZ296" s="61"/>
      <c r="DA296" s="61"/>
      <c r="DB296" s="61"/>
      <c r="DC296" s="61"/>
      <c r="DD296" s="61"/>
      <c r="DE296" s="61"/>
      <c r="DF296" s="61"/>
      <c r="DG296" s="61"/>
      <c r="DH296" s="61"/>
      <c r="DI296" s="61"/>
      <c r="DJ296" s="62"/>
    </row>
    <row r="297" spans="2:114" s="3" customFormat="1" ht="40.5" customHeight="1" x14ac:dyDescent="0.35">
      <c r="B297" s="56"/>
      <c r="C297" s="56"/>
      <c r="E297" s="58"/>
      <c r="F297" s="59"/>
      <c r="G297" s="60"/>
      <c r="H297" s="60"/>
      <c r="I297" s="60"/>
      <c r="J297" s="60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  <c r="CS297" s="61"/>
      <c r="CT297" s="61"/>
      <c r="CU297" s="61"/>
      <c r="CV297" s="61"/>
      <c r="CW297" s="61"/>
      <c r="CX297" s="61"/>
      <c r="CY297" s="61"/>
      <c r="CZ297" s="61"/>
      <c r="DA297" s="61"/>
      <c r="DB297" s="61"/>
      <c r="DC297" s="61"/>
      <c r="DD297" s="61"/>
      <c r="DE297" s="61"/>
      <c r="DF297" s="61"/>
      <c r="DG297" s="61"/>
      <c r="DH297" s="61"/>
      <c r="DI297" s="61"/>
      <c r="DJ297" s="62"/>
    </row>
    <row r="298" spans="2:114" s="3" customFormat="1" ht="40.5" customHeight="1" x14ac:dyDescent="0.35">
      <c r="B298" s="56"/>
      <c r="C298" s="56"/>
      <c r="E298" s="58"/>
      <c r="F298" s="59"/>
      <c r="G298" s="60"/>
      <c r="H298" s="60"/>
      <c r="I298" s="60"/>
      <c r="J298" s="60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  <c r="CS298" s="61"/>
      <c r="CT298" s="61"/>
      <c r="CU298" s="61"/>
      <c r="CV298" s="61"/>
      <c r="CW298" s="61"/>
      <c r="CX298" s="61"/>
      <c r="CY298" s="61"/>
      <c r="CZ298" s="61"/>
      <c r="DA298" s="61"/>
      <c r="DB298" s="61"/>
      <c r="DC298" s="61"/>
      <c r="DD298" s="61"/>
      <c r="DE298" s="61"/>
      <c r="DF298" s="61"/>
      <c r="DG298" s="61"/>
      <c r="DH298" s="61"/>
      <c r="DI298" s="61"/>
      <c r="DJ298" s="62"/>
    </row>
    <row r="299" spans="2:114" s="3" customFormat="1" ht="40.5" customHeight="1" x14ac:dyDescent="0.35">
      <c r="B299" s="56"/>
      <c r="C299" s="56"/>
      <c r="E299" s="58"/>
      <c r="F299" s="59"/>
      <c r="G299" s="60"/>
      <c r="H299" s="60"/>
      <c r="I299" s="60"/>
      <c r="J299" s="60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/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  <c r="CK299" s="61"/>
      <c r="CL299" s="61"/>
      <c r="CM299" s="61"/>
      <c r="CN299" s="61"/>
      <c r="CO299" s="61"/>
      <c r="CP299" s="61"/>
      <c r="CQ299" s="61"/>
      <c r="CR299" s="61"/>
      <c r="CS299" s="61"/>
      <c r="CT299" s="61"/>
      <c r="CU299" s="61"/>
      <c r="CV299" s="61"/>
      <c r="CW299" s="61"/>
      <c r="CX299" s="61"/>
      <c r="CY299" s="61"/>
      <c r="CZ299" s="61"/>
      <c r="DA299" s="61"/>
      <c r="DB299" s="61"/>
      <c r="DC299" s="61"/>
      <c r="DD299" s="61"/>
      <c r="DE299" s="61"/>
      <c r="DF299" s="61"/>
      <c r="DG299" s="61"/>
      <c r="DH299" s="61"/>
      <c r="DI299" s="61"/>
      <c r="DJ299" s="62"/>
    </row>
    <row r="300" spans="2:114" s="3" customFormat="1" ht="40.5" customHeight="1" x14ac:dyDescent="0.35">
      <c r="B300" s="56"/>
      <c r="C300" s="56"/>
      <c r="E300" s="58"/>
      <c r="F300" s="59"/>
      <c r="G300" s="60"/>
      <c r="H300" s="60"/>
      <c r="I300" s="60"/>
      <c r="J300" s="60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  <c r="CK300" s="61"/>
      <c r="CL300" s="61"/>
      <c r="CM300" s="61"/>
      <c r="CN300" s="61"/>
      <c r="CO300" s="61"/>
      <c r="CP300" s="61"/>
      <c r="CQ300" s="61"/>
      <c r="CR300" s="61"/>
      <c r="CS300" s="61"/>
      <c r="CT300" s="61"/>
      <c r="CU300" s="61"/>
      <c r="CV300" s="61"/>
      <c r="CW300" s="61"/>
      <c r="CX300" s="61"/>
      <c r="CY300" s="61"/>
      <c r="CZ300" s="61"/>
      <c r="DA300" s="61"/>
      <c r="DB300" s="61"/>
      <c r="DC300" s="61"/>
      <c r="DD300" s="61"/>
      <c r="DE300" s="61"/>
      <c r="DF300" s="61"/>
      <c r="DG300" s="61"/>
      <c r="DH300" s="61"/>
      <c r="DI300" s="61"/>
      <c r="DJ300" s="62"/>
    </row>
    <row r="301" spans="2:114" s="3" customFormat="1" ht="40.5" customHeight="1" x14ac:dyDescent="0.35">
      <c r="B301" s="56"/>
      <c r="C301" s="56"/>
      <c r="E301" s="58"/>
      <c r="F301" s="59"/>
      <c r="G301" s="60"/>
      <c r="H301" s="60"/>
      <c r="I301" s="60"/>
      <c r="J301" s="60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  <c r="CL301" s="61"/>
      <c r="CM301" s="61"/>
      <c r="CN301" s="61"/>
      <c r="CO301" s="61"/>
      <c r="CP301" s="61"/>
      <c r="CQ301" s="61"/>
      <c r="CR301" s="61"/>
      <c r="CS301" s="61"/>
      <c r="CT301" s="61"/>
      <c r="CU301" s="61"/>
      <c r="CV301" s="61"/>
      <c r="CW301" s="61"/>
      <c r="CX301" s="61"/>
      <c r="CY301" s="61"/>
      <c r="CZ301" s="61"/>
      <c r="DA301" s="61"/>
      <c r="DB301" s="61"/>
      <c r="DC301" s="61"/>
      <c r="DD301" s="61"/>
      <c r="DE301" s="61"/>
      <c r="DF301" s="61"/>
      <c r="DG301" s="61"/>
      <c r="DH301" s="61"/>
      <c r="DI301" s="61"/>
      <c r="DJ301" s="62"/>
    </row>
    <row r="302" spans="2:114" s="3" customFormat="1" ht="40.5" customHeight="1" x14ac:dyDescent="0.35">
      <c r="B302" s="56"/>
      <c r="C302" s="56"/>
      <c r="E302" s="58"/>
      <c r="F302" s="59"/>
      <c r="G302" s="60"/>
      <c r="H302" s="60"/>
      <c r="I302" s="60"/>
      <c r="J302" s="60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/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  <c r="CK302" s="61"/>
      <c r="CL302" s="61"/>
      <c r="CM302" s="61"/>
      <c r="CN302" s="61"/>
      <c r="CO302" s="61"/>
      <c r="CP302" s="61"/>
      <c r="CQ302" s="61"/>
      <c r="CR302" s="61"/>
      <c r="CS302" s="61"/>
      <c r="CT302" s="61"/>
      <c r="CU302" s="61"/>
      <c r="CV302" s="61"/>
      <c r="CW302" s="61"/>
      <c r="CX302" s="61"/>
      <c r="CY302" s="61"/>
      <c r="CZ302" s="61"/>
      <c r="DA302" s="61"/>
      <c r="DB302" s="61"/>
      <c r="DC302" s="61"/>
      <c r="DD302" s="61"/>
      <c r="DE302" s="61"/>
      <c r="DF302" s="61"/>
      <c r="DG302" s="61"/>
      <c r="DH302" s="61"/>
      <c r="DI302" s="61"/>
      <c r="DJ302" s="62"/>
    </row>
    <row r="303" spans="2:114" s="3" customFormat="1" ht="40.5" customHeight="1" x14ac:dyDescent="0.35">
      <c r="B303" s="56"/>
      <c r="C303" s="56"/>
      <c r="E303" s="58"/>
      <c r="F303" s="59"/>
      <c r="G303" s="60"/>
      <c r="H303" s="60"/>
      <c r="I303" s="60"/>
      <c r="J303" s="60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/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  <c r="CK303" s="61"/>
      <c r="CL303" s="61"/>
      <c r="CM303" s="61"/>
      <c r="CN303" s="61"/>
      <c r="CO303" s="61"/>
      <c r="CP303" s="61"/>
      <c r="CQ303" s="61"/>
      <c r="CR303" s="61"/>
      <c r="CS303" s="61"/>
      <c r="CT303" s="61"/>
      <c r="CU303" s="61"/>
      <c r="CV303" s="61"/>
      <c r="CW303" s="61"/>
      <c r="CX303" s="61"/>
      <c r="CY303" s="61"/>
      <c r="CZ303" s="61"/>
      <c r="DA303" s="61"/>
      <c r="DB303" s="61"/>
      <c r="DC303" s="61"/>
      <c r="DD303" s="61"/>
      <c r="DE303" s="61"/>
      <c r="DF303" s="61"/>
      <c r="DG303" s="61"/>
      <c r="DH303" s="61"/>
      <c r="DI303" s="61"/>
      <c r="DJ303" s="62"/>
    </row>
    <row r="304" spans="2:114" s="3" customFormat="1" ht="40.5" customHeight="1" x14ac:dyDescent="0.35">
      <c r="B304" s="56"/>
      <c r="C304" s="56"/>
      <c r="E304" s="58"/>
      <c r="F304" s="59"/>
      <c r="G304" s="60"/>
      <c r="H304" s="60"/>
      <c r="I304" s="60"/>
      <c r="J304" s="60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/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  <c r="CK304" s="61"/>
      <c r="CL304" s="61"/>
      <c r="CM304" s="61"/>
      <c r="CN304" s="61"/>
      <c r="CO304" s="61"/>
      <c r="CP304" s="61"/>
      <c r="CQ304" s="61"/>
      <c r="CR304" s="61"/>
      <c r="CS304" s="61"/>
      <c r="CT304" s="61"/>
      <c r="CU304" s="61"/>
      <c r="CV304" s="61"/>
      <c r="CW304" s="61"/>
      <c r="CX304" s="61"/>
      <c r="CY304" s="61"/>
      <c r="CZ304" s="61"/>
      <c r="DA304" s="61"/>
      <c r="DB304" s="61"/>
      <c r="DC304" s="61"/>
      <c r="DD304" s="61"/>
      <c r="DE304" s="61"/>
      <c r="DF304" s="61"/>
      <c r="DG304" s="61"/>
      <c r="DH304" s="61"/>
      <c r="DI304" s="61"/>
      <c r="DJ304" s="62"/>
    </row>
    <row r="305" spans="2:114" s="3" customFormat="1" ht="40.5" customHeight="1" x14ac:dyDescent="0.35">
      <c r="B305" s="56"/>
      <c r="C305" s="56"/>
      <c r="E305" s="58"/>
      <c r="F305" s="59"/>
      <c r="G305" s="60"/>
      <c r="H305" s="60"/>
      <c r="I305" s="60"/>
      <c r="J305" s="60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/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  <c r="CK305" s="61"/>
      <c r="CL305" s="61"/>
      <c r="CM305" s="61"/>
      <c r="CN305" s="61"/>
      <c r="CO305" s="61"/>
      <c r="CP305" s="61"/>
      <c r="CQ305" s="61"/>
      <c r="CR305" s="61"/>
      <c r="CS305" s="61"/>
      <c r="CT305" s="61"/>
      <c r="CU305" s="61"/>
      <c r="CV305" s="61"/>
      <c r="CW305" s="61"/>
      <c r="CX305" s="61"/>
      <c r="CY305" s="61"/>
      <c r="CZ305" s="61"/>
      <c r="DA305" s="61"/>
      <c r="DB305" s="61"/>
      <c r="DC305" s="61"/>
      <c r="DD305" s="61"/>
      <c r="DE305" s="61"/>
      <c r="DF305" s="61"/>
      <c r="DG305" s="61"/>
      <c r="DH305" s="61"/>
      <c r="DI305" s="61"/>
      <c r="DJ305" s="62"/>
    </row>
    <row r="306" spans="2:114" s="3" customFormat="1" ht="40.5" customHeight="1" x14ac:dyDescent="0.35">
      <c r="B306" s="56"/>
      <c r="C306" s="56"/>
      <c r="E306" s="58"/>
      <c r="F306" s="59"/>
      <c r="G306" s="60"/>
      <c r="H306" s="60"/>
      <c r="I306" s="60"/>
      <c r="J306" s="60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/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  <c r="CK306" s="61"/>
      <c r="CL306" s="61"/>
      <c r="CM306" s="61"/>
      <c r="CN306" s="61"/>
      <c r="CO306" s="61"/>
      <c r="CP306" s="61"/>
      <c r="CQ306" s="61"/>
      <c r="CR306" s="61"/>
      <c r="CS306" s="61"/>
      <c r="CT306" s="61"/>
      <c r="CU306" s="61"/>
      <c r="CV306" s="61"/>
      <c r="CW306" s="61"/>
      <c r="CX306" s="61"/>
      <c r="CY306" s="61"/>
      <c r="CZ306" s="61"/>
      <c r="DA306" s="61"/>
      <c r="DB306" s="61"/>
      <c r="DC306" s="61"/>
      <c r="DD306" s="61"/>
      <c r="DE306" s="61"/>
      <c r="DF306" s="61"/>
      <c r="DG306" s="61"/>
      <c r="DH306" s="61"/>
      <c r="DI306" s="61"/>
      <c r="DJ306" s="62"/>
    </row>
    <row r="307" spans="2:114" s="3" customFormat="1" ht="40.5" customHeight="1" x14ac:dyDescent="0.35">
      <c r="B307" s="56"/>
      <c r="C307" s="56"/>
      <c r="E307" s="58"/>
      <c r="F307" s="59"/>
      <c r="G307" s="60"/>
      <c r="H307" s="60"/>
      <c r="I307" s="60"/>
      <c r="J307" s="60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/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  <c r="CK307" s="61"/>
      <c r="CL307" s="61"/>
      <c r="CM307" s="61"/>
      <c r="CN307" s="61"/>
      <c r="CO307" s="61"/>
      <c r="CP307" s="61"/>
      <c r="CQ307" s="61"/>
      <c r="CR307" s="61"/>
      <c r="CS307" s="61"/>
      <c r="CT307" s="61"/>
      <c r="CU307" s="61"/>
      <c r="CV307" s="61"/>
      <c r="CW307" s="61"/>
      <c r="CX307" s="61"/>
      <c r="CY307" s="61"/>
      <c r="CZ307" s="61"/>
      <c r="DA307" s="61"/>
      <c r="DB307" s="61"/>
      <c r="DC307" s="61"/>
      <c r="DD307" s="61"/>
      <c r="DE307" s="61"/>
      <c r="DF307" s="61"/>
      <c r="DG307" s="61"/>
      <c r="DH307" s="61"/>
      <c r="DI307" s="61"/>
      <c r="DJ307" s="62"/>
    </row>
    <row r="308" spans="2:114" s="3" customFormat="1" ht="40.5" customHeight="1" x14ac:dyDescent="0.35">
      <c r="B308" s="56"/>
      <c r="C308" s="56"/>
      <c r="E308" s="58"/>
      <c r="F308" s="59"/>
      <c r="G308" s="60"/>
      <c r="H308" s="60"/>
      <c r="I308" s="60"/>
      <c r="J308" s="60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/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  <c r="CK308" s="61"/>
      <c r="CL308" s="61"/>
      <c r="CM308" s="61"/>
      <c r="CN308" s="61"/>
      <c r="CO308" s="61"/>
      <c r="CP308" s="61"/>
      <c r="CQ308" s="61"/>
      <c r="CR308" s="61"/>
      <c r="CS308" s="61"/>
      <c r="CT308" s="61"/>
      <c r="CU308" s="61"/>
      <c r="CV308" s="61"/>
      <c r="CW308" s="61"/>
      <c r="CX308" s="61"/>
      <c r="CY308" s="61"/>
      <c r="CZ308" s="61"/>
      <c r="DA308" s="61"/>
      <c r="DB308" s="61"/>
      <c r="DC308" s="61"/>
      <c r="DD308" s="61"/>
      <c r="DE308" s="61"/>
      <c r="DF308" s="61"/>
      <c r="DG308" s="61"/>
      <c r="DH308" s="61"/>
      <c r="DI308" s="61"/>
      <c r="DJ308" s="62"/>
    </row>
    <row r="309" spans="2:114" s="3" customFormat="1" ht="40.5" customHeight="1" x14ac:dyDescent="0.35">
      <c r="B309" s="56"/>
      <c r="C309" s="56"/>
      <c r="E309" s="58"/>
      <c r="F309" s="59"/>
      <c r="G309" s="60"/>
      <c r="H309" s="60"/>
      <c r="I309" s="60"/>
      <c r="J309" s="60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/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  <c r="CK309" s="61"/>
      <c r="CL309" s="61"/>
      <c r="CM309" s="61"/>
      <c r="CN309" s="61"/>
      <c r="CO309" s="61"/>
      <c r="CP309" s="61"/>
      <c r="CQ309" s="61"/>
      <c r="CR309" s="61"/>
      <c r="CS309" s="61"/>
      <c r="CT309" s="61"/>
      <c r="CU309" s="61"/>
      <c r="CV309" s="61"/>
      <c r="CW309" s="61"/>
      <c r="CX309" s="61"/>
      <c r="CY309" s="61"/>
      <c r="CZ309" s="61"/>
      <c r="DA309" s="61"/>
      <c r="DB309" s="61"/>
      <c r="DC309" s="61"/>
      <c r="DD309" s="61"/>
      <c r="DE309" s="61"/>
      <c r="DF309" s="61"/>
      <c r="DG309" s="61"/>
      <c r="DH309" s="61"/>
      <c r="DI309" s="61"/>
      <c r="DJ309" s="62"/>
    </row>
    <row r="310" spans="2:114" s="3" customFormat="1" ht="40.5" customHeight="1" x14ac:dyDescent="0.35">
      <c r="B310" s="56"/>
      <c r="C310" s="56"/>
      <c r="E310" s="58"/>
      <c r="F310" s="59"/>
      <c r="G310" s="60"/>
      <c r="H310" s="60"/>
      <c r="I310" s="60"/>
      <c r="J310" s="60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/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  <c r="CK310" s="61"/>
      <c r="CL310" s="61"/>
      <c r="CM310" s="61"/>
      <c r="CN310" s="61"/>
      <c r="CO310" s="61"/>
      <c r="CP310" s="61"/>
      <c r="CQ310" s="61"/>
      <c r="CR310" s="61"/>
      <c r="CS310" s="61"/>
      <c r="CT310" s="61"/>
      <c r="CU310" s="61"/>
      <c r="CV310" s="61"/>
      <c r="CW310" s="61"/>
      <c r="CX310" s="61"/>
      <c r="CY310" s="61"/>
      <c r="CZ310" s="61"/>
      <c r="DA310" s="61"/>
      <c r="DB310" s="61"/>
      <c r="DC310" s="61"/>
      <c r="DD310" s="61"/>
      <c r="DE310" s="61"/>
      <c r="DF310" s="61"/>
      <c r="DG310" s="61"/>
      <c r="DH310" s="61"/>
      <c r="DI310" s="61"/>
      <c r="DJ310" s="62"/>
    </row>
    <row r="311" spans="2:114" s="3" customFormat="1" ht="40.5" customHeight="1" x14ac:dyDescent="0.35">
      <c r="B311" s="56"/>
      <c r="C311" s="56"/>
      <c r="E311" s="58"/>
      <c r="F311" s="59"/>
      <c r="G311" s="60"/>
      <c r="H311" s="60"/>
      <c r="I311" s="60"/>
      <c r="J311" s="60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  <c r="CM311" s="61"/>
      <c r="CN311" s="61"/>
      <c r="CO311" s="61"/>
      <c r="CP311" s="61"/>
      <c r="CQ311" s="61"/>
      <c r="CR311" s="61"/>
      <c r="CS311" s="61"/>
      <c r="CT311" s="61"/>
      <c r="CU311" s="61"/>
      <c r="CV311" s="61"/>
      <c r="CW311" s="61"/>
      <c r="CX311" s="61"/>
      <c r="CY311" s="61"/>
      <c r="CZ311" s="61"/>
      <c r="DA311" s="61"/>
      <c r="DB311" s="61"/>
      <c r="DC311" s="61"/>
      <c r="DD311" s="61"/>
      <c r="DE311" s="61"/>
      <c r="DF311" s="61"/>
      <c r="DG311" s="61"/>
      <c r="DH311" s="61"/>
      <c r="DI311" s="61"/>
      <c r="DJ311" s="62"/>
    </row>
    <row r="312" spans="2:114" s="3" customFormat="1" ht="40.5" customHeight="1" x14ac:dyDescent="0.35">
      <c r="B312" s="56"/>
      <c r="C312" s="56"/>
      <c r="E312" s="58"/>
      <c r="F312" s="59"/>
      <c r="G312" s="60"/>
      <c r="H312" s="60"/>
      <c r="I312" s="60"/>
      <c r="J312" s="60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/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  <c r="CK312" s="61"/>
      <c r="CL312" s="61"/>
      <c r="CM312" s="61"/>
      <c r="CN312" s="61"/>
      <c r="CO312" s="61"/>
      <c r="CP312" s="61"/>
      <c r="CQ312" s="61"/>
      <c r="CR312" s="61"/>
      <c r="CS312" s="61"/>
      <c r="CT312" s="61"/>
      <c r="CU312" s="61"/>
      <c r="CV312" s="61"/>
      <c r="CW312" s="61"/>
      <c r="CX312" s="61"/>
      <c r="CY312" s="61"/>
      <c r="CZ312" s="61"/>
      <c r="DA312" s="61"/>
      <c r="DB312" s="61"/>
      <c r="DC312" s="61"/>
      <c r="DD312" s="61"/>
      <c r="DE312" s="61"/>
      <c r="DF312" s="61"/>
      <c r="DG312" s="61"/>
      <c r="DH312" s="61"/>
      <c r="DI312" s="61"/>
      <c r="DJ312" s="62"/>
    </row>
    <row r="313" spans="2:114" s="3" customFormat="1" ht="40.5" customHeight="1" x14ac:dyDescent="0.35">
      <c r="B313" s="56"/>
      <c r="C313" s="56"/>
      <c r="E313" s="58"/>
      <c r="F313" s="59"/>
      <c r="G313" s="60"/>
      <c r="H313" s="60"/>
      <c r="I313" s="60"/>
      <c r="J313" s="60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  <c r="CK313" s="61"/>
      <c r="CL313" s="61"/>
      <c r="CM313" s="61"/>
      <c r="CN313" s="61"/>
      <c r="CO313" s="61"/>
      <c r="CP313" s="61"/>
      <c r="CQ313" s="61"/>
      <c r="CR313" s="61"/>
      <c r="CS313" s="61"/>
      <c r="CT313" s="61"/>
      <c r="CU313" s="61"/>
      <c r="CV313" s="61"/>
      <c r="CW313" s="61"/>
      <c r="CX313" s="61"/>
      <c r="CY313" s="61"/>
      <c r="CZ313" s="61"/>
      <c r="DA313" s="61"/>
      <c r="DB313" s="61"/>
      <c r="DC313" s="61"/>
      <c r="DD313" s="61"/>
      <c r="DE313" s="61"/>
      <c r="DF313" s="61"/>
      <c r="DG313" s="61"/>
      <c r="DH313" s="61"/>
      <c r="DI313" s="61"/>
      <c r="DJ313" s="62"/>
    </row>
    <row r="314" spans="2:114" s="3" customFormat="1" ht="40.5" customHeight="1" x14ac:dyDescent="0.35">
      <c r="B314" s="56"/>
      <c r="C314" s="56"/>
      <c r="E314" s="58"/>
      <c r="F314" s="59"/>
      <c r="G314" s="60"/>
      <c r="H314" s="60"/>
      <c r="I314" s="60"/>
      <c r="J314" s="60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  <c r="CK314" s="61"/>
      <c r="CL314" s="61"/>
      <c r="CM314" s="61"/>
      <c r="CN314" s="61"/>
      <c r="CO314" s="61"/>
      <c r="CP314" s="61"/>
      <c r="CQ314" s="61"/>
      <c r="CR314" s="61"/>
      <c r="CS314" s="61"/>
      <c r="CT314" s="61"/>
      <c r="CU314" s="61"/>
      <c r="CV314" s="61"/>
      <c r="CW314" s="61"/>
      <c r="CX314" s="61"/>
      <c r="CY314" s="61"/>
      <c r="CZ314" s="61"/>
      <c r="DA314" s="61"/>
      <c r="DB314" s="61"/>
      <c r="DC314" s="61"/>
      <c r="DD314" s="61"/>
      <c r="DE314" s="61"/>
      <c r="DF314" s="61"/>
      <c r="DG314" s="61"/>
      <c r="DH314" s="61"/>
      <c r="DI314" s="61"/>
      <c r="DJ314" s="62"/>
    </row>
    <row r="315" spans="2:114" s="3" customFormat="1" ht="40.5" customHeight="1" x14ac:dyDescent="0.35">
      <c r="B315" s="56"/>
      <c r="C315" s="56"/>
      <c r="E315" s="58"/>
      <c r="F315" s="59"/>
      <c r="G315" s="60"/>
      <c r="H315" s="60"/>
      <c r="I315" s="60"/>
      <c r="J315" s="60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  <c r="CS315" s="61"/>
      <c r="CT315" s="61"/>
      <c r="CU315" s="61"/>
      <c r="CV315" s="61"/>
      <c r="CW315" s="61"/>
      <c r="CX315" s="61"/>
      <c r="CY315" s="61"/>
      <c r="CZ315" s="61"/>
      <c r="DA315" s="61"/>
      <c r="DB315" s="61"/>
      <c r="DC315" s="61"/>
      <c r="DD315" s="61"/>
      <c r="DE315" s="61"/>
      <c r="DF315" s="61"/>
      <c r="DG315" s="61"/>
      <c r="DH315" s="61"/>
      <c r="DI315" s="61"/>
      <c r="DJ315" s="62"/>
    </row>
    <row r="316" spans="2:114" s="3" customFormat="1" ht="40.5" customHeight="1" x14ac:dyDescent="0.35">
      <c r="B316" s="56"/>
      <c r="C316" s="56"/>
      <c r="E316" s="58"/>
      <c r="F316" s="59"/>
      <c r="G316" s="60"/>
      <c r="H316" s="60"/>
      <c r="I316" s="60"/>
      <c r="J316" s="60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  <c r="CS316" s="61"/>
      <c r="CT316" s="61"/>
      <c r="CU316" s="61"/>
      <c r="CV316" s="61"/>
      <c r="CW316" s="61"/>
      <c r="CX316" s="61"/>
      <c r="CY316" s="61"/>
      <c r="CZ316" s="61"/>
      <c r="DA316" s="61"/>
      <c r="DB316" s="61"/>
      <c r="DC316" s="61"/>
      <c r="DD316" s="61"/>
      <c r="DE316" s="61"/>
      <c r="DF316" s="61"/>
      <c r="DG316" s="61"/>
      <c r="DH316" s="61"/>
      <c r="DI316" s="61"/>
      <c r="DJ316" s="62"/>
    </row>
    <row r="317" spans="2:114" s="3" customFormat="1" ht="40.5" customHeight="1" x14ac:dyDescent="0.35">
      <c r="B317" s="56"/>
      <c r="C317" s="56"/>
      <c r="E317" s="58"/>
      <c r="F317" s="59"/>
      <c r="G317" s="60"/>
      <c r="H317" s="60"/>
      <c r="I317" s="60"/>
      <c r="J317" s="60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  <c r="CS317" s="61"/>
      <c r="CT317" s="61"/>
      <c r="CU317" s="61"/>
      <c r="CV317" s="61"/>
      <c r="CW317" s="61"/>
      <c r="CX317" s="61"/>
      <c r="CY317" s="61"/>
      <c r="CZ317" s="61"/>
      <c r="DA317" s="61"/>
      <c r="DB317" s="61"/>
      <c r="DC317" s="61"/>
      <c r="DD317" s="61"/>
      <c r="DE317" s="61"/>
      <c r="DF317" s="61"/>
      <c r="DG317" s="61"/>
      <c r="DH317" s="61"/>
      <c r="DI317" s="61"/>
      <c r="DJ317" s="62"/>
    </row>
    <row r="318" spans="2:114" s="3" customFormat="1" ht="40.5" customHeight="1" x14ac:dyDescent="0.35">
      <c r="B318" s="56"/>
      <c r="C318" s="56"/>
      <c r="E318" s="58"/>
      <c r="F318" s="59"/>
      <c r="G318" s="60"/>
      <c r="H318" s="60"/>
      <c r="I318" s="60"/>
      <c r="J318" s="60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  <c r="CS318" s="61"/>
      <c r="CT318" s="61"/>
      <c r="CU318" s="61"/>
      <c r="CV318" s="61"/>
      <c r="CW318" s="61"/>
      <c r="CX318" s="61"/>
      <c r="CY318" s="61"/>
      <c r="CZ318" s="61"/>
      <c r="DA318" s="61"/>
      <c r="DB318" s="61"/>
      <c r="DC318" s="61"/>
      <c r="DD318" s="61"/>
      <c r="DE318" s="61"/>
      <c r="DF318" s="61"/>
      <c r="DG318" s="61"/>
      <c r="DH318" s="61"/>
      <c r="DI318" s="61"/>
      <c r="DJ318" s="62"/>
    </row>
    <row r="319" spans="2:114" s="3" customFormat="1" ht="40.5" customHeight="1" x14ac:dyDescent="0.35">
      <c r="B319" s="56"/>
      <c r="C319" s="56"/>
      <c r="E319" s="58"/>
      <c r="F319" s="59"/>
      <c r="G319" s="60"/>
      <c r="H319" s="60"/>
      <c r="I319" s="60"/>
      <c r="J319" s="60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  <c r="CS319" s="61"/>
      <c r="CT319" s="61"/>
      <c r="CU319" s="61"/>
      <c r="CV319" s="61"/>
      <c r="CW319" s="61"/>
      <c r="CX319" s="61"/>
      <c r="CY319" s="61"/>
      <c r="CZ319" s="61"/>
      <c r="DA319" s="61"/>
      <c r="DB319" s="61"/>
      <c r="DC319" s="61"/>
      <c r="DD319" s="61"/>
      <c r="DE319" s="61"/>
      <c r="DF319" s="61"/>
      <c r="DG319" s="61"/>
      <c r="DH319" s="61"/>
      <c r="DI319" s="61"/>
      <c r="DJ319" s="62"/>
    </row>
    <row r="320" spans="2:114" s="3" customFormat="1" ht="40.5" customHeight="1" x14ac:dyDescent="0.35">
      <c r="B320" s="56"/>
      <c r="C320" s="56"/>
      <c r="E320" s="58"/>
      <c r="F320" s="59"/>
      <c r="G320" s="60"/>
      <c r="H320" s="60"/>
      <c r="I320" s="60"/>
      <c r="J320" s="60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  <c r="CS320" s="61"/>
      <c r="CT320" s="61"/>
      <c r="CU320" s="61"/>
      <c r="CV320" s="61"/>
      <c r="CW320" s="61"/>
      <c r="CX320" s="61"/>
      <c r="CY320" s="61"/>
      <c r="CZ320" s="61"/>
      <c r="DA320" s="61"/>
      <c r="DB320" s="61"/>
      <c r="DC320" s="61"/>
      <c r="DD320" s="61"/>
      <c r="DE320" s="61"/>
      <c r="DF320" s="61"/>
      <c r="DG320" s="61"/>
      <c r="DH320" s="61"/>
      <c r="DI320" s="61"/>
      <c r="DJ320" s="62"/>
    </row>
    <row r="321" spans="2:114" s="3" customFormat="1" ht="40.5" customHeight="1" x14ac:dyDescent="0.35">
      <c r="B321" s="56"/>
      <c r="C321" s="56"/>
      <c r="E321" s="58"/>
      <c r="F321" s="59"/>
      <c r="G321" s="60"/>
      <c r="H321" s="60"/>
      <c r="I321" s="60"/>
      <c r="J321" s="60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  <c r="CS321" s="61"/>
      <c r="CT321" s="61"/>
      <c r="CU321" s="61"/>
      <c r="CV321" s="61"/>
      <c r="CW321" s="61"/>
      <c r="CX321" s="61"/>
      <c r="CY321" s="61"/>
      <c r="CZ321" s="61"/>
      <c r="DA321" s="61"/>
      <c r="DB321" s="61"/>
      <c r="DC321" s="61"/>
      <c r="DD321" s="61"/>
      <c r="DE321" s="61"/>
      <c r="DF321" s="61"/>
      <c r="DG321" s="61"/>
      <c r="DH321" s="61"/>
      <c r="DI321" s="61"/>
      <c r="DJ321" s="62"/>
    </row>
    <row r="322" spans="2:114" s="3" customFormat="1" ht="40.5" customHeight="1" x14ac:dyDescent="0.35">
      <c r="B322" s="56"/>
      <c r="C322" s="56"/>
      <c r="E322" s="58"/>
      <c r="F322" s="59"/>
      <c r="G322" s="60"/>
      <c r="H322" s="60"/>
      <c r="I322" s="60"/>
      <c r="J322" s="60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  <c r="CS322" s="61"/>
      <c r="CT322" s="61"/>
      <c r="CU322" s="61"/>
      <c r="CV322" s="61"/>
      <c r="CW322" s="61"/>
      <c r="CX322" s="61"/>
      <c r="CY322" s="61"/>
      <c r="CZ322" s="61"/>
      <c r="DA322" s="61"/>
      <c r="DB322" s="61"/>
      <c r="DC322" s="61"/>
      <c r="DD322" s="61"/>
      <c r="DE322" s="61"/>
      <c r="DF322" s="61"/>
      <c r="DG322" s="61"/>
      <c r="DH322" s="61"/>
      <c r="DI322" s="61"/>
      <c r="DJ322" s="62"/>
    </row>
    <row r="323" spans="2:114" s="3" customFormat="1" ht="40.5" customHeight="1" x14ac:dyDescent="0.35">
      <c r="B323" s="56"/>
      <c r="C323" s="56"/>
      <c r="E323" s="58"/>
      <c r="F323" s="59"/>
      <c r="G323" s="60"/>
      <c r="H323" s="60"/>
      <c r="I323" s="60"/>
      <c r="J323" s="60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  <c r="CS323" s="61"/>
      <c r="CT323" s="61"/>
      <c r="CU323" s="61"/>
      <c r="CV323" s="61"/>
      <c r="CW323" s="61"/>
      <c r="CX323" s="61"/>
      <c r="CY323" s="61"/>
      <c r="CZ323" s="61"/>
      <c r="DA323" s="61"/>
      <c r="DB323" s="61"/>
      <c r="DC323" s="61"/>
      <c r="DD323" s="61"/>
      <c r="DE323" s="61"/>
      <c r="DF323" s="61"/>
      <c r="DG323" s="61"/>
      <c r="DH323" s="61"/>
      <c r="DI323" s="61"/>
      <c r="DJ323" s="62"/>
    </row>
    <row r="324" spans="2:114" s="3" customFormat="1" ht="40.5" customHeight="1" x14ac:dyDescent="0.35">
      <c r="B324" s="56"/>
      <c r="C324" s="56"/>
      <c r="E324" s="58"/>
      <c r="F324" s="59"/>
      <c r="G324" s="60"/>
      <c r="H324" s="60"/>
      <c r="I324" s="60"/>
      <c r="J324" s="60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  <c r="CS324" s="61"/>
      <c r="CT324" s="61"/>
      <c r="CU324" s="61"/>
      <c r="CV324" s="61"/>
      <c r="CW324" s="61"/>
      <c r="CX324" s="61"/>
      <c r="CY324" s="61"/>
      <c r="CZ324" s="61"/>
      <c r="DA324" s="61"/>
      <c r="DB324" s="61"/>
      <c r="DC324" s="61"/>
      <c r="DD324" s="61"/>
      <c r="DE324" s="61"/>
      <c r="DF324" s="61"/>
      <c r="DG324" s="61"/>
      <c r="DH324" s="61"/>
      <c r="DI324" s="61"/>
      <c r="DJ324" s="62"/>
    </row>
    <row r="325" spans="2:114" s="3" customFormat="1" ht="40.5" customHeight="1" x14ac:dyDescent="0.35">
      <c r="B325" s="56"/>
      <c r="C325" s="56"/>
      <c r="E325" s="58"/>
      <c r="F325" s="59"/>
      <c r="G325" s="60"/>
      <c r="H325" s="60"/>
      <c r="I325" s="60"/>
      <c r="J325" s="60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/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  <c r="CK325" s="61"/>
      <c r="CL325" s="61"/>
      <c r="CM325" s="61"/>
      <c r="CN325" s="61"/>
      <c r="CO325" s="61"/>
      <c r="CP325" s="61"/>
      <c r="CQ325" s="61"/>
      <c r="CR325" s="61"/>
      <c r="CS325" s="61"/>
      <c r="CT325" s="61"/>
      <c r="CU325" s="61"/>
      <c r="CV325" s="61"/>
      <c r="CW325" s="61"/>
      <c r="CX325" s="61"/>
      <c r="CY325" s="61"/>
      <c r="CZ325" s="61"/>
      <c r="DA325" s="61"/>
      <c r="DB325" s="61"/>
      <c r="DC325" s="61"/>
      <c r="DD325" s="61"/>
      <c r="DE325" s="61"/>
      <c r="DF325" s="61"/>
      <c r="DG325" s="61"/>
      <c r="DH325" s="61"/>
      <c r="DI325" s="61"/>
      <c r="DJ325" s="62"/>
    </row>
    <row r="326" spans="2:114" s="3" customFormat="1" ht="40.5" customHeight="1" x14ac:dyDescent="0.35">
      <c r="B326" s="56"/>
      <c r="C326" s="56"/>
      <c r="E326" s="58"/>
      <c r="F326" s="59"/>
      <c r="G326" s="60"/>
      <c r="H326" s="60"/>
      <c r="I326" s="60"/>
      <c r="J326" s="60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  <c r="CK326" s="61"/>
      <c r="CL326" s="61"/>
      <c r="CM326" s="61"/>
      <c r="CN326" s="61"/>
      <c r="CO326" s="61"/>
      <c r="CP326" s="61"/>
      <c r="CQ326" s="61"/>
      <c r="CR326" s="61"/>
      <c r="CS326" s="61"/>
      <c r="CT326" s="61"/>
      <c r="CU326" s="61"/>
      <c r="CV326" s="61"/>
      <c r="CW326" s="61"/>
      <c r="CX326" s="61"/>
      <c r="CY326" s="61"/>
      <c r="CZ326" s="61"/>
      <c r="DA326" s="61"/>
      <c r="DB326" s="61"/>
      <c r="DC326" s="61"/>
      <c r="DD326" s="61"/>
      <c r="DE326" s="61"/>
      <c r="DF326" s="61"/>
      <c r="DG326" s="61"/>
      <c r="DH326" s="61"/>
      <c r="DI326" s="61"/>
      <c r="DJ326" s="62"/>
    </row>
    <row r="327" spans="2:114" s="3" customFormat="1" ht="40.5" customHeight="1" x14ac:dyDescent="0.35">
      <c r="B327" s="56"/>
      <c r="C327" s="56"/>
      <c r="E327" s="58"/>
      <c r="F327" s="59"/>
      <c r="G327" s="60"/>
      <c r="H327" s="60"/>
      <c r="I327" s="60"/>
      <c r="J327" s="60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  <c r="CK327" s="61"/>
      <c r="CL327" s="61"/>
      <c r="CM327" s="61"/>
      <c r="CN327" s="61"/>
      <c r="CO327" s="61"/>
      <c r="CP327" s="61"/>
      <c r="CQ327" s="61"/>
      <c r="CR327" s="61"/>
      <c r="CS327" s="61"/>
      <c r="CT327" s="61"/>
      <c r="CU327" s="61"/>
      <c r="CV327" s="61"/>
      <c r="CW327" s="61"/>
      <c r="CX327" s="61"/>
      <c r="CY327" s="61"/>
      <c r="CZ327" s="61"/>
      <c r="DA327" s="61"/>
      <c r="DB327" s="61"/>
      <c r="DC327" s="61"/>
      <c r="DD327" s="61"/>
      <c r="DE327" s="61"/>
      <c r="DF327" s="61"/>
      <c r="DG327" s="61"/>
      <c r="DH327" s="61"/>
      <c r="DI327" s="61"/>
      <c r="DJ327" s="62"/>
    </row>
    <row r="328" spans="2:114" s="3" customFormat="1" ht="40.5" customHeight="1" x14ac:dyDescent="0.35">
      <c r="B328" s="56"/>
      <c r="C328" s="56"/>
      <c r="E328" s="58"/>
      <c r="F328" s="59"/>
      <c r="G328" s="60"/>
      <c r="H328" s="60"/>
      <c r="I328" s="60"/>
      <c r="J328" s="60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  <c r="CK328" s="61"/>
      <c r="CL328" s="61"/>
      <c r="CM328" s="61"/>
      <c r="CN328" s="61"/>
      <c r="CO328" s="61"/>
      <c r="CP328" s="61"/>
      <c r="CQ328" s="61"/>
      <c r="CR328" s="61"/>
      <c r="CS328" s="61"/>
      <c r="CT328" s="61"/>
      <c r="CU328" s="61"/>
      <c r="CV328" s="61"/>
      <c r="CW328" s="61"/>
      <c r="CX328" s="61"/>
      <c r="CY328" s="61"/>
      <c r="CZ328" s="61"/>
      <c r="DA328" s="61"/>
      <c r="DB328" s="61"/>
      <c r="DC328" s="61"/>
      <c r="DD328" s="61"/>
      <c r="DE328" s="61"/>
      <c r="DF328" s="61"/>
      <c r="DG328" s="61"/>
      <c r="DH328" s="61"/>
      <c r="DI328" s="61"/>
      <c r="DJ328" s="62"/>
    </row>
    <row r="329" spans="2:114" s="3" customFormat="1" ht="40.5" customHeight="1" x14ac:dyDescent="0.35">
      <c r="B329" s="56"/>
      <c r="C329" s="56"/>
      <c r="E329" s="58"/>
      <c r="F329" s="59"/>
      <c r="G329" s="60"/>
      <c r="H329" s="60"/>
      <c r="I329" s="60"/>
      <c r="J329" s="60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/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  <c r="CK329" s="61"/>
      <c r="CL329" s="61"/>
      <c r="CM329" s="61"/>
      <c r="CN329" s="61"/>
      <c r="CO329" s="61"/>
      <c r="CP329" s="61"/>
      <c r="CQ329" s="61"/>
      <c r="CR329" s="61"/>
      <c r="CS329" s="61"/>
      <c r="CT329" s="61"/>
      <c r="CU329" s="61"/>
      <c r="CV329" s="61"/>
      <c r="CW329" s="61"/>
      <c r="CX329" s="61"/>
      <c r="CY329" s="61"/>
      <c r="CZ329" s="61"/>
      <c r="DA329" s="61"/>
      <c r="DB329" s="61"/>
      <c r="DC329" s="61"/>
      <c r="DD329" s="61"/>
      <c r="DE329" s="61"/>
      <c r="DF329" s="61"/>
      <c r="DG329" s="61"/>
      <c r="DH329" s="61"/>
      <c r="DI329" s="61"/>
      <c r="DJ329" s="62"/>
    </row>
    <row r="330" spans="2:114" s="3" customFormat="1" ht="40.5" customHeight="1" x14ac:dyDescent="0.35">
      <c r="B330" s="56"/>
      <c r="C330" s="56"/>
      <c r="E330" s="58"/>
      <c r="F330" s="59"/>
      <c r="G330" s="60"/>
      <c r="H330" s="60"/>
      <c r="I330" s="60"/>
      <c r="J330" s="60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/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  <c r="CK330" s="61"/>
      <c r="CL330" s="61"/>
      <c r="CM330" s="61"/>
      <c r="CN330" s="61"/>
      <c r="CO330" s="61"/>
      <c r="CP330" s="61"/>
      <c r="CQ330" s="61"/>
      <c r="CR330" s="61"/>
      <c r="CS330" s="61"/>
      <c r="CT330" s="61"/>
      <c r="CU330" s="61"/>
      <c r="CV330" s="61"/>
      <c r="CW330" s="61"/>
      <c r="CX330" s="61"/>
      <c r="CY330" s="61"/>
      <c r="CZ330" s="61"/>
      <c r="DA330" s="61"/>
      <c r="DB330" s="61"/>
      <c r="DC330" s="61"/>
      <c r="DD330" s="61"/>
      <c r="DE330" s="61"/>
      <c r="DF330" s="61"/>
      <c r="DG330" s="61"/>
      <c r="DH330" s="61"/>
      <c r="DI330" s="61"/>
      <c r="DJ330" s="62"/>
    </row>
    <row r="331" spans="2:114" s="3" customFormat="1" ht="40.5" customHeight="1" x14ac:dyDescent="0.35">
      <c r="B331" s="56"/>
      <c r="C331" s="56"/>
      <c r="E331" s="58"/>
      <c r="F331" s="59"/>
      <c r="G331" s="60"/>
      <c r="H331" s="60"/>
      <c r="I331" s="60"/>
      <c r="J331" s="60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/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  <c r="CK331" s="61"/>
      <c r="CL331" s="61"/>
      <c r="CM331" s="61"/>
      <c r="CN331" s="61"/>
      <c r="CO331" s="61"/>
      <c r="CP331" s="61"/>
      <c r="CQ331" s="61"/>
      <c r="CR331" s="61"/>
      <c r="CS331" s="61"/>
      <c r="CT331" s="61"/>
      <c r="CU331" s="61"/>
      <c r="CV331" s="61"/>
      <c r="CW331" s="61"/>
      <c r="CX331" s="61"/>
      <c r="CY331" s="61"/>
      <c r="CZ331" s="61"/>
      <c r="DA331" s="61"/>
      <c r="DB331" s="61"/>
      <c r="DC331" s="61"/>
      <c r="DD331" s="61"/>
      <c r="DE331" s="61"/>
      <c r="DF331" s="61"/>
      <c r="DG331" s="61"/>
      <c r="DH331" s="61"/>
      <c r="DI331" s="61"/>
      <c r="DJ331" s="62"/>
    </row>
    <row r="332" spans="2:114" s="3" customFormat="1" ht="40.5" customHeight="1" x14ac:dyDescent="0.35">
      <c r="B332" s="56"/>
      <c r="C332" s="56"/>
      <c r="E332" s="58"/>
      <c r="F332" s="59"/>
      <c r="G332" s="60"/>
      <c r="H332" s="60"/>
      <c r="I332" s="60"/>
      <c r="J332" s="60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/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  <c r="CK332" s="61"/>
      <c r="CL332" s="61"/>
      <c r="CM332" s="61"/>
      <c r="CN332" s="61"/>
      <c r="CO332" s="61"/>
      <c r="CP332" s="61"/>
      <c r="CQ332" s="61"/>
      <c r="CR332" s="61"/>
      <c r="CS332" s="61"/>
      <c r="CT332" s="61"/>
      <c r="CU332" s="61"/>
      <c r="CV332" s="61"/>
      <c r="CW332" s="61"/>
      <c r="CX332" s="61"/>
      <c r="CY332" s="61"/>
      <c r="CZ332" s="61"/>
      <c r="DA332" s="61"/>
      <c r="DB332" s="61"/>
      <c r="DC332" s="61"/>
      <c r="DD332" s="61"/>
      <c r="DE332" s="61"/>
      <c r="DF332" s="61"/>
      <c r="DG332" s="61"/>
      <c r="DH332" s="61"/>
      <c r="DI332" s="61"/>
      <c r="DJ332" s="62"/>
    </row>
    <row r="333" spans="2:114" s="3" customFormat="1" ht="40.5" customHeight="1" x14ac:dyDescent="0.35">
      <c r="B333" s="56"/>
      <c r="C333" s="56"/>
      <c r="E333" s="58"/>
      <c r="F333" s="59"/>
      <c r="G333" s="60"/>
      <c r="H333" s="60"/>
      <c r="I333" s="60"/>
      <c r="J333" s="60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  <c r="CK333" s="61"/>
      <c r="CL333" s="61"/>
      <c r="CM333" s="61"/>
      <c r="CN333" s="61"/>
      <c r="CO333" s="61"/>
      <c r="CP333" s="61"/>
      <c r="CQ333" s="61"/>
      <c r="CR333" s="61"/>
      <c r="CS333" s="61"/>
      <c r="CT333" s="61"/>
      <c r="CU333" s="61"/>
      <c r="CV333" s="61"/>
      <c r="CW333" s="61"/>
      <c r="CX333" s="61"/>
      <c r="CY333" s="61"/>
      <c r="CZ333" s="61"/>
      <c r="DA333" s="61"/>
      <c r="DB333" s="61"/>
      <c r="DC333" s="61"/>
      <c r="DD333" s="61"/>
      <c r="DE333" s="61"/>
      <c r="DF333" s="61"/>
      <c r="DG333" s="61"/>
      <c r="DH333" s="61"/>
      <c r="DI333" s="61"/>
      <c r="DJ333" s="62"/>
    </row>
    <row r="334" spans="2:114" s="3" customFormat="1" ht="40.5" customHeight="1" x14ac:dyDescent="0.35">
      <c r="B334" s="56"/>
      <c r="C334" s="56"/>
      <c r="E334" s="58"/>
      <c r="F334" s="59"/>
      <c r="G334" s="60"/>
      <c r="H334" s="60"/>
      <c r="I334" s="60"/>
      <c r="J334" s="60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/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  <c r="CK334" s="61"/>
      <c r="CL334" s="61"/>
      <c r="CM334" s="61"/>
      <c r="CN334" s="61"/>
      <c r="CO334" s="61"/>
      <c r="CP334" s="61"/>
      <c r="CQ334" s="61"/>
      <c r="CR334" s="61"/>
      <c r="CS334" s="61"/>
      <c r="CT334" s="61"/>
      <c r="CU334" s="61"/>
      <c r="CV334" s="61"/>
      <c r="CW334" s="61"/>
      <c r="CX334" s="61"/>
      <c r="CY334" s="61"/>
      <c r="CZ334" s="61"/>
      <c r="DA334" s="61"/>
      <c r="DB334" s="61"/>
      <c r="DC334" s="61"/>
      <c r="DD334" s="61"/>
      <c r="DE334" s="61"/>
      <c r="DF334" s="61"/>
      <c r="DG334" s="61"/>
      <c r="DH334" s="61"/>
      <c r="DI334" s="61"/>
      <c r="DJ334" s="62"/>
    </row>
    <row r="335" spans="2:114" s="3" customFormat="1" ht="40.5" customHeight="1" x14ac:dyDescent="0.35">
      <c r="B335" s="56"/>
      <c r="C335" s="56"/>
      <c r="E335" s="58"/>
      <c r="F335" s="59"/>
      <c r="G335" s="60"/>
      <c r="H335" s="60"/>
      <c r="I335" s="60"/>
      <c r="J335" s="60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  <c r="CS335" s="61"/>
      <c r="CT335" s="61"/>
      <c r="CU335" s="61"/>
      <c r="CV335" s="61"/>
      <c r="CW335" s="61"/>
      <c r="CX335" s="61"/>
      <c r="CY335" s="61"/>
      <c r="CZ335" s="61"/>
      <c r="DA335" s="61"/>
      <c r="DB335" s="61"/>
      <c r="DC335" s="61"/>
      <c r="DD335" s="61"/>
      <c r="DE335" s="61"/>
      <c r="DF335" s="61"/>
      <c r="DG335" s="61"/>
      <c r="DH335" s="61"/>
      <c r="DI335" s="61"/>
      <c r="DJ335" s="62"/>
    </row>
    <row r="336" spans="2:114" s="3" customFormat="1" ht="40.5" customHeight="1" x14ac:dyDescent="0.35">
      <c r="B336" s="56"/>
      <c r="C336" s="56"/>
      <c r="E336" s="58"/>
      <c r="F336" s="59"/>
      <c r="G336" s="60"/>
      <c r="H336" s="60"/>
      <c r="I336" s="60"/>
      <c r="J336" s="60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  <c r="CS336" s="61"/>
      <c r="CT336" s="61"/>
      <c r="CU336" s="61"/>
      <c r="CV336" s="61"/>
      <c r="CW336" s="61"/>
      <c r="CX336" s="61"/>
      <c r="CY336" s="61"/>
      <c r="CZ336" s="61"/>
      <c r="DA336" s="61"/>
      <c r="DB336" s="61"/>
      <c r="DC336" s="61"/>
      <c r="DD336" s="61"/>
      <c r="DE336" s="61"/>
      <c r="DF336" s="61"/>
      <c r="DG336" s="61"/>
      <c r="DH336" s="61"/>
      <c r="DI336" s="61"/>
      <c r="DJ336" s="62"/>
    </row>
    <row r="337" spans="2:114" s="3" customFormat="1" ht="40.5" customHeight="1" x14ac:dyDescent="0.35">
      <c r="B337" s="56"/>
      <c r="C337" s="56"/>
      <c r="E337" s="58"/>
      <c r="F337" s="59"/>
      <c r="G337" s="60"/>
      <c r="H337" s="60"/>
      <c r="I337" s="60"/>
      <c r="J337" s="60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/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  <c r="CK337" s="61"/>
      <c r="CL337" s="61"/>
      <c r="CM337" s="61"/>
      <c r="CN337" s="61"/>
      <c r="CO337" s="61"/>
      <c r="CP337" s="61"/>
      <c r="CQ337" s="61"/>
      <c r="CR337" s="61"/>
      <c r="CS337" s="61"/>
      <c r="CT337" s="61"/>
      <c r="CU337" s="61"/>
      <c r="CV337" s="61"/>
      <c r="CW337" s="61"/>
      <c r="CX337" s="61"/>
      <c r="CY337" s="61"/>
      <c r="CZ337" s="61"/>
      <c r="DA337" s="61"/>
      <c r="DB337" s="61"/>
      <c r="DC337" s="61"/>
      <c r="DD337" s="61"/>
      <c r="DE337" s="61"/>
      <c r="DF337" s="61"/>
      <c r="DG337" s="61"/>
      <c r="DH337" s="61"/>
      <c r="DI337" s="61"/>
      <c r="DJ337" s="62"/>
    </row>
    <row r="338" spans="2:114" s="3" customFormat="1" ht="40.5" customHeight="1" x14ac:dyDescent="0.35">
      <c r="B338" s="56"/>
      <c r="C338" s="56"/>
      <c r="E338" s="58"/>
      <c r="F338" s="59"/>
      <c r="G338" s="60"/>
      <c r="H338" s="60"/>
      <c r="I338" s="60"/>
      <c r="J338" s="60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  <c r="CS338" s="61"/>
      <c r="CT338" s="61"/>
      <c r="CU338" s="61"/>
      <c r="CV338" s="61"/>
      <c r="CW338" s="61"/>
      <c r="CX338" s="61"/>
      <c r="CY338" s="61"/>
      <c r="CZ338" s="61"/>
      <c r="DA338" s="61"/>
      <c r="DB338" s="61"/>
      <c r="DC338" s="61"/>
      <c r="DD338" s="61"/>
      <c r="DE338" s="61"/>
      <c r="DF338" s="61"/>
      <c r="DG338" s="61"/>
      <c r="DH338" s="61"/>
      <c r="DI338" s="61"/>
      <c r="DJ338" s="62"/>
    </row>
    <row r="339" spans="2:114" s="3" customFormat="1" ht="40.5" customHeight="1" x14ac:dyDescent="0.35">
      <c r="B339" s="56"/>
      <c r="C339" s="56"/>
      <c r="E339" s="58"/>
      <c r="F339" s="59"/>
      <c r="G339" s="60"/>
      <c r="H339" s="60"/>
      <c r="I339" s="60"/>
      <c r="J339" s="60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  <c r="CS339" s="61"/>
      <c r="CT339" s="61"/>
      <c r="CU339" s="61"/>
      <c r="CV339" s="61"/>
      <c r="CW339" s="61"/>
      <c r="CX339" s="61"/>
      <c r="CY339" s="61"/>
      <c r="CZ339" s="61"/>
      <c r="DA339" s="61"/>
      <c r="DB339" s="61"/>
      <c r="DC339" s="61"/>
      <c r="DD339" s="61"/>
      <c r="DE339" s="61"/>
      <c r="DF339" s="61"/>
      <c r="DG339" s="61"/>
      <c r="DH339" s="61"/>
      <c r="DI339" s="61"/>
      <c r="DJ339" s="62"/>
    </row>
    <row r="340" spans="2:114" s="3" customFormat="1" ht="40.5" customHeight="1" x14ac:dyDescent="0.35">
      <c r="B340" s="56"/>
      <c r="C340" s="56"/>
      <c r="E340" s="58"/>
      <c r="F340" s="59"/>
      <c r="G340" s="60"/>
      <c r="H340" s="60"/>
      <c r="I340" s="60"/>
      <c r="J340" s="60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/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  <c r="CK340" s="61"/>
      <c r="CL340" s="61"/>
      <c r="CM340" s="61"/>
      <c r="CN340" s="61"/>
      <c r="CO340" s="61"/>
      <c r="CP340" s="61"/>
      <c r="CQ340" s="61"/>
      <c r="CR340" s="61"/>
      <c r="CS340" s="61"/>
      <c r="CT340" s="61"/>
      <c r="CU340" s="61"/>
      <c r="CV340" s="61"/>
      <c r="CW340" s="61"/>
      <c r="CX340" s="61"/>
      <c r="CY340" s="61"/>
      <c r="CZ340" s="61"/>
      <c r="DA340" s="61"/>
      <c r="DB340" s="61"/>
      <c r="DC340" s="61"/>
      <c r="DD340" s="61"/>
      <c r="DE340" s="61"/>
      <c r="DF340" s="61"/>
      <c r="DG340" s="61"/>
      <c r="DH340" s="61"/>
      <c r="DI340" s="61"/>
      <c r="DJ340" s="62"/>
    </row>
    <row r="341" spans="2:114" s="3" customFormat="1" ht="40.5" customHeight="1" x14ac:dyDescent="0.35">
      <c r="B341" s="56"/>
      <c r="C341" s="56"/>
      <c r="E341" s="58"/>
      <c r="F341" s="59"/>
      <c r="G341" s="60"/>
      <c r="H341" s="60"/>
      <c r="I341" s="60"/>
      <c r="J341" s="60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/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  <c r="CK341" s="61"/>
      <c r="CL341" s="61"/>
      <c r="CM341" s="61"/>
      <c r="CN341" s="61"/>
      <c r="CO341" s="61"/>
      <c r="CP341" s="61"/>
      <c r="CQ341" s="61"/>
      <c r="CR341" s="61"/>
      <c r="CS341" s="61"/>
      <c r="CT341" s="61"/>
      <c r="CU341" s="61"/>
      <c r="CV341" s="61"/>
      <c r="CW341" s="61"/>
      <c r="CX341" s="61"/>
      <c r="CY341" s="61"/>
      <c r="CZ341" s="61"/>
      <c r="DA341" s="61"/>
      <c r="DB341" s="61"/>
      <c r="DC341" s="61"/>
      <c r="DD341" s="61"/>
      <c r="DE341" s="61"/>
      <c r="DF341" s="61"/>
      <c r="DG341" s="61"/>
      <c r="DH341" s="61"/>
      <c r="DI341" s="61"/>
      <c r="DJ341" s="62"/>
    </row>
    <row r="342" spans="2:114" s="3" customFormat="1" ht="40.5" customHeight="1" x14ac:dyDescent="0.35">
      <c r="B342" s="56"/>
      <c r="C342" s="56"/>
      <c r="E342" s="58"/>
      <c r="F342" s="59"/>
      <c r="G342" s="60"/>
      <c r="H342" s="60"/>
      <c r="I342" s="60"/>
      <c r="J342" s="60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/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  <c r="CK342" s="61"/>
      <c r="CL342" s="61"/>
      <c r="CM342" s="61"/>
      <c r="CN342" s="61"/>
      <c r="CO342" s="61"/>
      <c r="CP342" s="61"/>
      <c r="CQ342" s="61"/>
      <c r="CR342" s="61"/>
      <c r="CS342" s="61"/>
      <c r="CT342" s="61"/>
      <c r="CU342" s="61"/>
      <c r="CV342" s="61"/>
      <c r="CW342" s="61"/>
      <c r="CX342" s="61"/>
      <c r="CY342" s="61"/>
      <c r="CZ342" s="61"/>
      <c r="DA342" s="61"/>
      <c r="DB342" s="61"/>
      <c r="DC342" s="61"/>
      <c r="DD342" s="61"/>
      <c r="DE342" s="61"/>
      <c r="DF342" s="61"/>
      <c r="DG342" s="61"/>
      <c r="DH342" s="61"/>
      <c r="DI342" s="61"/>
      <c r="DJ342" s="62"/>
    </row>
    <row r="343" spans="2:114" s="3" customFormat="1" ht="40.5" customHeight="1" x14ac:dyDescent="0.35">
      <c r="B343" s="56"/>
      <c r="C343" s="56"/>
      <c r="E343" s="58"/>
      <c r="F343" s="59"/>
      <c r="G343" s="60"/>
      <c r="H343" s="60"/>
      <c r="I343" s="60"/>
      <c r="J343" s="60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/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  <c r="CK343" s="61"/>
      <c r="CL343" s="61"/>
      <c r="CM343" s="61"/>
      <c r="CN343" s="61"/>
      <c r="CO343" s="61"/>
      <c r="CP343" s="61"/>
      <c r="CQ343" s="61"/>
      <c r="CR343" s="61"/>
      <c r="CS343" s="61"/>
      <c r="CT343" s="61"/>
      <c r="CU343" s="61"/>
      <c r="CV343" s="61"/>
      <c r="CW343" s="61"/>
      <c r="CX343" s="61"/>
      <c r="CY343" s="61"/>
      <c r="CZ343" s="61"/>
      <c r="DA343" s="61"/>
      <c r="DB343" s="61"/>
      <c r="DC343" s="61"/>
      <c r="DD343" s="61"/>
      <c r="DE343" s="61"/>
      <c r="DF343" s="61"/>
      <c r="DG343" s="61"/>
      <c r="DH343" s="61"/>
      <c r="DI343" s="61"/>
      <c r="DJ343" s="62"/>
    </row>
    <row r="344" spans="2:114" s="3" customFormat="1" ht="40.5" customHeight="1" x14ac:dyDescent="0.35">
      <c r="B344" s="56"/>
      <c r="C344" s="56"/>
      <c r="E344" s="58"/>
      <c r="F344" s="59"/>
      <c r="G344" s="60"/>
      <c r="H344" s="60"/>
      <c r="I344" s="60"/>
      <c r="J344" s="60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/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  <c r="CK344" s="61"/>
      <c r="CL344" s="61"/>
      <c r="CM344" s="61"/>
      <c r="CN344" s="61"/>
      <c r="CO344" s="61"/>
      <c r="CP344" s="61"/>
      <c r="CQ344" s="61"/>
      <c r="CR344" s="61"/>
      <c r="CS344" s="61"/>
      <c r="CT344" s="61"/>
      <c r="CU344" s="61"/>
      <c r="CV344" s="61"/>
      <c r="CW344" s="61"/>
      <c r="CX344" s="61"/>
      <c r="CY344" s="61"/>
      <c r="CZ344" s="61"/>
      <c r="DA344" s="61"/>
      <c r="DB344" s="61"/>
      <c r="DC344" s="61"/>
      <c r="DD344" s="61"/>
      <c r="DE344" s="61"/>
      <c r="DF344" s="61"/>
      <c r="DG344" s="61"/>
      <c r="DH344" s="61"/>
      <c r="DI344" s="61"/>
      <c r="DJ344" s="62"/>
    </row>
    <row r="345" spans="2:114" s="3" customFormat="1" ht="40.5" customHeight="1" x14ac:dyDescent="0.35">
      <c r="B345" s="56"/>
      <c r="C345" s="56"/>
      <c r="E345" s="58"/>
      <c r="F345" s="59"/>
      <c r="G345" s="60"/>
      <c r="H345" s="60"/>
      <c r="I345" s="60"/>
      <c r="J345" s="60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/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  <c r="CK345" s="61"/>
      <c r="CL345" s="61"/>
      <c r="CM345" s="61"/>
      <c r="CN345" s="61"/>
      <c r="CO345" s="61"/>
      <c r="CP345" s="61"/>
      <c r="CQ345" s="61"/>
      <c r="CR345" s="61"/>
      <c r="CS345" s="61"/>
      <c r="CT345" s="61"/>
      <c r="CU345" s="61"/>
      <c r="CV345" s="61"/>
      <c r="CW345" s="61"/>
      <c r="CX345" s="61"/>
      <c r="CY345" s="61"/>
      <c r="CZ345" s="61"/>
      <c r="DA345" s="61"/>
      <c r="DB345" s="61"/>
      <c r="DC345" s="61"/>
      <c r="DD345" s="61"/>
      <c r="DE345" s="61"/>
      <c r="DF345" s="61"/>
      <c r="DG345" s="61"/>
      <c r="DH345" s="61"/>
      <c r="DI345" s="61"/>
      <c r="DJ345" s="62"/>
    </row>
    <row r="346" spans="2:114" s="3" customFormat="1" ht="40.5" customHeight="1" x14ac:dyDescent="0.35">
      <c r="B346" s="56"/>
      <c r="C346" s="56"/>
      <c r="E346" s="58"/>
      <c r="F346" s="59"/>
      <c r="G346" s="60"/>
      <c r="H346" s="60"/>
      <c r="I346" s="60"/>
      <c r="J346" s="60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/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  <c r="CK346" s="61"/>
      <c r="CL346" s="61"/>
      <c r="CM346" s="61"/>
      <c r="CN346" s="61"/>
      <c r="CO346" s="61"/>
      <c r="CP346" s="61"/>
      <c r="CQ346" s="61"/>
      <c r="CR346" s="61"/>
      <c r="CS346" s="61"/>
      <c r="CT346" s="61"/>
      <c r="CU346" s="61"/>
      <c r="CV346" s="61"/>
      <c r="CW346" s="61"/>
      <c r="CX346" s="61"/>
      <c r="CY346" s="61"/>
      <c r="CZ346" s="61"/>
      <c r="DA346" s="61"/>
      <c r="DB346" s="61"/>
      <c r="DC346" s="61"/>
      <c r="DD346" s="61"/>
      <c r="DE346" s="61"/>
      <c r="DF346" s="61"/>
      <c r="DG346" s="61"/>
      <c r="DH346" s="61"/>
      <c r="DI346" s="61"/>
      <c r="DJ346" s="62"/>
    </row>
    <row r="347" spans="2:114" s="3" customFormat="1" ht="40.5" customHeight="1" x14ac:dyDescent="0.35">
      <c r="B347" s="56"/>
      <c r="C347" s="56"/>
      <c r="E347" s="58"/>
      <c r="F347" s="59"/>
      <c r="G347" s="60"/>
      <c r="H347" s="60"/>
      <c r="I347" s="60"/>
      <c r="J347" s="60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/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  <c r="CK347" s="61"/>
      <c r="CL347" s="61"/>
      <c r="CM347" s="61"/>
      <c r="CN347" s="61"/>
      <c r="CO347" s="61"/>
      <c r="CP347" s="61"/>
      <c r="CQ347" s="61"/>
      <c r="CR347" s="61"/>
      <c r="CS347" s="61"/>
      <c r="CT347" s="61"/>
      <c r="CU347" s="61"/>
      <c r="CV347" s="61"/>
      <c r="CW347" s="61"/>
      <c r="CX347" s="61"/>
      <c r="CY347" s="61"/>
      <c r="CZ347" s="61"/>
      <c r="DA347" s="61"/>
      <c r="DB347" s="61"/>
      <c r="DC347" s="61"/>
      <c r="DD347" s="61"/>
      <c r="DE347" s="61"/>
      <c r="DF347" s="61"/>
      <c r="DG347" s="61"/>
      <c r="DH347" s="61"/>
      <c r="DI347" s="61"/>
      <c r="DJ347" s="62"/>
    </row>
    <row r="348" spans="2:114" s="3" customFormat="1" ht="40.5" customHeight="1" x14ac:dyDescent="0.35">
      <c r="B348" s="56"/>
      <c r="C348" s="56"/>
      <c r="E348" s="58"/>
      <c r="F348" s="59"/>
      <c r="G348" s="60"/>
      <c r="H348" s="60"/>
      <c r="I348" s="60"/>
      <c r="J348" s="60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/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  <c r="CK348" s="61"/>
      <c r="CL348" s="61"/>
      <c r="CM348" s="61"/>
      <c r="CN348" s="61"/>
      <c r="CO348" s="61"/>
      <c r="CP348" s="61"/>
      <c r="CQ348" s="61"/>
      <c r="CR348" s="61"/>
      <c r="CS348" s="61"/>
      <c r="CT348" s="61"/>
      <c r="CU348" s="61"/>
      <c r="CV348" s="61"/>
      <c r="CW348" s="61"/>
      <c r="CX348" s="61"/>
      <c r="CY348" s="61"/>
      <c r="CZ348" s="61"/>
      <c r="DA348" s="61"/>
      <c r="DB348" s="61"/>
      <c r="DC348" s="61"/>
      <c r="DD348" s="61"/>
      <c r="DE348" s="61"/>
      <c r="DF348" s="61"/>
      <c r="DG348" s="61"/>
      <c r="DH348" s="61"/>
      <c r="DI348" s="61"/>
      <c r="DJ348" s="62"/>
    </row>
    <row r="349" spans="2:114" s="3" customFormat="1" ht="40.5" customHeight="1" x14ac:dyDescent="0.35">
      <c r="B349" s="56"/>
      <c r="C349" s="56"/>
      <c r="E349" s="58"/>
      <c r="F349" s="59"/>
      <c r="G349" s="60"/>
      <c r="H349" s="60"/>
      <c r="I349" s="60"/>
      <c r="J349" s="60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/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  <c r="CK349" s="61"/>
      <c r="CL349" s="61"/>
      <c r="CM349" s="61"/>
      <c r="CN349" s="61"/>
      <c r="CO349" s="61"/>
      <c r="CP349" s="61"/>
      <c r="CQ349" s="61"/>
      <c r="CR349" s="61"/>
      <c r="CS349" s="61"/>
      <c r="CT349" s="61"/>
      <c r="CU349" s="61"/>
      <c r="CV349" s="61"/>
      <c r="CW349" s="61"/>
      <c r="CX349" s="61"/>
      <c r="CY349" s="61"/>
      <c r="CZ349" s="61"/>
      <c r="DA349" s="61"/>
      <c r="DB349" s="61"/>
      <c r="DC349" s="61"/>
      <c r="DD349" s="61"/>
      <c r="DE349" s="61"/>
      <c r="DF349" s="61"/>
      <c r="DG349" s="61"/>
      <c r="DH349" s="61"/>
      <c r="DI349" s="61"/>
      <c r="DJ349" s="62"/>
    </row>
    <row r="350" spans="2:114" s="3" customFormat="1" ht="40.5" customHeight="1" x14ac:dyDescent="0.35">
      <c r="B350" s="56"/>
      <c r="C350" s="56"/>
      <c r="E350" s="58"/>
      <c r="F350" s="59"/>
      <c r="G350" s="60"/>
      <c r="H350" s="60"/>
      <c r="I350" s="60"/>
      <c r="J350" s="60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/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  <c r="CK350" s="61"/>
      <c r="CL350" s="61"/>
      <c r="CM350" s="61"/>
      <c r="CN350" s="61"/>
      <c r="CO350" s="61"/>
      <c r="CP350" s="61"/>
      <c r="CQ350" s="61"/>
      <c r="CR350" s="61"/>
      <c r="CS350" s="61"/>
      <c r="CT350" s="61"/>
      <c r="CU350" s="61"/>
      <c r="CV350" s="61"/>
      <c r="CW350" s="61"/>
      <c r="CX350" s="61"/>
      <c r="CY350" s="61"/>
      <c r="CZ350" s="61"/>
      <c r="DA350" s="61"/>
      <c r="DB350" s="61"/>
      <c r="DC350" s="61"/>
      <c r="DD350" s="61"/>
      <c r="DE350" s="61"/>
      <c r="DF350" s="61"/>
      <c r="DG350" s="61"/>
      <c r="DH350" s="61"/>
      <c r="DI350" s="61"/>
      <c r="DJ350" s="62"/>
    </row>
    <row r="351" spans="2:114" s="3" customFormat="1" ht="40.5" customHeight="1" x14ac:dyDescent="0.35">
      <c r="B351" s="56"/>
      <c r="C351" s="56"/>
      <c r="E351" s="58"/>
      <c r="F351" s="59"/>
      <c r="G351" s="60"/>
      <c r="H351" s="60"/>
      <c r="I351" s="60"/>
      <c r="J351" s="60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/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  <c r="CK351" s="61"/>
      <c r="CL351" s="61"/>
      <c r="CM351" s="61"/>
      <c r="CN351" s="61"/>
      <c r="CO351" s="61"/>
      <c r="CP351" s="61"/>
      <c r="CQ351" s="61"/>
      <c r="CR351" s="61"/>
      <c r="CS351" s="61"/>
      <c r="CT351" s="61"/>
      <c r="CU351" s="61"/>
      <c r="CV351" s="61"/>
      <c r="CW351" s="61"/>
      <c r="CX351" s="61"/>
      <c r="CY351" s="61"/>
      <c r="CZ351" s="61"/>
      <c r="DA351" s="61"/>
      <c r="DB351" s="61"/>
      <c r="DC351" s="61"/>
      <c r="DD351" s="61"/>
      <c r="DE351" s="61"/>
      <c r="DF351" s="61"/>
      <c r="DG351" s="61"/>
      <c r="DH351" s="61"/>
      <c r="DI351" s="61"/>
      <c r="DJ351" s="62"/>
    </row>
    <row r="352" spans="2:114" s="3" customFormat="1" ht="40.5" customHeight="1" x14ac:dyDescent="0.35">
      <c r="B352" s="56"/>
      <c r="C352" s="56"/>
      <c r="E352" s="58"/>
      <c r="F352" s="59"/>
      <c r="G352" s="60"/>
      <c r="H352" s="60"/>
      <c r="I352" s="60"/>
      <c r="J352" s="60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  <c r="CL352" s="61"/>
      <c r="CM352" s="61"/>
      <c r="CN352" s="61"/>
      <c r="CO352" s="61"/>
      <c r="CP352" s="61"/>
      <c r="CQ352" s="61"/>
      <c r="CR352" s="61"/>
      <c r="CS352" s="61"/>
      <c r="CT352" s="61"/>
      <c r="CU352" s="61"/>
      <c r="CV352" s="61"/>
      <c r="CW352" s="61"/>
      <c r="CX352" s="61"/>
      <c r="CY352" s="61"/>
      <c r="CZ352" s="61"/>
      <c r="DA352" s="61"/>
      <c r="DB352" s="61"/>
      <c r="DC352" s="61"/>
      <c r="DD352" s="61"/>
      <c r="DE352" s="61"/>
      <c r="DF352" s="61"/>
      <c r="DG352" s="61"/>
      <c r="DH352" s="61"/>
      <c r="DI352" s="61"/>
      <c r="DJ352" s="62"/>
    </row>
    <row r="353" spans="2:114" s="3" customFormat="1" ht="40.5" customHeight="1" x14ac:dyDescent="0.35">
      <c r="B353" s="56"/>
      <c r="C353" s="56"/>
      <c r="E353" s="58"/>
      <c r="F353" s="59"/>
      <c r="G353" s="60"/>
      <c r="H353" s="60"/>
      <c r="I353" s="60"/>
      <c r="J353" s="60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  <c r="CK353" s="61"/>
      <c r="CL353" s="61"/>
      <c r="CM353" s="61"/>
      <c r="CN353" s="61"/>
      <c r="CO353" s="61"/>
      <c r="CP353" s="61"/>
      <c r="CQ353" s="61"/>
      <c r="CR353" s="61"/>
      <c r="CS353" s="61"/>
      <c r="CT353" s="61"/>
      <c r="CU353" s="61"/>
      <c r="CV353" s="61"/>
      <c r="CW353" s="61"/>
      <c r="CX353" s="61"/>
      <c r="CY353" s="61"/>
      <c r="CZ353" s="61"/>
      <c r="DA353" s="61"/>
      <c r="DB353" s="61"/>
      <c r="DC353" s="61"/>
      <c r="DD353" s="61"/>
      <c r="DE353" s="61"/>
      <c r="DF353" s="61"/>
      <c r="DG353" s="61"/>
      <c r="DH353" s="61"/>
      <c r="DI353" s="61"/>
      <c r="DJ353" s="62"/>
    </row>
    <row r="354" spans="2:114" s="3" customFormat="1" ht="40.5" customHeight="1" x14ac:dyDescent="0.35">
      <c r="B354" s="56"/>
      <c r="C354" s="56"/>
      <c r="E354" s="58"/>
      <c r="F354" s="59"/>
      <c r="G354" s="60"/>
      <c r="H354" s="60"/>
      <c r="I354" s="60"/>
      <c r="J354" s="60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  <c r="CK354" s="61"/>
      <c r="CL354" s="61"/>
      <c r="CM354" s="61"/>
      <c r="CN354" s="61"/>
      <c r="CO354" s="61"/>
      <c r="CP354" s="61"/>
      <c r="CQ354" s="61"/>
      <c r="CR354" s="61"/>
      <c r="CS354" s="61"/>
      <c r="CT354" s="61"/>
      <c r="CU354" s="61"/>
      <c r="CV354" s="61"/>
      <c r="CW354" s="61"/>
      <c r="CX354" s="61"/>
      <c r="CY354" s="61"/>
      <c r="CZ354" s="61"/>
      <c r="DA354" s="61"/>
      <c r="DB354" s="61"/>
      <c r="DC354" s="61"/>
      <c r="DD354" s="61"/>
      <c r="DE354" s="61"/>
      <c r="DF354" s="61"/>
      <c r="DG354" s="61"/>
      <c r="DH354" s="61"/>
      <c r="DI354" s="61"/>
      <c r="DJ354" s="62"/>
    </row>
    <row r="355" spans="2:114" s="3" customFormat="1" ht="40.5" customHeight="1" x14ac:dyDescent="0.35">
      <c r="B355" s="56"/>
      <c r="C355" s="56"/>
      <c r="E355" s="58"/>
      <c r="F355" s="59"/>
      <c r="G355" s="60"/>
      <c r="H355" s="60"/>
      <c r="I355" s="60"/>
      <c r="J355" s="60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  <c r="CK355" s="61"/>
      <c r="CL355" s="61"/>
      <c r="CM355" s="61"/>
      <c r="CN355" s="61"/>
      <c r="CO355" s="61"/>
      <c r="CP355" s="61"/>
      <c r="CQ355" s="61"/>
      <c r="CR355" s="61"/>
      <c r="CS355" s="61"/>
      <c r="CT355" s="61"/>
      <c r="CU355" s="61"/>
      <c r="CV355" s="61"/>
      <c r="CW355" s="61"/>
      <c r="CX355" s="61"/>
      <c r="CY355" s="61"/>
      <c r="CZ355" s="61"/>
      <c r="DA355" s="61"/>
      <c r="DB355" s="61"/>
      <c r="DC355" s="61"/>
      <c r="DD355" s="61"/>
      <c r="DE355" s="61"/>
      <c r="DF355" s="61"/>
      <c r="DG355" s="61"/>
      <c r="DH355" s="61"/>
      <c r="DI355" s="61"/>
      <c r="DJ355" s="62"/>
    </row>
    <row r="356" spans="2:114" s="3" customFormat="1" ht="40.5" customHeight="1" x14ac:dyDescent="0.35">
      <c r="B356" s="56"/>
      <c r="C356" s="56"/>
      <c r="E356" s="58"/>
      <c r="F356" s="59"/>
      <c r="G356" s="60"/>
      <c r="H356" s="60"/>
      <c r="I356" s="60"/>
      <c r="J356" s="60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  <c r="CS356" s="61"/>
      <c r="CT356" s="61"/>
      <c r="CU356" s="61"/>
      <c r="CV356" s="61"/>
      <c r="CW356" s="61"/>
      <c r="CX356" s="61"/>
      <c r="CY356" s="61"/>
      <c r="CZ356" s="61"/>
      <c r="DA356" s="61"/>
      <c r="DB356" s="61"/>
      <c r="DC356" s="61"/>
      <c r="DD356" s="61"/>
      <c r="DE356" s="61"/>
      <c r="DF356" s="61"/>
      <c r="DG356" s="61"/>
      <c r="DH356" s="61"/>
      <c r="DI356" s="61"/>
      <c r="DJ356" s="62"/>
    </row>
    <row r="357" spans="2:114" s="3" customFormat="1" ht="40.5" customHeight="1" x14ac:dyDescent="0.35">
      <c r="B357" s="56"/>
      <c r="C357" s="56"/>
      <c r="E357" s="58"/>
      <c r="F357" s="59"/>
      <c r="G357" s="60"/>
      <c r="H357" s="60"/>
      <c r="I357" s="60"/>
      <c r="J357" s="60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  <c r="CS357" s="61"/>
      <c r="CT357" s="61"/>
      <c r="CU357" s="61"/>
      <c r="CV357" s="61"/>
      <c r="CW357" s="61"/>
      <c r="CX357" s="61"/>
      <c r="CY357" s="61"/>
      <c r="CZ357" s="61"/>
      <c r="DA357" s="61"/>
      <c r="DB357" s="61"/>
      <c r="DC357" s="61"/>
      <c r="DD357" s="61"/>
      <c r="DE357" s="61"/>
      <c r="DF357" s="61"/>
      <c r="DG357" s="61"/>
      <c r="DH357" s="61"/>
      <c r="DI357" s="61"/>
      <c r="DJ357" s="62"/>
    </row>
    <row r="358" spans="2:114" s="3" customFormat="1" ht="40.5" customHeight="1" x14ac:dyDescent="0.35">
      <c r="B358" s="56"/>
      <c r="C358" s="56"/>
      <c r="E358" s="58"/>
      <c r="F358" s="59"/>
      <c r="G358" s="60"/>
      <c r="H358" s="60"/>
      <c r="I358" s="60"/>
      <c r="J358" s="60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  <c r="CS358" s="61"/>
      <c r="CT358" s="61"/>
      <c r="CU358" s="61"/>
      <c r="CV358" s="61"/>
      <c r="CW358" s="61"/>
      <c r="CX358" s="61"/>
      <c r="CY358" s="61"/>
      <c r="CZ358" s="61"/>
      <c r="DA358" s="61"/>
      <c r="DB358" s="61"/>
      <c r="DC358" s="61"/>
      <c r="DD358" s="61"/>
      <c r="DE358" s="61"/>
      <c r="DF358" s="61"/>
      <c r="DG358" s="61"/>
      <c r="DH358" s="61"/>
      <c r="DI358" s="61"/>
      <c r="DJ358" s="62"/>
    </row>
    <row r="359" spans="2:114" s="3" customFormat="1" ht="40.5" customHeight="1" x14ac:dyDescent="0.35">
      <c r="B359" s="56"/>
      <c r="C359" s="56"/>
      <c r="E359" s="58"/>
      <c r="F359" s="59"/>
      <c r="G359" s="60"/>
      <c r="H359" s="60"/>
      <c r="I359" s="60"/>
      <c r="J359" s="60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  <c r="CS359" s="61"/>
      <c r="CT359" s="61"/>
      <c r="CU359" s="61"/>
      <c r="CV359" s="61"/>
      <c r="CW359" s="61"/>
      <c r="CX359" s="61"/>
      <c r="CY359" s="61"/>
      <c r="CZ359" s="61"/>
      <c r="DA359" s="61"/>
      <c r="DB359" s="61"/>
      <c r="DC359" s="61"/>
      <c r="DD359" s="61"/>
      <c r="DE359" s="61"/>
      <c r="DF359" s="61"/>
      <c r="DG359" s="61"/>
      <c r="DH359" s="61"/>
      <c r="DI359" s="61"/>
      <c r="DJ359" s="62"/>
    </row>
    <row r="360" spans="2:114" s="3" customFormat="1" ht="40.5" customHeight="1" x14ac:dyDescent="0.35">
      <c r="B360" s="56"/>
      <c r="C360" s="56"/>
      <c r="E360" s="58"/>
      <c r="F360" s="59"/>
      <c r="G360" s="60"/>
      <c r="H360" s="60"/>
      <c r="I360" s="60"/>
      <c r="J360" s="60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  <c r="CS360" s="61"/>
      <c r="CT360" s="61"/>
      <c r="CU360" s="61"/>
      <c r="CV360" s="61"/>
      <c r="CW360" s="61"/>
      <c r="CX360" s="61"/>
      <c r="CY360" s="61"/>
      <c r="CZ360" s="61"/>
      <c r="DA360" s="61"/>
      <c r="DB360" s="61"/>
      <c r="DC360" s="61"/>
      <c r="DD360" s="61"/>
      <c r="DE360" s="61"/>
      <c r="DF360" s="61"/>
      <c r="DG360" s="61"/>
      <c r="DH360" s="61"/>
      <c r="DI360" s="61"/>
      <c r="DJ360" s="62"/>
    </row>
    <row r="361" spans="2:114" s="3" customFormat="1" ht="40.5" customHeight="1" x14ac:dyDescent="0.35">
      <c r="B361" s="56"/>
      <c r="C361" s="56"/>
      <c r="E361" s="58"/>
      <c r="F361" s="59"/>
      <c r="G361" s="60"/>
      <c r="H361" s="60"/>
      <c r="I361" s="60"/>
      <c r="J361" s="60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  <c r="CS361" s="61"/>
      <c r="CT361" s="61"/>
      <c r="CU361" s="61"/>
      <c r="CV361" s="61"/>
      <c r="CW361" s="61"/>
      <c r="CX361" s="61"/>
      <c r="CY361" s="61"/>
      <c r="CZ361" s="61"/>
      <c r="DA361" s="61"/>
      <c r="DB361" s="61"/>
      <c r="DC361" s="61"/>
      <c r="DD361" s="61"/>
      <c r="DE361" s="61"/>
      <c r="DF361" s="61"/>
      <c r="DG361" s="61"/>
      <c r="DH361" s="61"/>
      <c r="DI361" s="61"/>
      <c r="DJ361" s="62"/>
    </row>
    <row r="362" spans="2:114" s="3" customFormat="1" ht="40.5" customHeight="1" x14ac:dyDescent="0.35">
      <c r="B362" s="56"/>
      <c r="C362" s="56"/>
      <c r="E362" s="58"/>
      <c r="F362" s="59"/>
      <c r="G362" s="60"/>
      <c r="H362" s="60"/>
      <c r="I362" s="60"/>
      <c r="J362" s="60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  <c r="CS362" s="61"/>
      <c r="CT362" s="61"/>
      <c r="CU362" s="61"/>
      <c r="CV362" s="61"/>
      <c r="CW362" s="61"/>
      <c r="CX362" s="61"/>
      <c r="CY362" s="61"/>
      <c r="CZ362" s="61"/>
      <c r="DA362" s="61"/>
      <c r="DB362" s="61"/>
      <c r="DC362" s="61"/>
      <c r="DD362" s="61"/>
      <c r="DE362" s="61"/>
      <c r="DF362" s="61"/>
      <c r="DG362" s="61"/>
      <c r="DH362" s="61"/>
      <c r="DI362" s="61"/>
      <c r="DJ362" s="62"/>
    </row>
    <row r="363" spans="2:114" s="3" customFormat="1" ht="40.5" customHeight="1" x14ac:dyDescent="0.35">
      <c r="B363" s="56"/>
      <c r="C363" s="56"/>
      <c r="E363" s="58"/>
      <c r="F363" s="59"/>
      <c r="G363" s="60"/>
      <c r="H363" s="60"/>
      <c r="I363" s="60"/>
      <c r="J363" s="60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  <c r="CS363" s="61"/>
      <c r="CT363" s="61"/>
      <c r="CU363" s="61"/>
      <c r="CV363" s="61"/>
      <c r="CW363" s="61"/>
      <c r="CX363" s="61"/>
      <c r="CY363" s="61"/>
      <c r="CZ363" s="61"/>
      <c r="DA363" s="61"/>
      <c r="DB363" s="61"/>
      <c r="DC363" s="61"/>
      <c r="DD363" s="61"/>
      <c r="DE363" s="61"/>
      <c r="DF363" s="61"/>
      <c r="DG363" s="61"/>
      <c r="DH363" s="61"/>
      <c r="DI363" s="61"/>
      <c r="DJ363" s="62"/>
    </row>
    <row r="364" spans="2:114" s="3" customFormat="1" ht="40.5" customHeight="1" x14ac:dyDescent="0.35">
      <c r="B364" s="56"/>
      <c r="C364" s="56"/>
      <c r="E364" s="58"/>
      <c r="F364" s="59"/>
      <c r="G364" s="60"/>
      <c r="H364" s="60"/>
      <c r="I364" s="60"/>
      <c r="J364" s="60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  <c r="CS364" s="61"/>
      <c r="CT364" s="61"/>
      <c r="CU364" s="61"/>
      <c r="CV364" s="61"/>
      <c r="CW364" s="61"/>
      <c r="CX364" s="61"/>
      <c r="CY364" s="61"/>
      <c r="CZ364" s="61"/>
      <c r="DA364" s="61"/>
      <c r="DB364" s="61"/>
      <c r="DC364" s="61"/>
      <c r="DD364" s="61"/>
      <c r="DE364" s="61"/>
      <c r="DF364" s="61"/>
      <c r="DG364" s="61"/>
      <c r="DH364" s="61"/>
      <c r="DI364" s="61"/>
      <c r="DJ364" s="62"/>
    </row>
    <row r="365" spans="2:114" s="3" customFormat="1" ht="40.5" customHeight="1" x14ac:dyDescent="0.35">
      <c r="B365" s="56"/>
      <c r="C365" s="56"/>
      <c r="E365" s="58"/>
      <c r="F365" s="59"/>
      <c r="G365" s="60"/>
      <c r="H365" s="60"/>
      <c r="I365" s="60"/>
      <c r="J365" s="60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  <c r="CS365" s="61"/>
      <c r="CT365" s="61"/>
      <c r="CU365" s="61"/>
      <c r="CV365" s="61"/>
      <c r="CW365" s="61"/>
      <c r="CX365" s="61"/>
      <c r="CY365" s="61"/>
      <c r="CZ365" s="61"/>
      <c r="DA365" s="61"/>
      <c r="DB365" s="61"/>
      <c r="DC365" s="61"/>
      <c r="DD365" s="61"/>
      <c r="DE365" s="61"/>
      <c r="DF365" s="61"/>
      <c r="DG365" s="61"/>
      <c r="DH365" s="61"/>
      <c r="DI365" s="61"/>
      <c r="DJ365" s="62"/>
    </row>
    <row r="366" spans="2:114" s="3" customFormat="1" ht="40.5" customHeight="1" x14ac:dyDescent="0.35">
      <c r="B366" s="56"/>
      <c r="C366" s="56"/>
      <c r="E366" s="58"/>
      <c r="F366" s="59"/>
      <c r="G366" s="60"/>
      <c r="H366" s="60"/>
      <c r="I366" s="60"/>
      <c r="J366" s="60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/>
      <c r="CQ366" s="61"/>
      <c r="CR366" s="61"/>
      <c r="CS366" s="61"/>
      <c r="CT366" s="61"/>
      <c r="CU366" s="61"/>
      <c r="CV366" s="61"/>
      <c r="CW366" s="61"/>
      <c r="CX366" s="61"/>
      <c r="CY366" s="61"/>
      <c r="CZ366" s="61"/>
      <c r="DA366" s="61"/>
      <c r="DB366" s="61"/>
      <c r="DC366" s="61"/>
      <c r="DD366" s="61"/>
      <c r="DE366" s="61"/>
      <c r="DF366" s="61"/>
      <c r="DG366" s="61"/>
      <c r="DH366" s="61"/>
      <c r="DI366" s="61"/>
      <c r="DJ366" s="62"/>
    </row>
    <row r="367" spans="2:114" s="3" customFormat="1" ht="40.5" customHeight="1" x14ac:dyDescent="0.35">
      <c r="B367" s="56"/>
      <c r="C367" s="56"/>
      <c r="E367" s="58"/>
      <c r="F367" s="59"/>
      <c r="G367" s="60"/>
      <c r="H367" s="60"/>
      <c r="I367" s="60"/>
      <c r="J367" s="60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  <c r="CK367" s="61"/>
      <c r="CL367" s="61"/>
      <c r="CM367" s="61"/>
      <c r="CN367" s="61"/>
      <c r="CO367" s="61"/>
      <c r="CP367" s="61"/>
      <c r="CQ367" s="61"/>
      <c r="CR367" s="61"/>
      <c r="CS367" s="61"/>
      <c r="CT367" s="61"/>
      <c r="CU367" s="61"/>
      <c r="CV367" s="61"/>
      <c r="CW367" s="61"/>
      <c r="CX367" s="61"/>
      <c r="CY367" s="61"/>
      <c r="CZ367" s="61"/>
      <c r="DA367" s="61"/>
      <c r="DB367" s="61"/>
      <c r="DC367" s="61"/>
      <c r="DD367" s="61"/>
      <c r="DE367" s="61"/>
      <c r="DF367" s="61"/>
      <c r="DG367" s="61"/>
      <c r="DH367" s="61"/>
      <c r="DI367" s="61"/>
      <c r="DJ367" s="62"/>
    </row>
    <row r="368" spans="2:114" s="3" customFormat="1" ht="40.5" customHeight="1" x14ac:dyDescent="0.35">
      <c r="B368" s="56"/>
      <c r="C368" s="56"/>
      <c r="E368" s="58"/>
      <c r="F368" s="59"/>
      <c r="G368" s="60"/>
      <c r="H368" s="60"/>
      <c r="I368" s="60"/>
      <c r="J368" s="60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  <c r="CK368" s="61"/>
      <c r="CL368" s="61"/>
      <c r="CM368" s="61"/>
      <c r="CN368" s="61"/>
      <c r="CO368" s="61"/>
      <c r="CP368" s="61"/>
      <c r="CQ368" s="61"/>
      <c r="CR368" s="61"/>
      <c r="CS368" s="61"/>
      <c r="CT368" s="61"/>
      <c r="CU368" s="61"/>
      <c r="CV368" s="61"/>
      <c r="CW368" s="61"/>
      <c r="CX368" s="61"/>
      <c r="CY368" s="61"/>
      <c r="CZ368" s="61"/>
      <c r="DA368" s="61"/>
      <c r="DB368" s="61"/>
      <c r="DC368" s="61"/>
      <c r="DD368" s="61"/>
      <c r="DE368" s="61"/>
      <c r="DF368" s="61"/>
      <c r="DG368" s="61"/>
      <c r="DH368" s="61"/>
      <c r="DI368" s="61"/>
      <c r="DJ368" s="62"/>
    </row>
    <row r="369" spans="2:114" s="3" customFormat="1" ht="40.5" customHeight="1" x14ac:dyDescent="0.35">
      <c r="B369" s="56"/>
      <c r="C369" s="56"/>
      <c r="E369" s="58"/>
      <c r="F369" s="59"/>
      <c r="G369" s="60"/>
      <c r="H369" s="60"/>
      <c r="I369" s="60"/>
      <c r="J369" s="60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  <c r="CK369" s="61"/>
      <c r="CL369" s="61"/>
      <c r="CM369" s="61"/>
      <c r="CN369" s="61"/>
      <c r="CO369" s="61"/>
      <c r="CP369" s="61"/>
      <c r="CQ369" s="61"/>
      <c r="CR369" s="61"/>
      <c r="CS369" s="61"/>
      <c r="CT369" s="61"/>
      <c r="CU369" s="61"/>
      <c r="CV369" s="61"/>
      <c r="CW369" s="61"/>
      <c r="CX369" s="61"/>
      <c r="CY369" s="61"/>
      <c r="CZ369" s="61"/>
      <c r="DA369" s="61"/>
      <c r="DB369" s="61"/>
      <c r="DC369" s="61"/>
      <c r="DD369" s="61"/>
      <c r="DE369" s="61"/>
      <c r="DF369" s="61"/>
      <c r="DG369" s="61"/>
      <c r="DH369" s="61"/>
      <c r="DI369" s="61"/>
      <c r="DJ369" s="62"/>
    </row>
    <row r="370" spans="2:114" s="3" customFormat="1" ht="40.5" customHeight="1" x14ac:dyDescent="0.35">
      <c r="B370" s="56"/>
      <c r="C370" s="56"/>
      <c r="E370" s="58"/>
      <c r="F370" s="59"/>
      <c r="G370" s="60"/>
      <c r="H370" s="60"/>
      <c r="I370" s="60"/>
      <c r="J370" s="60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  <c r="CK370" s="61"/>
      <c r="CL370" s="61"/>
      <c r="CM370" s="61"/>
      <c r="CN370" s="61"/>
      <c r="CO370" s="61"/>
      <c r="CP370" s="61"/>
      <c r="CQ370" s="61"/>
      <c r="CR370" s="61"/>
      <c r="CS370" s="61"/>
      <c r="CT370" s="61"/>
      <c r="CU370" s="61"/>
      <c r="CV370" s="61"/>
      <c r="CW370" s="61"/>
      <c r="CX370" s="61"/>
      <c r="CY370" s="61"/>
      <c r="CZ370" s="61"/>
      <c r="DA370" s="61"/>
      <c r="DB370" s="61"/>
      <c r="DC370" s="61"/>
      <c r="DD370" s="61"/>
      <c r="DE370" s="61"/>
      <c r="DF370" s="61"/>
      <c r="DG370" s="61"/>
      <c r="DH370" s="61"/>
      <c r="DI370" s="61"/>
      <c r="DJ370" s="62"/>
    </row>
    <row r="371" spans="2:114" s="3" customFormat="1" ht="40.5" customHeight="1" x14ac:dyDescent="0.35">
      <c r="B371" s="56"/>
      <c r="C371" s="56"/>
      <c r="E371" s="58"/>
      <c r="F371" s="59"/>
      <c r="G371" s="60"/>
      <c r="H371" s="60"/>
      <c r="I371" s="60"/>
      <c r="J371" s="60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  <c r="CK371" s="61"/>
      <c r="CL371" s="61"/>
      <c r="CM371" s="61"/>
      <c r="CN371" s="61"/>
      <c r="CO371" s="61"/>
      <c r="CP371" s="61"/>
      <c r="CQ371" s="61"/>
      <c r="CR371" s="61"/>
      <c r="CS371" s="61"/>
      <c r="CT371" s="61"/>
      <c r="CU371" s="61"/>
      <c r="CV371" s="61"/>
      <c r="CW371" s="61"/>
      <c r="CX371" s="61"/>
      <c r="CY371" s="61"/>
      <c r="CZ371" s="61"/>
      <c r="DA371" s="61"/>
      <c r="DB371" s="61"/>
      <c r="DC371" s="61"/>
      <c r="DD371" s="61"/>
      <c r="DE371" s="61"/>
      <c r="DF371" s="61"/>
      <c r="DG371" s="61"/>
      <c r="DH371" s="61"/>
      <c r="DI371" s="61"/>
      <c r="DJ371" s="62"/>
    </row>
    <row r="372" spans="2:114" s="3" customFormat="1" ht="40.5" customHeight="1" x14ac:dyDescent="0.35">
      <c r="B372" s="56"/>
      <c r="C372" s="56"/>
      <c r="E372" s="58"/>
      <c r="F372" s="59"/>
      <c r="G372" s="60"/>
      <c r="H372" s="60"/>
      <c r="I372" s="60"/>
      <c r="J372" s="60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/>
      <c r="CC372" s="61"/>
      <c r="CD372" s="61"/>
      <c r="CE372" s="61"/>
      <c r="CF372" s="61"/>
      <c r="CG372" s="61"/>
      <c r="CH372" s="61"/>
      <c r="CI372" s="61"/>
      <c r="CJ372" s="61"/>
      <c r="CK372" s="61"/>
      <c r="CL372" s="61"/>
      <c r="CM372" s="61"/>
      <c r="CN372" s="61"/>
      <c r="CO372" s="61"/>
      <c r="CP372" s="61"/>
      <c r="CQ372" s="61"/>
      <c r="CR372" s="61"/>
      <c r="CS372" s="61"/>
      <c r="CT372" s="61"/>
      <c r="CU372" s="61"/>
      <c r="CV372" s="61"/>
      <c r="CW372" s="61"/>
      <c r="CX372" s="61"/>
      <c r="CY372" s="61"/>
      <c r="CZ372" s="61"/>
      <c r="DA372" s="61"/>
      <c r="DB372" s="61"/>
      <c r="DC372" s="61"/>
      <c r="DD372" s="61"/>
      <c r="DE372" s="61"/>
      <c r="DF372" s="61"/>
      <c r="DG372" s="61"/>
      <c r="DH372" s="61"/>
      <c r="DI372" s="61"/>
      <c r="DJ372" s="62"/>
    </row>
    <row r="373" spans="2:114" s="3" customFormat="1" ht="40.5" customHeight="1" x14ac:dyDescent="0.35">
      <c r="B373" s="56"/>
      <c r="C373" s="56"/>
      <c r="E373" s="58"/>
      <c r="F373" s="59"/>
      <c r="G373" s="60"/>
      <c r="H373" s="60"/>
      <c r="I373" s="60"/>
      <c r="J373" s="60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  <c r="CK373" s="61"/>
      <c r="CL373" s="61"/>
      <c r="CM373" s="61"/>
      <c r="CN373" s="61"/>
      <c r="CO373" s="61"/>
      <c r="CP373" s="61"/>
      <c r="CQ373" s="61"/>
      <c r="CR373" s="61"/>
      <c r="CS373" s="61"/>
      <c r="CT373" s="61"/>
      <c r="CU373" s="61"/>
      <c r="CV373" s="61"/>
      <c r="CW373" s="61"/>
      <c r="CX373" s="61"/>
      <c r="CY373" s="61"/>
      <c r="CZ373" s="61"/>
      <c r="DA373" s="61"/>
      <c r="DB373" s="61"/>
      <c r="DC373" s="61"/>
      <c r="DD373" s="61"/>
      <c r="DE373" s="61"/>
      <c r="DF373" s="61"/>
      <c r="DG373" s="61"/>
      <c r="DH373" s="61"/>
      <c r="DI373" s="61"/>
      <c r="DJ373" s="62"/>
    </row>
    <row r="374" spans="2:114" s="3" customFormat="1" ht="40.5" customHeight="1" x14ac:dyDescent="0.35">
      <c r="B374" s="56"/>
      <c r="C374" s="56"/>
      <c r="E374" s="58"/>
      <c r="F374" s="59"/>
      <c r="G374" s="60"/>
      <c r="H374" s="60"/>
      <c r="I374" s="60"/>
      <c r="J374" s="60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  <c r="CK374" s="61"/>
      <c r="CL374" s="61"/>
      <c r="CM374" s="61"/>
      <c r="CN374" s="61"/>
      <c r="CO374" s="61"/>
      <c r="CP374" s="61"/>
      <c r="CQ374" s="61"/>
      <c r="CR374" s="61"/>
      <c r="CS374" s="61"/>
      <c r="CT374" s="61"/>
      <c r="CU374" s="61"/>
      <c r="CV374" s="61"/>
      <c r="CW374" s="61"/>
      <c r="CX374" s="61"/>
      <c r="CY374" s="61"/>
      <c r="CZ374" s="61"/>
      <c r="DA374" s="61"/>
      <c r="DB374" s="61"/>
      <c r="DC374" s="61"/>
      <c r="DD374" s="61"/>
      <c r="DE374" s="61"/>
      <c r="DF374" s="61"/>
      <c r="DG374" s="61"/>
      <c r="DH374" s="61"/>
      <c r="DI374" s="61"/>
      <c r="DJ374" s="62"/>
    </row>
    <row r="375" spans="2:114" s="3" customFormat="1" ht="40.5" customHeight="1" x14ac:dyDescent="0.35">
      <c r="B375" s="56"/>
      <c r="C375" s="56"/>
      <c r="E375" s="58"/>
      <c r="F375" s="59"/>
      <c r="G375" s="60"/>
      <c r="H375" s="60"/>
      <c r="I375" s="60"/>
      <c r="J375" s="60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  <c r="CK375" s="61"/>
      <c r="CL375" s="61"/>
      <c r="CM375" s="61"/>
      <c r="CN375" s="61"/>
      <c r="CO375" s="61"/>
      <c r="CP375" s="61"/>
      <c r="CQ375" s="61"/>
      <c r="CR375" s="61"/>
      <c r="CS375" s="61"/>
      <c r="CT375" s="61"/>
      <c r="CU375" s="61"/>
      <c r="CV375" s="61"/>
      <c r="CW375" s="61"/>
      <c r="CX375" s="61"/>
      <c r="CY375" s="61"/>
      <c r="CZ375" s="61"/>
      <c r="DA375" s="61"/>
      <c r="DB375" s="61"/>
      <c r="DC375" s="61"/>
      <c r="DD375" s="61"/>
      <c r="DE375" s="61"/>
      <c r="DF375" s="61"/>
      <c r="DG375" s="61"/>
      <c r="DH375" s="61"/>
      <c r="DI375" s="61"/>
      <c r="DJ375" s="62"/>
    </row>
    <row r="376" spans="2:114" s="3" customFormat="1" ht="40.5" customHeight="1" x14ac:dyDescent="0.35">
      <c r="B376" s="56"/>
      <c r="C376" s="56"/>
      <c r="E376" s="58"/>
      <c r="F376" s="59"/>
      <c r="G376" s="60"/>
      <c r="H376" s="60"/>
      <c r="I376" s="60"/>
      <c r="J376" s="60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/>
      <c r="CE376" s="61"/>
      <c r="CF376" s="61"/>
      <c r="CG376" s="61"/>
      <c r="CH376" s="61"/>
      <c r="CI376" s="61"/>
      <c r="CJ376" s="61"/>
      <c r="CK376" s="61"/>
      <c r="CL376" s="61"/>
      <c r="CM376" s="61"/>
      <c r="CN376" s="61"/>
      <c r="CO376" s="61"/>
      <c r="CP376" s="61"/>
      <c r="CQ376" s="61"/>
      <c r="CR376" s="61"/>
      <c r="CS376" s="61"/>
      <c r="CT376" s="61"/>
      <c r="CU376" s="61"/>
      <c r="CV376" s="61"/>
      <c r="CW376" s="61"/>
      <c r="CX376" s="61"/>
      <c r="CY376" s="61"/>
      <c r="CZ376" s="61"/>
      <c r="DA376" s="61"/>
      <c r="DB376" s="61"/>
      <c r="DC376" s="61"/>
      <c r="DD376" s="61"/>
      <c r="DE376" s="61"/>
      <c r="DF376" s="61"/>
      <c r="DG376" s="61"/>
      <c r="DH376" s="61"/>
      <c r="DI376" s="61"/>
      <c r="DJ376" s="62"/>
    </row>
    <row r="377" spans="2:114" s="3" customFormat="1" ht="40.5" customHeight="1" x14ac:dyDescent="0.35">
      <c r="B377" s="56"/>
      <c r="C377" s="56"/>
      <c r="E377" s="58"/>
      <c r="F377" s="59"/>
      <c r="G377" s="60"/>
      <c r="H377" s="60"/>
      <c r="I377" s="60"/>
      <c r="J377" s="60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/>
      <c r="CE377" s="61"/>
      <c r="CF377" s="61"/>
      <c r="CG377" s="61"/>
      <c r="CH377" s="61"/>
      <c r="CI377" s="61"/>
      <c r="CJ377" s="61"/>
      <c r="CK377" s="61"/>
      <c r="CL377" s="61"/>
      <c r="CM377" s="61"/>
      <c r="CN377" s="61"/>
      <c r="CO377" s="61"/>
      <c r="CP377" s="61"/>
      <c r="CQ377" s="61"/>
      <c r="CR377" s="61"/>
      <c r="CS377" s="61"/>
      <c r="CT377" s="61"/>
      <c r="CU377" s="61"/>
      <c r="CV377" s="61"/>
      <c r="CW377" s="61"/>
      <c r="CX377" s="61"/>
      <c r="CY377" s="61"/>
      <c r="CZ377" s="61"/>
      <c r="DA377" s="61"/>
      <c r="DB377" s="61"/>
      <c r="DC377" s="61"/>
      <c r="DD377" s="61"/>
      <c r="DE377" s="61"/>
      <c r="DF377" s="61"/>
      <c r="DG377" s="61"/>
      <c r="DH377" s="61"/>
      <c r="DI377" s="61"/>
      <c r="DJ377" s="62"/>
    </row>
    <row r="378" spans="2:114" s="3" customFormat="1" ht="40.5" customHeight="1" x14ac:dyDescent="0.35">
      <c r="B378" s="56"/>
      <c r="C378" s="56"/>
      <c r="E378" s="58"/>
      <c r="F378" s="59"/>
      <c r="G378" s="60"/>
      <c r="H378" s="60"/>
      <c r="I378" s="60"/>
      <c r="J378" s="60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  <c r="BY378" s="61"/>
      <c r="BZ378" s="61"/>
      <c r="CA378" s="61"/>
      <c r="CB378" s="61"/>
      <c r="CC378" s="61"/>
      <c r="CD378" s="61"/>
      <c r="CE378" s="61"/>
      <c r="CF378" s="61"/>
      <c r="CG378" s="61"/>
      <c r="CH378" s="61"/>
      <c r="CI378" s="61"/>
      <c r="CJ378" s="61"/>
      <c r="CK378" s="61"/>
      <c r="CL378" s="61"/>
      <c r="CM378" s="61"/>
      <c r="CN378" s="61"/>
      <c r="CO378" s="61"/>
      <c r="CP378" s="61"/>
      <c r="CQ378" s="61"/>
      <c r="CR378" s="61"/>
      <c r="CS378" s="61"/>
      <c r="CT378" s="61"/>
      <c r="CU378" s="61"/>
      <c r="CV378" s="61"/>
      <c r="CW378" s="61"/>
      <c r="CX378" s="61"/>
      <c r="CY378" s="61"/>
      <c r="CZ378" s="61"/>
      <c r="DA378" s="61"/>
      <c r="DB378" s="61"/>
      <c r="DC378" s="61"/>
      <c r="DD378" s="61"/>
      <c r="DE378" s="61"/>
      <c r="DF378" s="61"/>
      <c r="DG378" s="61"/>
      <c r="DH378" s="61"/>
      <c r="DI378" s="61"/>
      <c r="DJ378" s="62"/>
    </row>
    <row r="379" spans="2:114" s="3" customFormat="1" ht="40.5" customHeight="1" x14ac:dyDescent="0.35">
      <c r="B379" s="56"/>
      <c r="C379" s="56"/>
      <c r="E379" s="58"/>
      <c r="F379" s="59"/>
      <c r="G379" s="60"/>
      <c r="H379" s="60"/>
      <c r="I379" s="60"/>
      <c r="J379" s="60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  <c r="BY379" s="61"/>
      <c r="BZ379" s="61"/>
      <c r="CA379" s="61"/>
      <c r="CB379" s="61"/>
      <c r="CC379" s="61"/>
      <c r="CD379" s="61"/>
      <c r="CE379" s="61"/>
      <c r="CF379" s="61"/>
      <c r="CG379" s="61"/>
      <c r="CH379" s="61"/>
      <c r="CI379" s="61"/>
      <c r="CJ379" s="61"/>
      <c r="CK379" s="61"/>
      <c r="CL379" s="61"/>
      <c r="CM379" s="61"/>
      <c r="CN379" s="61"/>
      <c r="CO379" s="61"/>
      <c r="CP379" s="61"/>
      <c r="CQ379" s="61"/>
      <c r="CR379" s="61"/>
      <c r="CS379" s="61"/>
      <c r="CT379" s="61"/>
      <c r="CU379" s="61"/>
      <c r="CV379" s="61"/>
      <c r="CW379" s="61"/>
      <c r="CX379" s="61"/>
      <c r="CY379" s="61"/>
      <c r="CZ379" s="61"/>
      <c r="DA379" s="61"/>
      <c r="DB379" s="61"/>
      <c r="DC379" s="61"/>
      <c r="DD379" s="61"/>
      <c r="DE379" s="61"/>
      <c r="DF379" s="61"/>
      <c r="DG379" s="61"/>
      <c r="DH379" s="61"/>
      <c r="DI379" s="61"/>
      <c r="DJ379" s="62"/>
    </row>
    <row r="380" spans="2:114" s="3" customFormat="1" ht="40.5" customHeight="1" x14ac:dyDescent="0.35">
      <c r="B380" s="56"/>
      <c r="C380" s="56"/>
      <c r="E380" s="58"/>
      <c r="F380" s="59"/>
      <c r="G380" s="60"/>
      <c r="H380" s="60"/>
      <c r="I380" s="60"/>
      <c r="J380" s="60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  <c r="CK380" s="61"/>
      <c r="CL380" s="61"/>
      <c r="CM380" s="61"/>
      <c r="CN380" s="61"/>
      <c r="CO380" s="61"/>
      <c r="CP380" s="61"/>
      <c r="CQ380" s="61"/>
      <c r="CR380" s="61"/>
      <c r="CS380" s="61"/>
      <c r="CT380" s="61"/>
      <c r="CU380" s="61"/>
      <c r="CV380" s="61"/>
      <c r="CW380" s="61"/>
      <c r="CX380" s="61"/>
      <c r="CY380" s="61"/>
      <c r="CZ380" s="61"/>
      <c r="DA380" s="61"/>
      <c r="DB380" s="61"/>
      <c r="DC380" s="61"/>
      <c r="DD380" s="61"/>
      <c r="DE380" s="61"/>
      <c r="DF380" s="61"/>
      <c r="DG380" s="61"/>
      <c r="DH380" s="61"/>
      <c r="DI380" s="61"/>
      <c r="DJ380" s="62"/>
    </row>
    <row r="381" spans="2:114" s="3" customFormat="1" ht="40.5" customHeight="1" x14ac:dyDescent="0.35">
      <c r="B381" s="56"/>
      <c r="C381" s="56"/>
      <c r="E381" s="58"/>
      <c r="F381" s="59"/>
      <c r="G381" s="60"/>
      <c r="H381" s="60"/>
      <c r="I381" s="60"/>
      <c r="J381" s="60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  <c r="CA381" s="61"/>
      <c r="CB381" s="61"/>
      <c r="CC381" s="61"/>
      <c r="CD381" s="61"/>
      <c r="CE381" s="61"/>
      <c r="CF381" s="61"/>
      <c r="CG381" s="61"/>
      <c r="CH381" s="61"/>
      <c r="CI381" s="61"/>
      <c r="CJ381" s="61"/>
      <c r="CK381" s="61"/>
      <c r="CL381" s="61"/>
      <c r="CM381" s="61"/>
      <c r="CN381" s="61"/>
      <c r="CO381" s="61"/>
      <c r="CP381" s="61"/>
      <c r="CQ381" s="61"/>
      <c r="CR381" s="61"/>
      <c r="CS381" s="61"/>
      <c r="CT381" s="61"/>
      <c r="CU381" s="61"/>
      <c r="CV381" s="61"/>
      <c r="CW381" s="61"/>
      <c r="CX381" s="61"/>
      <c r="CY381" s="61"/>
      <c r="CZ381" s="61"/>
      <c r="DA381" s="61"/>
      <c r="DB381" s="61"/>
      <c r="DC381" s="61"/>
      <c r="DD381" s="61"/>
      <c r="DE381" s="61"/>
      <c r="DF381" s="61"/>
      <c r="DG381" s="61"/>
      <c r="DH381" s="61"/>
      <c r="DI381" s="61"/>
      <c r="DJ381" s="62"/>
    </row>
    <row r="382" spans="2:114" s="3" customFormat="1" ht="40.5" customHeight="1" x14ac:dyDescent="0.35">
      <c r="B382" s="56"/>
      <c r="C382" s="56"/>
      <c r="E382" s="58"/>
      <c r="F382" s="59"/>
      <c r="G382" s="60"/>
      <c r="H382" s="60"/>
      <c r="I382" s="60"/>
      <c r="J382" s="60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  <c r="CA382" s="61"/>
      <c r="CB382" s="61"/>
      <c r="CC382" s="61"/>
      <c r="CD382" s="61"/>
      <c r="CE382" s="61"/>
      <c r="CF382" s="61"/>
      <c r="CG382" s="61"/>
      <c r="CH382" s="61"/>
      <c r="CI382" s="61"/>
      <c r="CJ382" s="61"/>
      <c r="CK382" s="61"/>
      <c r="CL382" s="61"/>
      <c r="CM382" s="61"/>
      <c r="CN382" s="61"/>
      <c r="CO382" s="61"/>
      <c r="CP382" s="61"/>
      <c r="CQ382" s="61"/>
      <c r="CR382" s="61"/>
      <c r="CS382" s="61"/>
      <c r="CT382" s="61"/>
      <c r="CU382" s="61"/>
      <c r="CV382" s="61"/>
      <c r="CW382" s="61"/>
      <c r="CX382" s="61"/>
      <c r="CY382" s="61"/>
      <c r="CZ382" s="61"/>
      <c r="DA382" s="61"/>
      <c r="DB382" s="61"/>
      <c r="DC382" s="61"/>
      <c r="DD382" s="61"/>
      <c r="DE382" s="61"/>
      <c r="DF382" s="61"/>
      <c r="DG382" s="61"/>
      <c r="DH382" s="61"/>
      <c r="DI382" s="61"/>
      <c r="DJ382" s="62"/>
    </row>
    <row r="383" spans="2:114" s="3" customFormat="1" ht="40.5" customHeight="1" x14ac:dyDescent="0.35">
      <c r="B383" s="56"/>
      <c r="C383" s="56"/>
      <c r="E383" s="58"/>
      <c r="F383" s="59"/>
      <c r="G383" s="60"/>
      <c r="H383" s="60"/>
      <c r="I383" s="60"/>
      <c r="J383" s="60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  <c r="CA383" s="61"/>
      <c r="CB383" s="61"/>
      <c r="CC383" s="61"/>
      <c r="CD383" s="61"/>
      <c r="CE383" s="61"/>
      <c r="CF383" s="61"/>
      <c r="CG383" s="61"/>
      <c r="CH383" s="61"/>
      <c r="CI383" s="61"/>
      <c r="CJ383" s="61"/>
      <c r="CK383" s="61"/>
      <c r="CL383" s="61"/>
      <c r="CM383" s="61"/>
      <c r="CN383" s="61"/>
      <c r="CO383" s="61"/>
      <c r="CP383" s="61"/>
      <c r="CQ383" s="61"/>
      <c r="CR383" s="61"/>
      <c r="CS383" s="61"/>
      <c r="CT383" s="61"/>
      <c r="CU383" s="61"/>
      <c r="CV383" s="61"/>
      <c r="CW383" s="61"/>
      <c r="CX383" s="61"/>
      <c r="CY383" s="61"/>
      <c r="CZ383" s="61"/>
      <c r="DA383" s="61"/>
      <c r="DB383" s="61"/>
      <c r="DC383" s="61"/>
      <c r="DD383" s="61"/>
      <c r="DE383" s="61"/>
      <c r="DF383" s="61"/>
      <c r="DG383" s="61"/>
      <c r="DH383" s="61"/>
      <c r="DI383" s="61"/>
      <c r="DJ383" s="62"/>
    </row>
    <row r="384" spans="2:114" s="3" customFormat="1" ht="40.5" customHeight="1" x14ac:dyDescent="0.35">
      <c r="B384" s="56"/>
      <c r="C384" s="56"/>
      <c r="E384" s="58"/>
      <c r="F384" s="59"/>
      <c r="G384" s="60"/>
      <c r="H384" s="60"/>
      <c r="I384" s="60"/>
      <c r="J384" s="60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  <c r="CA384" s="61"/>
      <c r="CB384" s="61"/>
      <c r="CC384" s="61"/>
      <c r="CD384" s="61"/>
      <c r="CE384" s="61"/>
      <c r="CF384" s="61"/>
      <c r="CG384" s="61"/>
      <c r="CH384" s="61"/>
      <c r="CI384" s="61"/>
      <c r="CJ384" s="61"/>
      <c r="CK384" s="61"/>
      <c r="CL384" s="61"/>
      <c r="CM384" s="61"/>
      <c r="CN384" s="61"/>
      <c r="CO384" s="61"/>
      <c r="CP384" s="61"/>
      <c r="CQ384" s="61"/>
      <c r="CR384" s="61"/>
      <c r="CS384" s="61"/>
      <c r="CT384" s="61"/>
      <c r="CU384" s="61"/>
      <c r="CV384" s="61"/>
      <c r="CW384" s="61"/>
      <c r="CX384" s="61"/>
      <c r="CY384" s="61"/>
      <c r="CZ384" s="61"/>
      <c r="DA384" s="61"/>
      <c r="DB384" s="61"/>
      <c r="DC384" s="61"/>
      <c r="DD384" s="61"/>
      <c r="DE384" s="61"/>
      <c r="DF384" s="61"/>
      <c r="DG384" s="61"/>
      <c r="DH384" s="61"/>
      <c r="DI384" s="61"/>
      <c r="DJ384" s="62"/>
    </row>
    <row r="385" spans="2:114" s="3" customFormat="1" ht="40.5" customHeight="1" x14ac:dyDescent="0.35">
      <c r="B385" s="56"/>
      <c r="C385" s="56"/>
      <c r="E385" s="58"/>
      <c r="F385" s="59"/>
      <c r="G385" s="60"/>
      <c r="H385" s="60"/>
      <c r="I385" s="60"/>
      <c r="J385" s="60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  <c r="CA385" s="61"/>
      <c r="CB385" s="61"/>
      <c r="CC385" s="61"/>
      <c r="CD385" s="61"/>
      <c r="CE385" s="61"/>
      <c r="CF385" s="61"/>
      <c r="CG385" s="61"/>
      <c r="CH385" s="61"/>
      <c r="CI385" s="61"/>
      <c r="CJ385" s="61"/>
      <c r="CK385" s="61"/>
      <c r="CL385" s="61"/>
      <c r="CM385" s="61"/>
      <c r="CN385" s="61"/>
      <c r="CO385" s="61"/>
      <c r="CP385" s="61"/>
      <c r="CQ385" s="61"/>
      <c r="CR385" s="61"/>
      <c r="CS385" s="61"/>
      <c r="CT385" s="61"/>
      <c r="CU385" s="61"/>
      <c r="CV385" s="61"/>
      <c r="CW385" s="61"/>
      <c r="CX385" s="61"/>
      <c r="CY385" s="61"/>
      <c r="CZ385" s="61"/>
      <c r="DA385" s="61"/>
      <c r="DB385" s="61"/>
      <c r="DC385" s="61"/>
      <c r="DD385" s="61"/>
      <c r="DE385" s="61"/>
      <c r="DF385" s="61"/>
      <c r="DG385" s="61"/>
      <c r="DH385" s="61"/>
      <c r="DI385" s="61"/>
      <c r="DJ385" s="62"/>
    </row>
    <row r="386" spans="2:114" s="3" customFormat="1" ht="40.5" customHeight="1" x14ac:dyDescent="0.35">
      <c r="B386" s="56"/>
      <c r="C386" s="56"/>
      <c r="E386" s="58"/>
      <c r="F386" s="59"/>
      <c r="G386" s="60"/>
      <c r="H386" s="60"/>
      <c r="I386" s="60"/>
      <c r="J386" s="60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  <c r="CL386" s="61"/>
      <c r="CM386" s="61"/>
      <c r="CN386" s="61"/>
      <c r="CO386" s="61"/>
      <c r="CP386" s="61"/>
      <c r="CQ386" s="61"/>
      <c r="CR386" s="61"/>
      <c r="CS386" s="61"/>
      <c r="CT386" s="61"/>
      <c r="CU386" s="61"/>
      <c r="CV386" s="61"/>
      <c r="CW386" s="61"/>
      <c r="CX386" s="61"/>
      <c r="CY386" s="61"/>
      <c r="CZ386" s="61"/>
      <c r="DA386" s="61"/>
      <c r="DB386" s="61"/>
      <c r="DC386" s="61"/>
      <c r="DD386" s="61"/>
      <c r="DE386" s="61"/>
      <c r="DF386" s="61"/>
      <c r="DG386" s="61"/>
      <c r="DH386" s="61"/>
      <c r="DI386" s="61"/>
      <c r="DJ386" s="62"/>
    </row>
    <row r="387" spans="2:114" s="3" customFormat="1" ht="40.5" customHeight="1" x14ac:dyDescent="0.35">
      <c r="B387" s="56"/>
      <c r="C387" s="56"/>
      <c r="E387" s="58"/>
      <c r="F387" s="59"/>
      <c r="G387" s="60"/>
      <c r="H387" s="60"/>
      <c r="I387" s="60"/>
      <c r="J387" s="60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  <c r="CK387" s="61"/>
      <c r="CL387" s="61"/>
      <c r="CM387" s="61"/>
      <c r="CN387" s="61"/>
      <c r="CO387" s="61"/>
      <c r="CP387" s="61"/>
      <c r="CQ387" s="61"/>
      <c r="CR387" s="61"/>
      <c r="CS387" s="61"/>
      <c r="CT387" s="61"/>
      <c r="CU387" s="61"/>
      <c r="CV387" s="61"/>
      <c r="CW387" s="61"/>
      <c r="CX387" s="61"/>
      <c r="CY387" s="61"/>
      <c r="CZ387" s="61"/>
      <c r="DA387" s="61"/>
      <c r="DB387" s="61"/>
      <c r="DC387" s="61"/>
      <c r="DD387" s="61"/>
      <c r="DE387" s="61"/>
      <c r="DF387" s="61"/>
      <c r="DG387" s="61"/>
      <c r="DH387" s="61"/>
      <c r="DI387" s="61"/>
      <c r="DJ387" s="62"/>
    </row>
    <row r="388" spans="2:114" s="3" customFormat="1" ht="40.5" customHeight="1" x14ac:dyDescent="0.35">
      <c r="B388" s="56"/>
      <c r="C388" s="56"/>
      <c r="E388" s="58"/>
      <c r="F388" s="59"/>
      <c r="G388" s="60"/>
      <c r="H388" s="60"/>
      <c r="I388" s="60"/>
      <c r="J388" s="60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  <c r="CS388" s="61"/>
      <c r="CT388" s="61"/>
      <c r="CU388" s="61"/>
      <c r="CV388" s="61"/>
      <c r="CW388" s="61"/>
      <c r="CX388" s="61"/>
      <c r="CY388" s="61"/>
      <c r="CZ388" s="61"/>
      <c r="DA388" s="61"/>
      <c r="DB388" s="61"/>
      <c r="DC388" s="61"/>
      <c r="DD388" s="61"/>
      <c r="DE388" s="61"/>
      <c r="DF388" s="61"/>
      <c r="DG388" s="61"/>
      <c r="DH388" s="61"/>
      <c r="DI388" s="61"/>
      <c r="DJ388" s="62"/>
    </row>
    <row r="389" spans="2:114" s="3" customFormat="1" ht="40.5" customHeight="1" x14ac:dyDescent="0.35">
      <c r="B389" s="56"/>
      <c r="C389" s="56"/>
      <c r="E389" s="58"/>
      <c r="F389" s="59"/>
      <c r="G389" s="60"/>
      <c r="H389" s="60"/>
      <c r="I389" s="60"/>
      <c r="J389" s="60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  <c r="CS389" s="61"/>
      <c r="CT389" s="61"/>
      <c r="CU389" s="61"/>
      <c r="CV389" s="61"/>
      <c r="CW389" s="61"/>
      <c r="CX389" s="61"/>
      <c r="CY389" s="61"/>
      <c r="CZ389" s="61"/>
      <c r="DA389" s="61"/>
      <c r="DB389" s="61"/>
      <c r="DC389" s="61"/>
      <c r="DD389" s="61"/>
      <c r="DE389" s="61"/>
      <c r="DF389" s="61"/>
      <c r="DG389" s="61"/>
      <c r="DH389" s="61"/>
      <c r="DI389" s="61"/>
      <c r="DJ389" s="62"/>
    </row>
    <row r="390" spans="2:114" s="3" customFormat="1" ht="40.5" customHeight="1" x14ac:dyDescent="0.35">
      <c r="B390" s="56"/>
      <c r="C390" s="56"/>
      <c r="E390" s="58"/>
      <c r="F390" s="59"/>
      <c r="G390" s="60"/>
      <c r="H390" s="60"/>
      <c r="I390" s="60"/>
      <c r="J390" s="60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  <c r="CK390" s="61"/>
      <c r="CL390" s="61"/>
      <c r="CM390" s="61"/>
      <c r="CN390" s="61"/>
      <c r="CO390" s="61"/>
      <c r="CP390" s="61"/>
      <c r="CQ390" s="61"/>
      <c r="CR390" s="61"/>
      <c r="CS390" s="61"/>
      <c r="CT390" s="61"/>
      <c r="CU390" s="61"/>
      <c r="CV390" s="61"/>
      <c r="CW390" s="61"/>
      <c r="CX390" s="61"/>
      <c r="CY390" s="61"/>
      <c r="CZ390" s="61"/>
      <c r="DA390" s="61"/>
      <c r="DB390" s="61"/>
      <c r="DC390" s="61"/>
      <c r="DD390" s="61"/>
      <c r="DE390" s="61"/>
      <c r="DF390" s="61"/>
      <c r="DG390" s="61"/>
      <c r="DH390" s="61"/>
      <c r="DI390" s="61"/>
      <c r="DJ390" s="62"/>
    </row>
    <row r="391" spans="2:114" s="3" customFormat="1" ht="40.5" customHeight="1" x14ac:dyDescent="0.35">
      <c r="B391" s="56"/>
      <c r="C391" s="56"/>
      <c r="E391" s="58"/>
      <c r="F391" s="59"/>
      <c r="G391" s="60"/>
      <c r="H391" s="60"/>
      <c r="I391" s="60"/>
      <c r="J391" s="60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  <c r="CS391" s="61"/>
      <c r="CT391" s="61"/>
      <c r="CU391" s="61"/>
      <c r="CV391" s="61"/>
      <c r="CW391" s="61"/>
      <c r="CX391" s="61"/>
      <c r="CY391" s="61"/>
      <c r="CZ391" s="61"/>
      <c r="DA391" s="61"/>
      <c r="DB391" s="61"/>
      <c r="DC391" s="61"/>
      <c r="DD391" s="61"/>
      <c r="DE391" s="61"/>
      <c r="DF391" s="61"/>
      <c r="DG391" s="61"/>
      <c r="DH391" s="61"/>
      <c r="DI391" s="61"/>
      <c r="DJ391" s="62"/>
    </row>
    <row r="392" spans="2:114" s="3" customFormat="1" ht="40.5" customHeight="1" x14ac:dyDescent="0.35">
      <c r="B392" s="56"/>
      <c r="C392" s="56"/>
      <c r="E392" s="58"/>
      <c r="F392" s="59"/>
      <c r="G392" s="60"/>
      <c r="H392" s="60"/>
      <c r="I392" s="60"/>
      <c r="J392" s="60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  <c r="CS392" s="61"/>
      <c r="CT392" s="61"/>
      <c r="CU392" s="61"/>
      <c r="CV392" s="61"/>
      <c r="CW392" s="61"/>
      <c r="CX392" s="61"/>
      <c r="CY392" s="61"/>
      <c r="CZ392" s="61"/>
      <c r="DA392" s="61"/>
      <c r="DB392" s="61"/>
      <c r="DC392" s="61"/>
      <c r="DD392" s="61"/>
      <c r="DE392" s="61"/>
      <c r="DF392" s="61"/>
      <c r="DG392" s="61"/>
      <c r="DH392" s="61"/>
      <c r="DI392" s="61"/>
      <c r="DJ392" s="62"/>
    </row>
    <row r="393" spans="2:114" s="3" customFormat="1" ht="40.5" customHeight="1" x14ac:dyDescent="0.35">
      <c r="B393" s="56"/>
      <c r="C393" s="56"/>
      <c r="E393" s="58"/>
      <c r="F393" s="59"/>
      <c r="G393" s="60"/>
      <c r="H393" s="60"/>
      <c r="I393" s="60"/>
      <c r="J393" s="60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  <c r="CS393" s="61"/>
      <c r="CT393" s="61"/>
      <c r="CU393" s="61"/>
      <c r="CV393" s="61"/>
      <c r="CW393" s="61"/>
      <c r="CX393" s="61"/>
      <c r="CY393" s="61"/>
      <c r="CZ393" s="61"/>
      <c r="DA393" s="61"/>
      <c r="DB393" s="61"/>
      <c r="DC393" s="61"/>
      <c r="DD393" s="61"/>
      <c r="DE393" s="61"/>
      <c r="DF393" s="61"/>
      <c r="DG393" s="61"/>
      <c r="DH393" s="61"/>
      <c r="DI393" s="61"/>
      <c r="DJ393" s="62"/>
    </row>
    <row r="394" spans="2:114" s="3" customFormat="1" ht="40.5" customHeight="1" x14ac:dyDescent="0.35">
      <c r="B394" s="56"/>
      <c r="C394" s="56"/>
      <c r="E394" s="58"/>
      <c r="F394" s="59"/>
      <c r="G394" s="60"/>
      <c r="H394" s="60"/>
      <c r="I394" s="60"/>
      <c r="J394" s="60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  <c r="CS394" s="61"/>
      <c r="CT394" s="61"/>
      <c r="CU394" s="61"/>
      <c r="CV394" s="61"/>
      <c r="CW394" s="61"/>
      <c r="CX394" s="61"/>
      <c r="CY394" s="61"/>
      <c r="CZ394" s="61"/>
      <c r="DA394" s="61"/>
      <c r="DB394" s="61"/>
      <c r="DC394" s="61"/>
      <c r="DD394" s="61"/>
      <c r="DE394" s="61"/>
      <c r="DF394" s="61"/>
      <c r="DG394" s="61"/>
      <c r="DH394" s="61"/>
      <c r="DI394" s="61"/>
      <c r="DJ394" s="62"/>
    </row>
    <row r="395" spans="2:114" s="3" customFormat="1" ht="40.5" customHeight="1" x14ac:dyDescent="0.35">
      <c r="B395" s="56"/>
      <c r="C395" s="56"/>
      <c r="E395" s="58"/>
      <c r="F395" s="59"/>
      <c r="G395" s="60"/>
      <c r="H395" s="60"/>
      <c r="I395" s="60"/>
      <c r="J395" s="60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  <c r="CS395" s="61"/>
      <c r="CT395" s="61"/>
      <c r="CU395" s="61"/>
      <c r="CV395" s="61"/>
      <c r="CW395" s="61"/>
      <c r="CX395" s="61"/>
      <c r="CY395" s="61"/>
      <c r="CZ395" s="61"/>
      <c r="DA395" s="61"/>
      <c r="DB395" s="61"/>
      <c r="DC395" s="61"/>
      <c r="DD395" s="61"/>
      <c r="DE395" s="61"/>
      <c r="DF395" s="61"/>
      <c r="DG395" s="61"/>
      <c r="DH395" s="61"/>
      <c r="DI395" s="61"/>
      <c r="DJ395" s="62"/>
    </row>
    <row r="396" spans="2:114" s="3" customFormat="1" ht="40.5" customHeight="1" x14ac:dyDescent="0.35">
      <c r="B396" s="56"/>
      <c r="C396" s="56"/>
      <c r="E396" s="58"/>
      <c r="F396" s="59"/>
      <c r="G396" s="60"/>
      <c r="H396" s="60"/>
      <c r="I396" s="60"/>
      <c r="J396" s="60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  <c r="BY396" s="61"/>
      <c r="BZ396" s="61"/>
      <c r="CA396" s="61"/>
      <c r="CB396" s="61"/>
      <c r="CC396" s="61"/>
      <c r="CD396" s="61"/>
      <c r="CE396" s="61"/>
      <c r="CF396" s="61"/>
      <c r="CG396" s="61"/>
      <c r="CH396" s="61"/>
      <c r="CI396" s="61"/>
      <c r="CJ396" s="61"/>
      <c r="CK396" s="61"/>
      <c r="CL396" s="61"/>
      <c r="CM396" s="61"/>
      <c r="CN396" s="61"/>
      <c r="CO396" s="61"/>
      <c r="CP396" s="61"/>
      <c r="CQ396" s="61"/>
      <c r="CR396" s="61"/>
      <c r="CS396" s="61"/>
      <c r="CT396" s="61"/>
      <c r="CU396" s="61"/>
      <c r="CV396" s="61"/>
      <c r="CW396" s="61"/>
      <c r="CX396" s="61"/>
      <c r="CY396" s="61"/>
      <c r="CZ396" s="61"/>
      <c r="DA396" s="61"/>
      <c r="DB396" s="61"/>
      <c r="DC396" s="61"/>
      <c r="DD396" s="61"/>
      <c r="DE396" s="61"/>
      <c r="DF396" s="61"/>
      <c r="DG396" s="61"/>
      <c r="DH396" s="61"/>
      <c r="DI396" s="61"/>
      <c r="DJ396" s="62"/>
    </row>
    <row r="397" spans="2:114" s="3" customFormat="1" ht="40.5" customHeight="1" x14ac:dyDescent="0.35">
      <c r="B397" s="56"/>
      <c r="C397" s="56"/>
      <c r="E397" s="58"/>
      <c r="F397" s="59"/>
      <c r="G397" s="60"/>
      <c r="H397" s="60"/>
      <c r="I397" s="60"/>
      <c r="J397" s="60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  <c r="BY397" s="61"/>
      <c r="BZ397" s="61"/>
      <c r="CA397" s="61"/>
      <c r="CB397" s="61"/>
      <c r="CC397" s="61"/>
      <c r="CD397" s="61"/>
      <c r="CE397" s="61"/>
      <c r="CF397" s="61"/>
      <c r="CG397" s="61"/>
      <c r="CH397" s="61"/>
      <c r="CI397" s="61"/>
      <c r="CJ397" s="61"/>
      <c r="CK397" s="61"/>
      <c r="CL397" s="61"/>
      <c r="CM397" s="61"/>
      <c r="CN397" s="61"/>
      <c r="CO397" s="61"/>
      <c r="CP397" s="61"/>
      <c r="CQ397" s="61"/>
      <c r="CR397" s="61"/>
      <c r="CS397" s="61"/>
      <c r="CT397" s="61"/>
      <c r="CU397" s="61"/>
      <c r="CV397" s="61"/>
      <c r="CW397" s="61"/>
      <c r="CX397" s="61"/>
      <c r="CY397" s="61"/>
      <c r="CZ397" s="61"/>
      <c r="DA397" s="61"/>
      <c r="DB397" s="61"/>
      <c r="DC397" s="61"/>
      <c r="DD397" s="61"/>
      <c r="DE397" s="61"/>
      <c r="DF397" s="61"/>
      <c r="DG397" s="61"/>
      <c r="DH397" s="61"/>
      <c r="DI397" s="61"/>
      <c r="DJ397" s="62"/>
    </row>
    <row r="398" spans="2:114" s="3" customFormat="1" ht="40.5" customHeight="1" x14ac:dyDescent="0.35">
      <c r="B398" s="56"/>
      <c r="C398" s="56"/>
      <c r="E398" s="58"/>
      <c r="F398" s="59"/>
      <c r="G398" s="60"/>
      <c r="H398" s="60"/>
      <c r="I398" s="60"/>
      <c r="J398" s="60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61"/>
      <c r="BZ398" s="61"/>
      <c r="CA398" s="61"/>
      <c r="CB398" s="61"/>
      <c r="CC398" s="61"/>
      <c r="CD398" s="61"/>
      <c r="CE398" s="61"/>
      <c r="CF398" s="61"/>
      <c r="CG398" s="61"/>
      <c r="CH398" s="61"/>
      <c r="CI398" s="61"/>
      <c r="CJ398" s="61"/>
      <c r="CK398" s="61"/>
      <c r="CL398" s="61"/>
      <c r="CM398" s="61"/>
      <c r="CN398" s="61"/>
      <c r="CO398" s="61"/>
      <c r="CP398" s="61"/>
      <c r="CQ398" s="61"/>
      <c r="CR398" s="61"/>
      <c r="CS398" s="61"/>
      <c r="CT398" s="61"/>
      <c r="CU398" s="61"/>
      <c r="CV398" s="61"/>
      <c r="CW398" s="61"/>
      <c r="CX398" s="61"/>
      <c r="CY398" s="61"/>
      <c r="CZ398" s="61"/>
      <c r="DA398" s="61"/>
      <c r="DB398" s="61"/>
      <c r="DC398" s="61"/>
      <c r="DD398" s="61"/>
      <c r="DE398" s="61"/>
      <c r="DF398" s="61"/>
      <c r="DG398" s="61"/>
      <c r="DH398" s="61"/>
      <c r="DI398" s="61"/>
      <c r="DJ398" s="62"/>
    </row>
    <row r="399" spans="2:114" s="3" customFormat="1" ht="40.5" customHeight="1" x14ac:dyDescent="0.35">
      <c r="B399" s="56"/>
      <c r="C399" s="56"/>
      <c r="E399" s="58"/>
      <c r="F399" s="59"/>
      <c r="G399" s="60"/>
      <c r="H399" s="60"/>
      <c r="I399" s="60"/>
      <c r="J399" s="60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61"/>
      <c r="BZ399" s="61"/>
      <c r="CA399" s="61"/>
      <c r="CB399" s="61"/>
      <c r="CC399" s="61"/>
      <c r="CD399" s="61"/>
      <c r="CE399" s="61"/>
      <c r="CF399" s="61"/>
      <c r="CG399" s="61"/>
      <c r="CH399" s="61"/>
      <c r="CI399" s="61"/>
      <c r="CJ399" s="61"/>
      <c r="CK399" s="61"/>
      <c r="CL399" s="61"/>
      <c r="CM399" s="61"/>
      <c r="CN399" s="61"/>
      <c r="CO399" s="61"/>
      <c r="CP399" s="61"/>
      <c r="CQ399" s="61"/>
      <c r="CR399" s="61"/>
      <c r="CS399" s="61"/>
      <c r="CT399" s="61"/>
      <c r="CU399" s="61"/>
      <c r="CV399" s="61"/>
      <c r="CW399" s="61"/>
      <c r="CX399" s="61"/>
      <c r="CY399" s="61"/>
      <c r="CZ399" s="61"/>
      <c r="DA399" s="61"/>
      <c r="DB399" s="61"/>
      <c r="DC399" s="61"/>
      <c r="DD399" s="61"/>
      <c r="DE399" s="61"/>
      <c r="DF399" s="61"/>
      <c r="DG399" s="61"/>
      <c r="DH399" s="61"/>
      <c r="DI399" s="61"/>
      <c r="DJ399" s="62"/>
    </row>
    <row r="400" spans="2:114" s="3" customFormat="1" ht="40.5" customHeight="1" x14ac:dyDescent="0.35">
      <c r="B400" s="56"/>
      <c r="C400" s="56"/>
      <c r="E400" s="58"/>
      <c r="F400" s="59"/>
      <c r="G400" s="60"/>
      <c r="H400" s="60"/>
      <c r="I400" s="60"/>
      <c r="J400" s="60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61"/>
      <c r="BZ400" s="61"/>
      <c r="CA400" s="61"/>
      <c r="CB400" s="61"/>
      <c r="CC400" s="61"/>
      <c r="CD400" s="61"/>
      <c r="CE400" s="61"/>
      <c r="CF400" s="61"/>
      <c r="CG400" s="61"/>
      <c r="CH400" s="61"/>
      <c r="CI400" s="61"/>
      <c r="CJ400" s="61"/>
      <c r="CK400" s="61"/>
      <c r="CL400" s="61"/>
      <c r="CM400" s="61"/>
      <c r="CN400" s="61"/>
      <c r="CO400" s="61"/>
      <c r="CP400" s="61"/>
      <c r="CQ400" s="61"/>
      <c r="CR400" s="61"/>
      <c r="CS400" s="61"/>
      <c r="CT400" s="61"/>
      <c r="CU400" s="61"/>
      <c r="CV400" s="61"/>
      <c r="CW400" s="61"/>
      <c r="CX400" s="61"/>
      <c r="CY400" s="61"/>
      <c r="CZ400" s="61"/>
      <c r="DA400" s="61"/>
      <c r="DB400" s="61"/>
      <c r="DC400" s="61"/>
      <c r="DD400" s="61"/>
      <c r="DE400" s="61"/>
      <c r="DF400" s="61"/>
      <c r="DG400" s="61"/>
      <c r="DH400" s="61"/>
      <c r="DI400" s="61"/>
      <c r="DJ400" s="62"/>
    </row>
    <row r="401" spans="2:114" s="3" customFormat="1" ht="40.5" customHeight="1" x14ac:dyDescent="0.35">
      <c r="B401" s="56"/>
      <c r="C401" s="56"/>
      <c r="E401" s="58"/>
      <c r="F401" s="59"/>
      <c r="G401" s="60"/>
      <c r="H401" s="60"/>
      <c r="I401" s="60"/>
      <c r="J401" s="60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  <c r="CA401" s="61"/>
      <c r="CB401" s="61"/>
      <c r="CC401" s="61"/>
      <c r="CD401" s="61"/>
      <c r="CE401" s="61"/>
      <c r="CF401" s="61"/>
      <c r="CG401" s="61"/>
      <c r="CH401" s="61"/>
      <c r="CI401" s="61"/>
      <c r="CJ401" s="61"/>
      <c r="CK401" s="61"/>
      <c r="CL401" s="61"/>
      <c r="CM401" s="61"/>
      <c r="CN401" s="61"/>
      <c r="CO401" s="61"/>
      <c r="CP401" s="61"/>
      <c r="CQ401" s="61"/>
      <c r="CR401" s="61"/>
      <c r="CS401" s="61"/>
      <c r="CT401" s="61"/>
      <c r="CU401" s="61"/>
      <c r="CV401" s="61"/>
      <c r="CW401" s="61"/>
      <c r="CX401" s="61"/>
      <c r="CY401" s="61"/>
      <c r="CZ401" s="61"/>
      <c r="DA401" s="61"/>
      <c r="DB401" s="61"/>
      <c r="DC401" s="61"/>
      <c r="DD401" s="61"/>
      <c r="DE401" s="61"/>
      <c r="DF401" s="61"/>
      <c r="DG401" s="61"/>
      <c r="DH401" s="61"/>
      <c r="DI401" s="61"/>
      <c r="DJ401" s="62"/>
    </row>
    <row r="402" spans="2:114" s="3" customFormat="1" ht="40.5" customHeight="1" x14ac:dyDescent="0.35">
      <c r="B402" s="56"/>
      <c r="C402" s="56"/>
      <c r="E402" s="58"/>
      <c r="F402" s="59"/>
      <c r="G402" s="60"/>
      <c r="H402" s="60"/>
      <c r="I402" s="60"/>
      <c r="J402" s="60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  <c r="CA402" s="61"/>
      <c r="CB402" s="61"/>
      <c r="CC402" s="61"/>
      <c r="CD402" s="61"/>
      <c r="CE402" s="61"/>
      <c r="CF402" s="61"/>
      <c r="CG402" s="61"/>
      <c r="CH402" s="61"/>
      <c r="CI402" s="61"/>
      <c r="CJ402" s="61"/>
      <c r="CK402" s="61"/>
      <c r="CL402" s="61"/>
      <c r="CM402" s="61"/>
      <c r="CN402" s="61"/>
      <c r="CO402" s="61"/>
      <c r="CP402" s="61"/>
      <c r="CQ402" s="61"/>
      <c r="CR402" s="61"/>
      <c r="CS402" s="61"/>
      <c r="CT402" s="61"/>
      <c r="CU402" s="61"/>
      <c r="CV402" s="61"/>
      <c r="CW402" s="61"/>
      <c r="CX402" s="61"/>
      <c r="CY402" s="61"/>
      <c r="CZ402" s="61"/>
      <c r="DA402" s="61"/>
      <c r="DB402" s="61"/>
      <c r="DC402" s="61"/>
      <c r="DD402" s="61"/>
      <c r="DE402" s="61"/>
      <c r="DF402" s="61"/>
      <c r="DG402" s="61"/>
      <c r="DH402" s="61"/>
      <c r="DI402" s="61"/>
      <c r="DJ402" s="62"/>
    </row>
    <row r="403" spans="2:114" s="3" customFormat="1" ht="40.5" customHeight="1" x14ac:dyDescent="0.35">
      <c r="B403" s="56"/>
      <c r="C403" s="56"/>
      <c r="E403" s="58"/>
      <c r="F403" s="59"/>
      <c r="G403" s="60"/>
      <c r="H403" s="60"/>
      <c r="I403" s="60"/>
      <c r="J403" s="60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  <c r="CA403" s="61"/>
      <c r="CB403" s="61"/>
      <c r="CC403" s="61"/>
      <c r="CD403" s="61"/>
      <c r="CE403" s="61"/>
      <c r="CF403" s="61"/>
      <c r="CG403" s="61"/>
      <c r="CH403" s="61"/>
      <c r="CI403" s="61"/>
      <c r="CJ403" s="61"/>
      <c r="CK403" s="61"/>
      <c r="CL403" s="61"/>
      <c r="CM403" s="61"/>
      <c r="CN403" s="61"/>
      <c r="CO403" s="61"/>
      <c r="CP403" s="61"/>
      <c r="CQ403" s="61"/>
      <c r="CR403" s="61"/>
      <c r="CS403" s="61"/>
      <c r="CT403" s="61"/>
      <c r="CU403" s="61"/>
      <c r="CV403" s="61"/>
      <c r="CW403" s="61"/>
      <c r="CX403" s="61"/>
      <c r="CY403" s="61"/>
      <c r="CZ403" s="61"/>
      <c r="DA403" s="61"/>
      <c r="DB403" s="61"/>
      <c r="DC403" s="61"/>
      <c r="DD403" s="61"/>
      <c r="DE403" s="61"/>
      <c r="DF403" s="61"/>
      <c r="DG403" s="61"/>
      <c r="DH403" s="61"/>
      <c r="DI403" s="61"/>
      <c r="DJ403" s="62"/>
    </row>
    <row r="404" spans="2:114" s="3" customFormat="1" ht="40.5" customHeight="1" x14ac:dyDescent="0.35">
      <c r="B404" s="56"/>
      <c r="C404" s="56"/>
      <c r="E404" s="58"/>
      <c r="F404" s="59"/>
      <c r="G404" s="60"/>
      <c r="H404" s="60"/>
      <c r="I404" s="60"/>
      <c r="J404" s="60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  <c r="BY404" s="61"/>
      <c r="BZ404" s="61"/>
      <c r="CA404" s="61"/>
      <c r="CB404" s="61"/>
      <c r="CC404" s="61"/>
      <c r="CD404" s="61"/>
      <c r="CE404" s="61"/>
      <c r="CF404" s="61"/>
      <c r="CG404" s="61"/>
      <c r="CH404" s="61"/>
      <c r="CI404" s="61"/>
      <c r="CJ404" s="61"/>
      <c r="CK404" s="61"/>
      <c r="CL404" s="61"/>
      <c r="CM404" s="61"/>
      <c r="CN404" s="61"/>
      <c r="CO404" s="61"/>
      <c r="CP404" s="61"/>
      <c r="CQ404" s="61"/>
      <c r="CR404" s="61"/>
      <c r="CS404" s="61"/>
      <c r="CT404" s="61"/>
      <c r="CU404" s="61"/>
      <c r="CV404" s="61"/>
      <c r="CW404" s="61"/>
      <c r="CX404" s="61"/>
      <c r="CY404" s="61"/>
      <c r="CZ404" s="61"/>
      <c r="DA404" s="61"/>
      <c r="DB404" s="61"/>
      <c r="DC404" s="61"/>
      <c r="DD404" s="61"/>
      <c r="DE404" s="61"/>
      <c r="DF404" s="61"/>
      <c r="DG404" s="61"/>
      <c r="DH404" s="61"/>
      <c r="DI404" s="61"/>
      <c r="DJ404" s="62"/>
    </row>
    <row r="405" spans="2:114" s="3" customFormat="1" ht="40.5" customHeight="1" x14ac:dyDescent="0.35">
      <c r="B405" s="56"/>
      <c r="C405" s="56"/>
      <c r="E405" s="58"/>
      <c r="F405" s="59"/>
      <c r="G405" s="60"/>
      <c r="H405" s="60"/>
      <c r="I405" s="60"/>
      <c r="J405" s="60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  <c r="BY405" s="61"/>
      <c r="BZ405" s="61"/>
      <c r="CA405" s="61"/>
      <c r="CB405" s="61"/>
      <c r="CC405" s="61"/>
      <c r="CD405" s="61"/>
      <c r="CE405" s="61"/>
      <c r="CF405" s="61"/>
      <c r="CG405" s="61"/>
      <c r="CH405" s="61"/>
      <c r="CI405" s="61"/>
      <c r="CJ405" s="61"/>
      <c r="CK405" s="61"/>
      <c r="CL405" s="61"/>
      <c r="CM405" s="61"/>
      <c r="CN405" s="61"/>
      <c r="CO405" s="61"/>
      <c r="CP405" s="61"/>
      <c r="CQ405" s="61"/>
      <c r="CR405" s="61"/>
      <c r="CS405" s="61"/>
      <c r="CT405" s="61"/>
      <c r="CU405" s="61"/>
      <c r="CV405" s="61"/>
      <c r="CW405" s="61"/>
      <c r="CX405" s="61"/>
      <c r="CY405" s="61"/>
      <c r="CZ405" s="61"/>
      <c r="DA405" s="61"/>
      <c r="DB405" s="61"/>
      <c r="DC405" s="61"/>
      <c r="DD405" s="61"/>
      <c r="DE405" s="61"/>
      <c r="DF405" s="61"/>
      <c r="DG405" s="61"/>
      <c r="DH405" s="61"/>
      <c r="DI405" s="61"/>
      <c r="DJ405" s="62"/>
    </row>
    <row r="406" spans="2:114" s="3" customFormat="1" ht="40.5" customHeight="1" x14ac:dyDescent="0.35">
      <c r="B406" s="56"/>
      <c r="C406" s="56"/>
      <c r="E406" s="58"/>
      <c r="F406" s="59"/>
      <c r="G406" s="60"/>
      <c r="H406" s="60"/>
      <c r="I406" s="60"/>
      <c r="J406" s="60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  <c r="BY406" s="61"/>
      <c r="BZ406" s="61"/>
      <c r="CA406" s="61"/>
      <c r="CB406" s="61"/>
      <c r="CC406" s="61"/>
      <c r="CD406" s="61"/>
      <c r="CE406" s="61"/>
      <c r="CF406" s="61"/>
      <c r="CG406" s="61"/>
      <c r="CH406" s="61"/>
      <c r="CI406" s="61"/>
      <c r="CJ406" s="61"/>
      <c r="CK406" s="61"/>
      <c r="CL406" s="61"/>
      <c r="CM406" s="61"/>
      <c r="CN406" s="61"/>
      <c r="CO406" s="61"/>
      <c r="CP406" s="61"/>
      <c r="CQ406" s="61"/>
      <c r="CR406" s="61"/>
      <c r="CS406" s="61"/>
      <c r="CT406" s="61"/>
      <c r="CU406" s="61"/>
      <c r="CV406" s="61"/>
      <c r="CW406" s="61"/>
      <c r="CX406" s="61"/>
      <c r="CY406" s="61"/>
      <c r="CZ406" s="61"/>
      <c r="DA406" s="61"/>
      <c r="DB406" s="61"/>
      <c r="DC406" s="61"/>
      <c r="DD406" s="61"/>
      <c r="DE406" s="61"/>
      <c r="DF406" s="61"/>
      <c r="DG406" s="61"/>
      <c r="DH406" s="61"/>
      <c r="DI406" s="61"/>
      <c r="DJ406" s="62"/>
    </row>
    <row r="407" spans="2:114" s="3" customFormat="1" ht="40.5" customHeight="1" x14ac:dyDescent="0.35">
      <c r="B407" s="56"/>
      <c r="C407" s="56"/>
      <c r="E407" s="58"/>
      <c r="F407" s="59"/>
      <c r="G407" s="60"/>
      <c r="H407" s="60"/>
      <c r="I407" s="60"/>
      <c r="J407" s="60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  <c r="BY407" s="61"/>
      <c r="BZ407" s="61"/>
      <c r="CA407" s="61"/>
      <c r="CB407" s="61"/>
      <c r="CC407" s="61"/>
      <c r="CD407" s="61"/>
      <c r="CE407" s="61"/>
      <c r="CF407" s="61"/>
      <c r="CG407" s="61"/>
      <c r="CH407" s="61"/>
      <c r="CI407" s="61"/>
      <c r="CJ407" s="61"/>
      <c r="CK407" s="61"/>
      <c r="CL407" s="61"/>
      <c r="CM407" s="61"/>
      <c r="CN407" s="61"/>
      <c r="CO407" s="61"/>
      <c r="CP407" s="61"/>
      <c r="CQ407" s="61"/>
      <c r="CR407" s="61"/>
      <c r="CS407" s="61"/>
      <c r="CT407" s="61"/>
      <c r="CU407" s="61"/>
      <c r="CV407" s="61"/>
      <c r="CW407" s="61"/>
      <c r="CX407" s="61"/>
      <c r="CY407" s="61"/>
      <c r="CZ407" s="61"/>
      <c r="DA407" s="61"/>
      <c r="DB407" s="61"/>
      <c r="DC407" s="61"/>
      <c r="DD407" s="61"/>
      <c r="DE407" s="61"/>
      <c r="DF407" s="61"/>
      <c r="DG407" s="61"/>
      <c r="DH407" s="61"/>
      <c r="DI407" s="61"/>
      <c r="DJ407" s="62"/>
    </row>
    <row r="408" spans="2:114" s="3" customFormat="1" ht="40.5" customHeight="1" x14ac:dyDescent="0.35">
      <c r="B408" s="56"/>
      <c r="C408" s="56"/>
      <c r="E408" s="58"/>
      <c r="F408" s="59"/>
      <c r="G408" s="60"/>
      <c r="H408" s="60"/>
      <c r="I408" s="60"/>
      <c r="J408" s="60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  <c r="BY408" s="61"/>
      <c r="BZ408" s="61"/>
      <c r="CA408" s="61"/>
      <c r="CB408" s="61"/>
      <c r="CC408" s="61"/>
      <c r="CD408" s="61"/>
      <c r="CE408" s="61"/>
      <c r="CF408" s="61"/>
      <c r="CG408" s="61"/>
      <c r="CH408" s="61"/>
      <c r="CI408" s="61"/>
      <c r="CJ408" s="61"/>
      <c r="CK408" s="61"/>
      <c r="CL408" s="61"/>
      <c r="CM408" s="61"/>
      <c r="CN408" s="61"/>
      <c r="CO408" s="61"/>
      <c r="CP408" s="61"/>
      <c r="CQ408" s="61"/>
      <c r="CR408" s="61"/>
      <c r="CS408" s="61"/>
      <c r="CT408" s="61"/>
      <c r="CU408" s="61"/>
      <c r="CV408" s="61"/>
      <c r="CW408" s="61"/>
      <c r="CX408" s="61"/>
      <c r="CY408" s="61"/>
      <c r="CZ408" s="61"/>
      <c r="DA408" s="61"/>
      <c r="DB408" s="61"/>
      <c r="DC408" s="61"/>
      <c r="DD408" s="61"/>
      <c r="DE408" s="61"/>
      <c r="DF408" s="61"/>
      <c r="DG408" s="61"/>
      <c r="DH408" s="61"/>
      <c r="DI408" s="61"/>
      <c r="DJ408" s="62"/>
    </row>
    <row r="409" spans="2:114" s="3" customFormat="1" ht="40.5" customHeight="1" x14ac:dyDescent="0.35">
      <c r="B409" s="56"/>
      <c r="C409" s="56"/>
      <c r="E409" s="58"/>
      <c r="F409" s="59"/>
      <c r="G409" s="60"/>
      <c r="H409" s="60"/>
      <c r="I409" s="60"/>
      <c r="J409" s="60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61"/>
      <c r="BZ409" s="61"/>
      <c r="CA409" s="61"/>
      <c r="CB409" s="61"/>
      <c r="CC409" s="61"/>
      <c r="CD409" s="61"/>
      <c r="CE409" s="61"/>
      <c r="CF409" s="61"/>
      <c r="CG409" s="61"/>
      <c r="CH409" s="61"/>
      <c r="CI409" s="61"/>
      <c r="CJ409" s="61"/>
      <c r="CK409" s="61"/>
      <c r="CL409" s="61"/>
      <c r="CM409" s="61"/>
      <c r="CN409" s="61"/>
      <c r="CO409" s="61"/>
      <c r="CP409" s="61"/>
      <c r="CQ409" s="61"/>
      <c r="CR409" s="61"/>
      <c r="CS409" s="61"/>
      <c r="CT409" s="61"/>
      <c r="CU409" s="61"/>
      <c r="CV409" s="61"/>
      <c r="CW409" s="61"/>
      <c r="CX409" s="61"/>
      <c r="CY409" s="61"/>
      <c r="CZ409" s="61"/>
      <c r="DA409" s="61"/>
      <c r="DB409" s="61"/>
      <c r="DC409" s="61"/>
      <c r="DD409" s="61"/>
      <c r="DE409" s="61"/>
      <c r="DF409" s="61"/>
      <c r="DG409" s="61"/>
      <c r="DH409" s="61"/>
      <c r="DI409" s="61"/>
      <c r="DJ409" s="62"/>
    </row>
    <row r="410" spans="2:114" s="3" customFormat="1" ht="40.5" customHeight="1" x14ac:dyDescent="0.35">
      <c r="B410" s="56"/>
      <c r="C410" s="56"/>
      <c r="E410" s="58"/>
      <c r="F410" s="59"/>
      <c r="G410" s="60"/>
      <c r="H410" s="60"/>
      <c r="I410" s="60"/>
      <c r="J410" s="60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  <c r="BY410" s="61"/>
      <c r="BZ410" s="61"/>
      <c r="CA410" s="61"/>
      <c r="CB410" s="61"/>
      <c r="CC410" s="61"/>
      <c r="CD410" s="61"/>
      <c r="CE410" s="61"/>
      <c r="CF410" s="61"/>
      <c r="CG410" s="61"/>
      <c r="CH410" s="61"/>
      <c r="CI410" s="61"/>
      <c r="CJ410" s="61"/>
      <c r="CK410" s="61"/>
      <c r="CL410" s="61"/>
      <c r="CM410" s="61"/>
      <c r="CN410" s="61"/>
      <c r="CO410" s="61"/>
      <c r="CP410" s="61"/>
      <c r="CQ410" s="61"/>
      <c r="CR410" s="61"/>
      <c r="CS410" s="61"/>
      <c r="CT410" s="61"/>
      <c r="CU410" s="61"/>
      <c r="CV410" s="61"/>
      <c r="CW410" s="61"/>
      <c r="CX410" s="61"/>
      <c r="CY410" s="61"/>
      <c r="CZ410" s="61"/>
      <c r="DA410" s="61"/>
      <c r="DB410" s="61"/>
      <c r="DC410" s="61"/>
      <c r="DD410" s="61"/>
      <c r="DE410" s="61"/>
      <c r="DF410" s="61"/>
      <c r="DG410" s="61"/>
      <c r="DH410" s="61"/>
      <c r="DI410" s="61"/>
      <c r="DJ410" s="62"/>
    </row>
    <row r="411" spans="2:114" s="3" customFormat="1" ht="40.5" customHeight="1" x14ac:dyDescent="0.35">
      <c r="B411" s="56"/>
      <c r="C411" s="56"/>
      <c r="E411" s="58"/>
      <c r="F411" s="59"/>
      <c r="G411" s="60"/>
      <c r="H411" s="60"/>
      <c r="I411" s="60"/>
      <c r="J411" s="60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  <c r="CK411" s="61"/>
      <c r="CL411" s="61"/>
      <c r="CM411" s="61"/>
      <c r="CN411" s="61"/>
      <c r="CO411" s="61"/>
      <c r="CP411" s="61"/>
      <c r="CQ411" s="61"/>
      <c r="CR411" s="61"/>
      <c r="CS411" s="61"/>
      <c r="CT411" s="61"/>
      <c r="CU411" s="61"/>
      <c r="CV411" s="61"/>
      <c r="CW411" s="61"/>
      <c r="CX411" s="61"/>
      <c r="CY411" s="61"/>
      <c r="CZ411" s="61"/>
      <c r="DA411" s="61"/>
      <c r="DB411" s="61"/>
      <c r="DC411" s="61"/>
      <c r="DD411" s="61"/>
      <c r="DE411" s="61"/>
      <c r="DF411" s="61"/>
      <c r="DG411" s="61"/>
      <c r="DH411" s="61"/>
      <c r="DI411" s="61"/>
      <c r="DJ411" s="62"/>
    </row>
    <row r="412" spans="2:114" s="3" customFormat="1" ht="40.5" customHeight="1" x14ac:dyDescent="0.35">
      <c r="B412" s="56"/>
      <c r="C412" s="56"/>
      <c r="E412" s="58"/>
      <c r="F412" s="59"/>
      <c r="G412" s="60"/>
      <c r="H412" s="60"/>
      <c r="I412" s="60"/>
      <c r="J412" s="60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  <c r="CS412" s="61"/>
      <c r="CT412" s="61"/>
      <c r="CU412" s="61"/>
      <c r="CV412" s="61"/>
      <c r="CW412" s="61"/>
      <c r="CX412" s="61"/>
      <c r="CY412" s="61"/>
      <c r="CZ412" s="61"/>
      <c r="DA412" s="61"/>
      <c r="DB412" s="61"/>
      <c r="DC412" s="61"/>
      <c r="DD412" s="61"/>
      <c r="DE412" s="61"/>
      <c r="DF412" s="61"/>
      <c r="DG412" s="61"/>
      <c r="DH412" s="61"/>
      <c r="DI412" s="61"/>
      <c r="DJ412" s="62"/>
    </row>
    <row r="413" spans="2:114" s="3" customFormat="1" ht="40.5" customHeight="1" x14ac:dyDescent="0.35">
      <c r="B413" s="56"/>
      <c r="C413" s="56"/>
      <c r="E413" s="58"/>
      <c r="F413" s="59"/>
      <c r="G413" s="60"/>
      <c r="H413" s="60"/>
      <c r="I413" s="60"/>
      <c r="J413" s="60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  <c r="CS413" s="61"/>
      <c r="CT413" s="61"/>
      <c r="CU413" s="61"/>
      <c r="CV413" s="61"/>
      <c r="CW413" s="61"/>
      <c r="CX413" s="61"/>
      <c r="CY413" s="61"/>
      <c r="CZ413" s="61"/>
      <c r="DA413" s="61"/>
      <c r="DB413" s="61"/>
      <c r="DC413" s="61"/>
      <c r="DD413" s="61"/>
      <c r="DE413" s="61"/>
      <c r="DF413" s="61"/>
      <c r="DG413" s="61"/>
      <c r="DH413" s="61"/>
      <c r="DI413" s="61"/>
      <c r="DJ413" s="62"/>
    </row>
    <row r="414" spans="2:114" s="3" customFormat="1" ht="40.5" customHeight="1" x14ac:dyDescent="0.35">
      <c r="B414" s="56"/>
      <c r="C414" s="56"/>
      <c r="E414" s="58"/>
      <c r="F414" s="59"/>
      <c r="G414" s="60"/>
      <c r="H414" s="60"/>
      <c r="I414" s="60"/>
      <c r="J414" s="60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  <c r="CS414" s="61"/>
      <c r="CT414" s="61"/>
      <c r="CU414" s="61"/>
      <c r="CV414" s="61"/>
      <c r="CW414" s="61"/>
      <c r="CX414" s="61"/>
      <c r="CY414" s="61"/>
      <c r="CZ414" s="61"/>
      <c r="DA414" s="61"/>
      <c r="DB414" s="61"/>
      <c r="DC414" s="61"/>
      <c r="DD414" s="61"/>
      <c r="DE414" s="61"/>
      <c r="DF414" s="61"/>
      <c r="DG414" s="61"/>
      <c r="DH414" s="61"/>
      <c r="DI414" s="61"/>
      <c r="DJ414" s="62"/>
    </row>
    <row r="415" spans="2:114" s="3" customFormat="1" ht="40.5" customHeight="1" x14ac:dyDescent="0.35">
      <c r="B415" s="56"/>
      <c r="C415" s="56"/>
      <c r="E415" s="58"/>
      <c r="F415" s="59"/>
      <c r="G415" s="60"/>
      <c r="H415" s="60"/>
      <c r="I415" s="60"/>
      <c r="J415" s="60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  <c r="CS415" s="61"/>
      <c r="CT415" s="61"/>
      <c r="CU415" s="61"/>
      <c r="CV415" s="61"/>
      <c r="CW415" s="61"/>
      <c r="CX415" s="61"/>
      <c r="CY415" s="61"/>
      <c r="CZ415" s="61"/>
      <c r="DA415" s="61"/>
      <c r="DB415" s="61"/>
      <c r="DC415" s="61"/>
      <c r="DD415" s="61"/>
      <c r="DE415" s="61"/>
      <c r="DF415" s="61"/>
      <c r="DG415" s="61"/>
      <c r="DH415" s="61"/>
      <c r="DI415" s="61"/>
      <c r="DJ415" s="62"/>
    </row>
    <row r="416" spans="2:114" s="3" customFormat="1" ht="40.5" customHeight="1" x14ac:dyDescent="0.35">
      <c r="B416" s="56"/>
      <c r="C416" s="56"/>
      <c r="E416" s="58"/>
      <c r="F416" s="59"/>
      <c r="G416" s="60"/>
      <c r="H416" s="60"/>
      <c r="I416" s="60"/>
      <c r="J416" s="60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  <c r="CS416" s="61"/>
      <c r="CT416" s="61"/>
      <c r="CU416" s="61"/>
      <c r="CV416" s="61"/>
      <c r="CW416" s="61"/>
      <c r="CX416" s="61"/>
      <c r="CY416" s="61"/>
      <c r="CZ416" s="61"/>
      <c r="DA416" s="61"/>
      <c r="DB416" s="61"/>
      <c r="DC416" s="61"/>
      <c r="DD416" s="61"/>
      <c r="DE416" s="61"/>
      <c r="DF416" s="61"/>
      <c r="DG416" s="61"/>
      <c r="DH416" s="61"/>
      <c r="DI416" s="61"/>
      <c r="DJ416" s="62"/>
    </row>
    <row r="417" spans="2:114" s="3" customFormat="1" ht="40.5" customHeight="1" x14ac:dyDescent="0.35">
      <c r="B417" s="56"/>
      <c r="C417" s="56"/>
      <c r="E417" s="58"/>
      <c r="F417" s="59"/>
      <c r="G417" s="60"/>
      <c r="H417" s="60"/>
      <c r="I417" s="60"/>
      <c r="J417" s="60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  <c r="CS417" s="61"/>
      <c r="CT417" s="61"/>
      <c r="CU417" s="61"/>
      <c r="CV417" s="61"/>
      <c r="CW417" s="61"/>
      <c r="CX417" s="61"/>
      <c r="CY417" s="61"/>
      <c r="CZ417" s="61"/>
      <c r="DA417" s="61"/>
      <c r="DB417" s="61"/>
      <c r="DC417" s="61"/>
      <c r="DD417" s="61"/>
      <c r="DE417" s="61"/>
      <c r="DF417" s="61"/>
      <c r="DG417" s="61"/>
      <c r="DH417" s="61"/>
      <c r="DI417" s="61"/>
      <c r="DJ417" s="62"/>
    </row>
    <row r="418" spans="2:114" s="3" customFormat="1" ht="40.5" customHeight="1" x14ac:dyDescent="0.35">
      <c r="B418" s="56"/>
      <c r="C418" s="56"/>
      <c r="E418" s="58"/>
      <c r="F418" s="59"/>
      <c r="G418" s="60"/>
      <c r="H418" s="60"/>
      <c r="I418" s="60"/>
      <c r="J418" s="60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  <c r="CS418" s="61"/>
      <c r="CT418" s="61"/>
      <c r="CU418" s="61"/>
      <c r="CV418" s="61"/>
      <c r="CW418" s="61"/>
      <c r="CX418" s="61"/>
      <c r="CY418" s="61"/>
      <c r="CZ418" s="61"/>
      <c r="DA418" s="61"/>
      <c r="DB418" s="61"/>
      <c r="DC418" s="61"/>
      <c r="DD418" s="61"/>
      <c r="DE418" s="61"/>
      <c r="DF418" s="61"/>
      <c r="DG418" s="61"/>
      <c r="DH418" s="61"/>
      <c r="DI418" s="61"/>
      <c r="DJ418" s="62"/>
    </row>
    <row r="419" spans="2:114" s="3" customFormat="1" ht="40.5" customHeight="1" x14ac:dyDescent="0.35">
      <c r="B419" s="56"/>
      <c r="C419" s="56"/>
      <c r="E419" s="58"/>
      <c r="F419" s="59"/>
      <c r="G419" s="60"/>
      <c r="H419" s="60"/>
      <c r="I419" s="60"/>
      <c r="J419" s="60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  <c r="CS419" s="61"/>
      <c r="CT419" s="61"/>
      <c r="CU419" s="61"/>
      <c r="CV419" s="61"/>
      <c r="CW419" s="61"/>
      <c r="CX419" s="61"/>
      <c r="CY419" s="61"/>
      <c r="CZ419" s="61"/>
      <c r="DA419" s="61"/>
      <c r="DB419" s="61"/>
      <c r="DC419" s="61"/>
      <c r="DD419" s="61"/>
      <c r="DE419" s="61"/>
      <c r="DF419" s="61"/>
      <c r="DG419" s="61"/>
      <c r="DH419" s="61"/>
      <c r="DI419" s="61"/>
      <c r="DJ419" s="62"/>
    </row>
    <row r="420" spans="2:114" s="3" customFormat="1" ht="40.5" customHeight="1" x14ac:dyDescent="0.35">
      <c r="B420" s="56"/>
      <c r="C420" s="56"/>
      <c r="E420" s="58"/>
      <c r="F420" s="59"/>
      <c r="G420" s="60"/>
      <c r="H420" s="60"/>
      <c r="I420" s="60"/>
      <c r="J420" s="60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  <c r="CS420" s="61"/>
      <c r="CT420" s="61"/>
      <c r="CU420" s="61"/>
      <c r="CV420" s="61"/>
      <c r="CW420" s="61"/>
      <c r="CX420" s="61"/>
      <c r="CY420" s="61"/>
      <c r="CZ420" s="61"/>
      <c r="DA420" s="61"/>
      <c r="DB420" s="61"/>
      <c r="DC420" s="61"/>
      <c r="DD420" s="61"/>
      <c r="DE420" s="61"/>
      <c r="DF420" s="61"/>
      <c r="DG420" s="61"/>
      <c r="DH420" s="61"/>
      <c r="DI420" s="61"/>
      <c r="DJ420" s="62"/>
    </row>
    <row r="421" spans="2:114" s="3" customFormat="1" ht="40.5" customHeight="1" x14ac:dyDescent="0.35">
      <c r="B421" s="56"/>
      <c r="C421" s="56"/>
      <c r="E421" s="58"/>
      <c r="F421" s="59"/>
      <c r="G421" s="60"/>
      <c r="H421" s="60"/>
      <c r="I421" s="60"/>
      <c r="J421" s="60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  <c r="CS421" s="61"/>
      <c r="CT421" s="61"/>
      <c r="CU421" s="61"/>
      <c r="CV421" s="61"/>
      <c r="CW421" s="61"/>
      <c r="CX421" s="61"/>
      <c r="CY421" s="61"/>
      <c r="CZ421" s="61"/>
      <c r="DA421" s="61"/>
      <c r="DB421" s="61"/>
      <c r="DC421" s="61"/>
      <c r="DD421" s="61"/>
      <c r="DE421" s="61"/>
      <c r="DF421" s="61"/>
      <c r="DG421" s="61"/>
      <c r="DH421" s="61"/>
      <c r="DI421" s="61"/>
      <c r="DJ421" s="62"/>
    </row>
    <row r="422" spans="2:114" s="3" customFormat="1" ht="40.5" customHeight="1" x14ac:dyDescent="0.35">
      <c r="B422" s="56"/>
      <c r="C422" s="56"/>
      <c r="E422" s="58"/>
      <c r="F422" s="59"/>
      <c r="G422" s="60"/>
      <c r="H422" s="60"/>
      <c r="I422" s="60"/>
      <c r="J422" s="60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/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  <c r="DG422" s="61"/>
      <c r="DH422" s="61"/>
      <c r="DI422" s="61"/>
      <c r="DJ422" s="62"/>
    </row>
    <row r="423" spans="2:114" s="3" customFormat="1" ht="40.5" customHeight="1" x14ac:dyDescent="0.35">
      <c r="B423" s="56"/>
      <c r="C423" s="56"/>
      <c r="E423" s="58"/>
      <c r="F423" s="59"/>
      <c r="G423" s="60"/>
      <c r="H423" s="60"/>
      <c r="I423" s="60"/>
      <c r="J423" s="60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/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  <c r="DG423" s="61"/>
      <c r="DH423" s="61"/>
      <c r="DI423" s="61"/>
      <c r="DJ423" s="62"/>
    </row>
    <row r="424" spans="2:114" s="3" customFormat="1" ht="40.5" customHeight="1" x14ac:dyDescent="0.35">
      <c r="B424" s="56"/>
      <c r="C424" s="56"/>
      <c r="E424" s="58"/>
      <c r="F424" s="59"/>
      <c r="G424" s="60"/>
      <c r="H424" s="60"/>
      <c r="I424" s="60"/>
      <c r="J424" s="60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  <c r="DH424" s="61"/>
      <c r="DI424" s="61"/>
      <c r="DJ424" s="62"/>
    </row>
    <row r="425" spans="2:114" s="3" customFormat="1" ht="40.5" customHeight="1" x14ac:dyDescent="0.35">
      <c r="B425" s="56"/>
      <c r="C425" s="56"/>
      <c r="E425" s="58"/>
      <c r="F425" s="59"/>
      <c r="G425" s="60"/>
      <c r="H425" s="60"/>
      <c r="I425" s="60"/>
      <c r="J425" s="60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  <c r="DH425" s="61"/>
      <c r="DI425" s="61"/>
      <c r="DJ425" s="62"/>
    </row>
    <row r="426" spans="2:114" s="3" customFormat="1" ht="40.5" customHeight="1" x14ac:dyDescent="0.35">
      <c r="B426" s="56"/>
      <c r="C426" s="56"/>
      <c r="E426" s="58"/>
      <c r="F426" s="59"/>
      <c r="G426" s="60"/>
      <c r="H426" s="60"/>
      <c r="I426" s="60"/>
      <c r="J426" s="60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/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  <c r="DG426" s="61"/>
      <c r="DH426" s="61"/>
      <c r="DI426" s="61"/>
      <c r="DJ426" s="62"/>
    </row>
    <row r="427" spans="2:114" s="3" customFormat="1" ht="40.5" customHeight="1" x14ac:dyDescent="0.35">
      <c r="B427" s="56"/>
      <c r="C427" s="56"/>
      <c r="E427" s="58"/>
      <c r="F427" s="59"/>
      <c r="G427" s="60"/>
      <c r="H427" s="60"/>
      <c r="I427" s="60"/>
      <c r="J427" s="60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/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  <c r="DG427" s="61"/>
      <c r="DH427" s="61"/>
      <c r="DI427" s="61"/>
      <c r="DJ427" s="62"/>
    </row>
    <row r="428" spans="2:114" s="3" customFormat="1" ht="40.5" customHeight="1" x14ac:dyDescent="0.35">
      <c r="B428" s="56"/>
      <c r="C428" s="56"/>
      <c r="E428" s="58"/>
      <c r="F428" s="59"/>
      <c r="G428" s="60"/>
      <c r="H428" s="60"/>
      <c r="I428" s="60"/>
      <c r="J428" s="60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/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  <c r="DG428" s="61"/>
      <c r="DH428" s="61"/>
      <c r="DI428" s="61"/>
      <c r="DJ428" s="62"/>
    </row>
    <row r="429" spans="2:114" s="3" customFormat="1" ht="40.5" customHeight="1" x14ac:dyDescent="0.35">
      <c r="B429" s="56"/>
      <c r="C429" s="56"/>
      <c r="E429" s="58"/>
      <c r="F429" s="59"/>
      <c r="G429" s="60"/>
      <c r="H429" s="60"/>
      <c r="I429" s="60"/>
      <c r="J429" s="60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/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  <c r="DG429" s="61"/>
      <c r="DH429" s="61"/>
      <c r="DI429" s="61"/>
      <c r="DJ429" s="62"/>
    </row>
    <row r="430" spans="2:114" s="3" customFormat="1" ht="40.5" customHeight="1" x14ac:dyDescent="0.35">
      <c r="B430" s="56"/>
      <c r="C430" s="56"/>
      <c r="E430" s="58"/>
      <c r="F430" s="59"/>
      <c r="G430" s="60"/>
      <c r="H430" s="60"/>
      <c r="I430" s="60"/>
      <c r="J430" s="60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/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  <c r="DG430" s="61"/>
      <c r="DH430" s="61"/>
      <c r="DI430" s="61"/>
      <c r="DJ430" s="62"/>
    </row>
    <row r="431" spans="2:114" s="3" customFormat="1" ht="40.5" customHeight="1" x14ac:dyDescent="0.35">
      <c r="B431" s="56"/>
      <c r="C431" s="56"/>
      <c r="E431" s="58"/>
      <c r="F431" s="59"/>
      <c r="G431" s="60"/>
      <c r="H431" s="60"/>
      <c r="I431" s="60"/>
      <c r="J431" s="60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/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  <c r="DG431" s="61"/>
      <c r="DH431" s="61"/>
      <c r="DI431" s="61"/>
      <c r="DJ431" s="62"/>
    </row>
    <row r="432" spans="2:114" s="3" customFormat="1" ht="40.5" customHeight="1" x14ac:dyDescent="0.35">
      <c r="B432" s="56"/>
      <c r="C432" s="56"/>
      <c r="E432" s="58"/>
      <c r="F432" s="59"/>
      <c r="G432" s="60"/>
      <c r="H432" s="60"/>
      <c r="I432" s="60"/>
      <c r="J432" s="60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  <c r="DH432" s="61"/>
      <c r="DI432" s="61"/>
      <c r="DJ432" s="62"/>
    </row>
    <row r="433" spans="2:114" s="3" customFormat="1" ht="40.5" customHeight="1" x14ac:dyDescent="0.35">
      <c r="B433" s="56"/>
      <c r="C433" s="56"/>
      <c r="E433" s="58"/>
      <c r="F433" s="59"/>
      <c r="G433" s="60"/>
      <c r="H433" s="60"/>
      <c r="I433" s="60"/>
      <c r="J433" s="60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2"/>
    </row>
    <row r="434" spans="2:114" s="3" customFormat="1" ht="40.5" customHeight="1" x14ac:dyDescent="0.35">
      <c r="B434" s="56"/>
      <c r="C434" s="56"/>
      <c r="E434" s="58"/>
      <c r="F434" s="59"/>
      <c r="G434" s="60"/>
      <c r="H434" s="60"/>
      <c r="I434" s="60"/>
      <c r="J434" s="60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/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  <c r="DG434" s="61"/>
      <c r="DH434" s="61"/>
      <c r="DI434" s="61"/>
      <c r="DJ434" s="62"/>
    </row>
    <row r="435" spans="2:114" s="3" customFormat="1" ht="40.5" customHeight="1" x14ac:dyDescent="0.35">
      <c r="B435" s="56"/>
      <c r="C435" s="56"/>
      <c r="E435" s="58"/>
      <c r="F435" s="59"/>
      <c r="G435" s="60"/>
      <c r="H435" s="60"/>
      <c r="I435" s="60"/>
      <c r="J435" s="60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/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  <c r="DG435" s="61"/>
      <c r="DH435" s="61"/>
      <c r="DI435" s="61"/>
      <c r="DJ435" s="62"/>
    </row>
    <row r="436" spans="2:114" s="3" customFormat="1" ht="40.5" customHeight="1" x14ac:dyDescent="0.35">
      <c r="B436" s="56"/>
      <c r="C436" s="56"/>
      <c r="E436" s="58"/>
      <c r="F436" s="59"/>
      <c r="G436" s="60"/>
      <c r="H436" s="60"/>
      <c r="I436" s="60"/>
      <c r="J436" s="60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/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  <c r="DG436" s="61"/>
      <c r="DH436" s="61"/>
      <c r="DI436" s="61"/>
      <c r="DJ436" s="62"/>
    </row>
    <row r="437" spans="2:114" s="3" customFormat="1" ht="40.5" customHeight="1" x14ac:dyDescent="0.35">
      <c r="B437" s="56"/>
      <c r="C437" s="56"/>
      <c r="E437" s="58"/>
      <c r="F437" s="59"/>
      <c r="G437" s="60"/>
      <c r="H437" s="60"/>
      <c r="I437" s="60"/>
      <c r="J437" s="60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/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  <c r="DG437" s="61"/>
      <c r="DH437" s="61"/>
      <c r="DI437" s="61"/>
      <c r="DJ437" s="62"/>
    </row>
    <row r="438" spans="2:114" s="3" customFormat="1" ht="40.5" customHeight="1" x14ac:dyDescent="0.35">
      <c r="B438" s="56"/>
      <c r="C438" s="56"/>
      <c r="E438" s="58"/>
      <c r="F438" s="59"/>
      <c r="G438" s="60"/>
      <c r="H438" s="60"/>
      <c r="I438" s="60"/>
      <c r="J438" s="60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/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  <c r="DG438" s="61"/>
      <c r="DH438" s="61"/>
      <c r="DI438" s="61"/>
      <c r="DJ438" s="62"/>
    </row>
    <row r="439" spans="2:114" s="3" customFormat="1" ht="40.5" customHeight="1" x14ac:dyDescent="0.35">
      <c r="B439" s="56"/>
      <c r="C439" s="56"/>
      <c r="E439" s="58"/>
      <c r="F439" s="59"/>
      <c r="G439" s="60"/>
      <c r="H439" s="60"/>
      <c r="I439" s="60"/>
      <c r="J439" s="60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  <c r="DH439" s="61"/>
      <c r="DI439" s="61"/>
      <c r="DJ439" s="62"/>
    </row>
    <row r="440" spans="2:114" s="3" customFormat="1" ht="40.5" customHeight="1" x14ac:dyDescent="0.35">
      <c r="B440" s="56"/>
      <c r="C440" s="56"/>
      <c r="E440" s="58"/>
      <c r="F440" s="59"/>
      <c r="G440" s="60"/>
      <c r="H440" s="60"/>
      <c r="I440" s="60"/>
      <c r="J440" s="60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/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  <c r="DG440" s="61"/>
      <c r="DH440" s="61"/>
      <c r="DI440" s="61"/>
      <c r="DJ440" s="62"/>
    </row>
    <row r="441" spans="2:114" s="3" customFormat="1" ht="40.5" customHeight="1" x14ac:dyDescent="0.35">
      <c r="B441" s="56"/>
      <c r="C441" s="56"/>
      <c r="E441" s="58"/>
      <c r="F441" s="59"/>
      <c r="G441" s="60"/>
      <c r="H441" s="60"/>
      <c r="I441" s="60"/>
      <c r="J441" s="60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  <c r="CS441" s="61"/>
      <c r="CT441" s="61"/>
      <c r="CU441" s="61"/>
      <c r="CV441" s="61"/>
      <c r="CW441" s="61"/>
      <c r="CX441" s="61"/>
      <c r="CY441" s="61"/>
      <c r="CZ441" s="61"/>
      <c r="DA441" s="61"/>
      <c r="DB441" s="61"/>
      <c r="DC441" s="61"/>
      <c r="DD441" s="61"/>
      <c r="DE441" s="61"/>
      <c r="DF441" s="61"/>
      <c r="DG441" s="61"/>
      <c r="DH441" s="61"/>
      <c r="DI441" s="61"/>
      <c r="DJ441" s="62"/>
    </row>
    <row r="442" spans="2:114" s="3" customFormat="1" ht="40.5" customHeight="1" x14ac:dyDescent="0.35">
      <c r="B442" s="56"/>
      <c r="C442" s="56"/>
      <c r="E442" s="58"/>
      <c r="F442" s="59"/>
      <c r="G442" s="60"/>
      <c r="H442" s="60"/>
      <c r="I442" s="60"/>
      <c r="J442" s="60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  <c r="CS442" s="61"/>
      <c r="CT442" s="61"/>
      <c r="CU442" s="61"/>
      <c r="CV442" s="61"/>
      <c r="CW442" s="61"/>
      <c r="CX442" s="61"/>
      <c r="CY442" s="61"/>
      <c r="CZ442" s="61"/>
      <c r="DA442" s="61"/>
      <c r="DB442" s="61"/>
      <c r="DC442" s="61"/>
      <c r="DD442" s="61"/>
      <c r="DE442" s="61"/>
      <c r="DF442" s="61"/>
      <c r="DG442" s="61"/>
      <c r="DH442" s="61"/>
      <c r="DI442" s="61"/>
      <c r="DJ442" s="62"/>
    </row>
    <row r="443" spans="2:114" s="3" customFormat="1" ht="40.5" customHeight="1" x14ac:dyDescent="0.35">
      <c r="B443" s="56"/>
      <c r="C443" s="56"/>
      <c r="E443" s="58"/>
      <c r="F443" s="59"/>
      <c r="G443" s="60"/>
      <c r="H443" s="60"/>
      <c r="I443" s="60"/>
      <c r="J443" s="60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  <c r="CS443" s="61"/>
      <c r="CT443" s="61"/>
      <c r="CU443" s="61"/>
      <c r="CV443" s="61"/>
      <c r="CW443" s="61"/>
      <c r="CX443" s="61"/>
      <c r="CY443" s="61"/>
      <c r="CZ443" s="61"/>
      <c r="DA443" s="61"/>
      <c r="DB443" s="61"/>
      <c r="DC443" s="61"/>
      <c r="DD443" s="61"/>
      <c r="DE443" s="61"/>
      <c r="DF443" s="61"/>
      <c r="DG443" s="61"/>
      <c r="DH443" s="61"/>
      <c r="DI443" s="61"/>
      <c r="DJ443" s="62"/>
    </row>
    <row r="444" spans="2:114" s="3" customFormat="1" ht="40.5" customHeight="1" x14ac:dyDescent="0.35">
      <c r="B444" s="56"/>
      <c r="C444" s="56"/>
      <c r="E444" s="58"/>
      <c r="F444" s="59"/>
      <c r="G444" s="60"/>
      <c r="H444" s="60"/>
      <c r="I444" s="60"/>
      <c r="J444" s="60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  <c r="CS444" s="61"/>
      <c r="CT444" s="61"/>
      <c r="CU444" s="61"/>
      <c r="CV444" s="61"/>
      <c r="CW444" s="61"/>
      <c r="CX444" s="61"/>
      <c r="CY444" s="61"/>
      <c r="CZ444" s="61"/>
      <c r="DA444" s="61"/>
      <c r="DB444" s="61"/>
      <c r="DC444" s="61"/>
      <c r="DD444" s="61"/>
      <c r="DE444" s="61"/>
      <c r="DF444" s="61"/>
      <c r="DG444" s="61"/>
      <c r="DH444" s="61"/>
      <c r="DI444" s="61"/>
      <c r="DJ444" s="62"/>
    </row>
    <row r="445" spans="2:114" s="3" customFormat="1" ht="40.5" customHeight="1" x14ac:dyDescent="0.35">
      <c r="B445" s="56"/>
      <c r="C445" s="56"/>
      <c r="E445" s="58"/>
      <c r="F445" s="59"/>
      <c r="G445" s="60"/>
      <c r="H445" s="60"/>
      <c r="I445" s="60"/>
      <c r="J445" s="60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  <c r="CS445" s="61"/>
      <c r="CT445" s="61"/>
      <c r="CU445" s="61"/>
      <c r="CV445" s="61"/>
      <c r="CW445" s="61"/>
      <c r="CX445" s="61"/>
      <c r="CY445" s="61"/>
      <c r="CZ445" s="61"/>
      <c r="DA445" s="61"/>
      <c r="DB445" s="61"/>
      <c r="DC445" s="61"/>
      <c r="DD445" s="61"/>
      <c r="DE445" s="61"/>
      <c r="DF445" s="61"/>
      <c r="DG445" s="61"/>
      <c r="DH445" s="61"/>
      <c r="DI445" s="61"/>
      <c r="DJ445" s="62"/>
    </row>
    <row r="446" spans="2:114" s="3" customFormat="1" ht="40.5" customHeight="1" x14ac:dyDescent="0.35">
      <c r="B446" s="56"/>
      <c r="C446" s="56"/>
      <c r="E446" s="58"/>
      <c r="F446" s="59"/>
      <c r="G446" s="60"/>
      <c r="H446" s="60"/>
      <c r="I446" s="60"/>
      <c r="J446" s="60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  <c r="CS446" s="61"/>
      <c r="CT446" s="61"/>
      <c r="CU446" s="61"/>
      <c r="CV446" s="61"/>
      <c r="CW446" s="61"/>
      <c r="CX446" s="61"/>
      <c r="CY446" s="61"/>
      <c r="CZ446" s="61"/>
      <c r="DA446" s="61"/>
      <c r="DB446" s="61"/>
      <c r="DC446" s="61"/>
      <c r="DD446" s="61"/>
      <c r="DE446" s="61"/>
      <c r="DF446" s="61"/>
      <c r="DG446" s="61"/>
      <c r="DH446" s="61"/>
      <c r="DI446" s="61"/>
      <c r="DJ446" s="62"/>
    </row>
    <row r="447" spans="2:114" s="3" customFormat="1" ht="40.5" customHeight="1" x14ac:dyDescent="0.35">
      <c r="B447" s="56"/>
      <c r="C447" s="56"/>
      <c r="E447" s="58"/>
      <c r="F447" s="59"/>
      <c r="G447" s="60"/>
      <c r="H447" s="60"/>
      <c r="I447" s="60"/>
      <c r="J447" s="60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  <c r="CS447" s="61"/>
      <c r="CT447" s="61"/>
      <c r="CU447" s="61"/>
      <c r="CV447" s="61"/>
      <c r="CW447" s="61"/>
      <c r="CX447" s="61"/>
      <c r="CY447" s="61"/>
      <c r="CZ447" s="61"/>
      <c r="DA447" s="61"/>
      <c r="DB447" s="61"/>
      <c r="DC447" s="61"/>
      <c r="DD447" s="61"/>
      <c r="DE447" s="61"/>
      <c r="DF447" s="61"/>
      <c r="DG447" s="61"/>
      <c r="DH447" s="61"/>
      <c r="DI447" s="61"/>
      <c r="DJ447" s="62"/>
    </row>
    <row r="448" spans="2:114" s="3" customFormat="1" ht="40.5" customHeight="1" x14ac:dyDescent="0.35">
      <c r="B448" s="56"/>
      <c r="C448" s="56"/>
      <c r="E448" s="58"/>
      <c r="F448" s="59"/>
      <c r="G448" s="60"/>
      <c r="H448" s="60"/>
      <c r="I448" s="60"/>
      <c r="J448" s="60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  <c r="CS448" s="61"/>
      <c r="CT448" s="61"/>
      <c r="CU448" s="61"/>
      <c r="CV448" s="61"/>
      <c r="CW448" s="61"/>
      <c r="CX448" s="61"/>
      <c r="CY448" s="61"/>
      <c r="CZ448" s="61"/>
      <c r="DA448" s="61"/>
      <c r="DB448" s="61"/>
      <c r="DC448" s="61"/>
      <c r="DD448" s="61"/>
      <c r="DE448" s="61"/>
      <c r="DF448" s="61"/>
      <c r="DG448" s="61"/>
      <c r="DH448" s="61"/>
      <c r="DI448" s="61"/>
      <c r="DJ448" s="62"/>
    </row>
    <row r="449" spans="2:114" s="3" customFormat="1" ht="40.5" customHeight="1" x14ac:dyDescent="0.35">
      <c r="B449" s="56"/>
      <c r="C449" s="56"/>
      <c r="E449" s="58"/>
      <c r="F449" s="59"/>
      <c r="G449" s="60"/>
      <c r="H449" s="60"/>
      <c r="I449" s="60"/>
      <c r="J449" s="60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  <c r="CS449" s="61"/>
      <c r="CT449" s="61"/>
      <c r="CU449" s="61"/>
      <c r="CV449" s="61"/>
      <c r="CW449" s="61"/>
      <c r="CX449" s="61"/>
      <c r="CY449" s="61"/>
      <c r="CZ449" s="61"/>
      <c r="DA449" s="61"/>
      <c r="DB449" s="61"/>
      <c r="DC449" s="61"/>
      <c r="DD449" s="61"/>
      <c r="DE449" s="61"/>
      <c r="DF449" s="61"/>
      <c r="DG449" s="61"/>
      <c r="DH449" s="61"/>
      <c r="DI449" s="61"/>
      <c r="DJ449" s="62"/>
    </row>
    <row r="450" spans="2:114" s="3" customFormat="1" ht="40.5" customHeight="1" x14ac:dyDescent="0.35">
      <c r="B450" s="56"/>
      <c r="C450" s="56"/>
      <c r="E450" s="58"/>
      <c r="F450" s="59"/>
      <c r="G450" s="60"/>
      <c r="H450" s="60"/>
      <c r="I450" s="60"/>
      <c r="J450" s="60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  <c r="CS450" s="61"/>
      <c r="CT450" s="61"/>
      <c r="CU450" s="61"/>
      <c r="CV450" s="61"/>
      <c r="CW450" s="61"/>
      <c r="CX450" s="61"/>
      <c r="CY450" s="61"/>
      <c r="CZ450" s="61"/>
      <c r="DA450" s="61"/>
      <c r="DB450" s="61"/>
      <c r="DC450" s="61"/>
      <c r="DD450" s="61"/>
      <c r="DE450" s="61"/>
      <c r="DF450" s="61"/>
      <c r="DG450" s="61"/>
      <c r="DH450" s="61"/>
      <c r="DI450" s="61"/>
      <c r="DJ450" s="62"/>
    </row>
    <row r="451" spans="2:114" s="3" customFormat="1" ht="40.5" customHeight="1" x14ac:dyDescent="0.35">
      <c r="B451" s="56"/>
      <c r="C451" s="56"/>
      <c r="E451" s="58"/>
      <c r="F451" s="59"/>
      <c r="G451" s="60"/>
      <c r="H451" s="60"/>
      <c r="I451" s="60"/>
      <c r="J451" s="60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  <c r="CS451" s="61"/>
      <c r="CT451" s="61"/>
      <c r="CU451" s="61"/>
      <c r="CV451" s="61"/>
      <c r="CW451" s="61"/>
      <c r="CX451" s="61"/>
      <c r="CY451" s="61"/>
      <c r="CZ451" s="61"/>
      <c r="DA451" s="61"/>
      <c r="DB451" s="61"/>
      <c r="DC451" s="61"/>
      <c r="DD451" s="61"/>
      <c r="DE451" s="61"/>
      <c r="DF451" s="61"/>
      <c r="DG451" s="61"/>
      <c r="DH451" s="61"/>
      <c r="DI451" s="61"/>
      <c r="DJ451" s="62"/>
    </row>
    <row r="452" spans="2:114" s="3" customFormat="1" ht="40.5" customHeight="1" x14ac:dyDescent="0.35">
      <c r="B452" s="56"/>
      <c r="C452" s="56"/>
      <c r="E452" s="58"/>
      <c r="F452" s="59"/>
      <c r="G452" s="60"/>
      <c r="H452" s="60"/>
      <c r="I452" s="60"/>
      <c r="J452" s="60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  <c r="CS452" s="61"/>
      <c r="CT452" s="61"/>
      <c r="CU452" s="61"/>
      <c r="CV452" s="61"/>
      <c r="CW452" s="61"/>
      <c r="CX452" s="61"/>
      <c r="CY452" s="61"/>
      <c r="CZ452" s="61"/>
      <c r="DA452" s="61"/>
      <c r="DB452" s="61"/>
      <c r="DC452" s="61"/>
      <c r="DD452" s="61"/>
      <c r="DE452" s="61"/>
      <c r="DF452" s="61"/>
      <c r="DG452" s="61"/>
      <c r="DH452" s="61"/>
      <c r="DI452" s="61"/>
      <c r="DJ452" s="62"/>
    </row>
    <row r="453" spans="2:114" s="3" customFormat="1" ht="40.5" customHeight="1" x14ac:dyDescent="0.35">
      <c r="B453" s="56"/>
      <c r="C453" s="56"/>
      <c r="E453" s="58"/>
      <c r="F453" s="59"/>
      <c r="G453" s="60"/>
      <c r="H453" s="60"/>
      <c r="I453" s="60"/>
      <c r="J453" s="60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  <c r="CS453" s="61"/>
      <c r="CT453" s="61"/>
      <c r="CU453" s="61"/>
      <c r="CV453" s="61"/>
      <c r="CW453" s="61"/>
      <c r="CX453" s="61"/>
      <c r="CY453" s="61"/>
      <c r="CZ453" s="61"/>
      <c r="DA453" s="61"/>
      <c r="DB453" s="61"/>
      <c r="DC453" s="61"/>
      <c r="DD453" s="61"/>
      <c r="DE453" s="61"/>
      <c r="DF453" s="61"/>
      <c r="DG453" s="61"/>
      <c r="DH453" s="61"/>
      <c r="DI453" s="61"/>
      <c r="DJ453" s="62"/>
    </row>
    <row r="454" spans="2:114" s="3" customFormat="1" ht="40.5" customHeight="1" x14ac:dyDescent="0.35">
      <c r="B454" s="56"/>
      <c r="C454" s="56"/>
      <c r="E454" s="58"/>
      <c r="F454" s="59"/>
      <c r="G454" s="60"/>
      <c r="H454" s="60"/>
      <c r="I454" s="60"/>
      <c r="J454" s="60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  <c r="CS454" s="61"/>
      <c r="CT454" s="61"/>
      <c r="CU454" s="61"/>
      <c r="CV454" s="61"/>
      <c r="CW454" s="61"/>
      <c r="CX454" s="61"/>
      <c r="CY454" s="61"/>
      <c r="CZ454" s="61"/>
      <c r="DA454" s="61"/>
      <c r="DB454" s="61"/>
      <c r="DC454" s="61"/>
      <c r="DD454" s="61"/>
      <c r="DE454" s="61"/>
      <c r="DF454" s="61"/>
      <c r="DG454" s="61"/>
      <c r="DH454" s="61"/>
      <c r="DI454" s="61"/>
      <c r="DJ454" s="62"/>
    </row>
    <row r="455" spans="2:114" s="3" customFormat="1" ht="40.5" customHeight="1" x14ac:dyDescent="0.35">
      <c r="B455" s="56"/>
      <c r="C455" s="56"/>
      <c r="E455" s="58"/>
      <c r="F455" s="59"/>
      <c r="G455" s="60"/>
      <c r="H455" s="60"/>
      <c r="I455" s="60"/>
      <c r="J455" s="60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  <c r="CS455" s="61"/>
      <c r="CT455" s="61"/>
      <c r="CU455" s="61"/>
      <c r="CV455" s="61"/>
      <c r="CW455" s="61"/>
      <c r="CX455" s="61"/>
      <c r="CY455" s="61"/>
      <c r="CZ455" s="61"/>
      <c r="DA455" s="61"/>
      <c r="DB455" s="61"/>
      <c r="DC455" s="61"/>
      <c r="DD455" s="61"/>
      <c r="DE455" s="61"/>
      <c r="DF455" s="61"/>
      <c r="DG455" s="61"/>
      <c r="DH455" s="61"/>
      <c r="DI455" s="61"/>
      <c r="DJ455" s="62"/>
    </row>
    <row r="456" spans="2:114" s="3" customFormat="1" ht="40.5" customHeight="1" x14ac:dyDescent="0.35">
      <c r="B456" s="56"/>
      <c r="C456" s="56"/>
      <c r="E456" s="58"/>
      <c r="F456" s="59"/>
      <c r="G456" s="60"/>
      <c r="H456" s="60"/>
      <c r="I456" s="60"/>
      <c r="J456" s="60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  <c r="CS456" s="61"/>
      <c r="CT456" s="61"/>
      <c r="CU456" s="61"/>
      <c r="CV456" s="61"/>
      <c r="CW456" s="61"/>
      <c r="CX456" s="61"/>
      <c r="CY456" s="61"/>
      <c r="CZ456" s="61"/>
      <c r="DA456" s="61"/>
      <c r="DB456" s="61"/>
      <c r="DC456" s="61"/>
      <c r="DD456" s="61"/>
      <c r="DE456" s="61"/>
      <c r="DF456" s="61"/>
      <c r="DG456" s="61"/>
      <c r="DH456" s="61"/>
      <c r="DI456" s="61"/>
      <c r="DJ456" s="62"/>
    </row>
    <row r="457" spans="2:114" s="3" customFormat="1" ht="40.5" customHeight="1" x14ac:dyDescent="0.35">
      <c r="B457" s="56"/>
      <c r="C457" s="56"/>
      <c r="E457" s="58"/>
      <c r="F457" s="59"/>
      <c r="G457" s="60"/>
      <c r="H457" s="60"/>
      <c r="I457" s="60"/>
      <c r="J457" s="60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  <c r="CS457" s="61"/>
      <c r="CT457" s="61"/>
      <c r="CU457" s="61"/>
      <c r="CV457" s="61"/>
      <c r="CW457" s="61"/>
      <c r="CX457" s="61"/>
      <c r="CY457" s="61"/>
      <c r="CZ457" s="61"/>
      <c r="DA457" s="61"/>
      <c r="DB457" s="61"/>
      <c r="DC457" s="61"/>
      <c r="DD457" s="61"/>
      <c r="DE457" s="61"/>
      <c r="DF457" s="61"/>
      <c r="DG457" s="61"/>
      <c r="DH457" s="61"/>
      <c r="DI457" s="61"/>
      <c r="DJ457" s="62"/>
    </row>
    <row r="458" spans="2:114" s="3" customFormat="1" ht="40.5" customHeight="1" x14ac:dyDescent="0.35">
      <c r="B458" s="56"/>
      <c r="C458" s="56"/>
      <c r="E458" s="58"/>
      <c r="F458" s="59"/>
      <c r="G458" s="60"/>
      <c r="H458" s="60"/>
      <c r="I458" s="60"/>
      <c r="J458" s="60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  <c r="CS458" s="61"/>
      <c r="CT458" s="61"/>
      <c r="CU458" s="61"/>
      <c r="CV458" s="61"/>
      <c r="CW458" s="61"/>
      <c r="CX458" s="61"/>
      <c r="CY458" s="61"/>
      <c r="CZ458" s="61"/>
      <c r="DA458" s="61"/>
      <c r="DB458" s="61"/>
      <c r="DC458" s="61"/>
      <c r="DD458" s="61"/>
      <c r="DE458" s="61"/>
      <c r="DF458" s="61"/>
      <c r="DG458" s="61"/>
      <c r="DH458" s="61"/>
      <c r="DI458" s="61"/>
      <c r="DJ458" s="62"/>
    </row>
    <row r="459" spans="2:114" s="3" customFormat="1" ht="40.5" customHeight="1" x14ac:dyDescent="0.35">
      <c r="B459" s="56"/>
      <c r="C459" s="56"/>
      <c r="E459" s="58"/>
      <c r="F459" s="59"/>
      <c r="G459" s="60"/>
      <c r="H459" s="60"/>
      <c r="I459" s="60"/>
      <c r="J459" s="60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  <c r="BW459" s="61"/>
      <c r="BX459" s="61"/>
      <c r="BY459" s="61"/>
      <c r="BZ459" s="61"/>
      <c r="CA459" s="61"/>
      <c r="CB459" s="61"/>
      <c r="CC459" s="61"/>
      <c r="CD459" s="61"/>
      <c r="CE459" s="61"/>
      <c r="CF459" s="61"/>
      <c r="CG459" s="61"/>
      <c r="CH459" s="61"/>
      <c r="CI459" s="61"/>
      <c r="CJ459" s="61"/>
      <c r="CK459" s="61"/>
      <c r="CL459" s="61"/>
      <c r="CM459" s="61"/>
      <c r="CN459" s="61"/>
      <c r="CO459" s="61"/>
      <c r="CP459" s="61"/>
      <c r="CQ459" s="61"/>
      <c r="CR459" s="61"/>
      <c r="CS459" s="61"/>
      <c r="CT459" s="61"/>
      <c r="CU459" s="61"/>
      <c r="CV459" s="61"/>
      <c r="CW459" s="61"/>
      <c r="CX459" s="61"/>
      <c r="CY459" s="61"/>
      <c r="CZ459" s="61"/>
      <c r="DA459" s="61"/>
      <c r="DB459" s="61"/>
      <c r="DC459" s="61"/>
      <c r="DD459" s="61"/>
      <c r="DE459" s="61"/>
      <c r="DF459" s="61"/>
      <c r="DG459" s="61"/>
      <c r="DH459" s="61"/>
      <c r="DI459" s="61"/>
      <c r="DJ459" s="62"/>
    </row>
    <row r="460" spans="2:114" s="3" customFormat="1" ht="40.5" customHeight="1" x14ac:dyDescent="0.35">
      <c r="B460" s="56"/>
      <c r="C460" s="56"/>
      <c r="E460" s="58"/>
      <c r="F460" s="59"/>
      <c r="G460" s="60"/>
      <c r="H460" s="60"/>
      <c r="I460" s="60"/>
      <c r="J460" s="60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  <c r="BW460" s="61"/>
      <c r="BX460" s="61"/>
      <c r="BY460" s="61"/>
      <c r="BZ460" s="61"/>
      <c r="CA460" s="61"/>
      <c r="CB460" s="61"/>
      <c r="CC460" s="61"/>
      <c r="CD460" s="61"/>
      <c r="CE460" s="61"/>
      <c r="CF460" s="61"/>
      <c r="CG460" s="61"/>
      <c r="CH460" s="61"/>
      <c r="CI460" s="61"/>
      <c r="CJ460" s="61"/>
      <c r="CK460" s="61"/>
      <c r="CL460" s="61"/>
      <c r="CM460" s="61"/>
      <c r="CN460" s="61"/>
      <c r="CO460" s="61"/>
      <c r="CP460" s="61"/>
      <c r="CQ460" s="61"/>
      <c r="CR460" s="61"/>
      <c r="CS460" s="61"/>
      <c r="CT460" s="61"/>
      <c r="CU460" s="61"/>
      <c r="CV460" s="61"/>
      <c r="CW460" s="61"/>
      <c r="CX460" s="61"/>
      <c r="CY460" s="61"/>
      <c r="CZ460" s="61"/>
      <c r="DA460" s="61"/>
      <c r="DB460" s="61"/>
      <c r="DC460" s="61"/>
      <c r="DD460" s="61"/>
      <c r="DE460" s="61"/>
      <c r="DF460" s="61"/>
      <c r="DG460" s="61"/>
      <c r="DH460" s="61"/>
      <c r="DI460" s="61"/>
      <c r="DJ460" s="62"/>
    </row>
    <row r="461" spans="2:114" s="3" customFormat="1" ht="40.5" customHeight="1" x14ac:dyDescent="0.35">
      <c r="B461" s="56"/>
      <c r="C461" s="56"/>
      <c r="E461" s="58"/>
      <c r="F461" s="59"/>
      <c r="G461" s="60"/>
      <c r="H461" s="60"/>
      <c r="I461" s="60"/>
      <c r="J461" s="60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  <c r="CK461" s="61"/>
      <c r="CL461" s="61"/>
      <c r="CM461" s="61"/>
      <c r="CN461" s="61"/>
      <c r="CO461" s="61"/>
      <c r="CP461" s="61"/>
      <c r="CQ461" s="61"/>
      <c r="CR461" s="61"/>
      <c r="CS461" s="61"/>
      <c r="CT461" s="61"/>
      <c r="CU461" s="61"/>
      <c r="CV461" s="61"/>
      <c r="CW461" s="61"/>
      <c r="CX461" s="61"/>
      <c r="CY461" s="61"/>
      <c r="CZ461" s="61"/>
      <c r="DA461" s="61"/>
      <c r="DB461" s="61"/>
      <c r="DC461" s="61"/>
      <c r="DD461" s="61"/>
      <c r="DE461" s="61"/>
      <c r="DF461" s="61"/>
      <c r="DG461" s="61"/>
      <c r="DH461" s="61"/>
      <c r="DI461" s="61"/>
      <c r="DJ461" s="62"/>
    </row>
    <row r="462" spans="2:114" s="3" customFormat="1" ht="40.5" customHeight="1" x14ac:dyDescent="0.35">
      <c r="B462" s="56"/>
      <c r="C462" s="56"/>
      <c r="E462" s="58"/>
      <c r="F462" s="59"/>
      <c r="G462" s="60"/>
      <c r="H462" s="60"/>
      <c r="I462" s="60"/>
      <c r="J462" s="60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  <c r="BW462" s="61"/>
      <c r="BX462" s="61"/>
      <c r="BY462" s="61"/>
      <c r="BZ462" s="61"/>
      <c r="CA462" s="61"/>
      <c r="CB462" s="61"/>
      <c r="CC462" s="61"/>
      <c r="CD462" s="61"/>
      <c r="CE462" s="61"/>
      <c r="CF462" s="61"/>
      <c r="CG462" s="61"/>
      <c r="CH462" s="61"/>
      <c r="CI462" s="61"/>
      <c r="CJ462" s="61"/>
      <c r="CK462" s="61"/>
      <c r="CL462" s="61"/>
      <c r="CM462" s="61"/>
      <c r="CN462" s="61"/>
      <c r="CO462" s="61"/>
      <c r="CP462" s="61"/>
      <c r="CQ462" s="61"/>
      <c r="CR462" s="61"/>
      <c r="CS462" s="61"/>
      <c r="CT462" s="61"/>
      <c r="CU462" s="61"/>
      <c r="CV462" s="61"/>
      <c r="CW462" s="61"/>
      <c r="CX462" s="61"/>
      <c r="CY462" s="61"/>
      <c r="CZ462" s="61"/>
      <c r="DA462" s="61"/>
      <c r="DB462" s="61"/>
      <c r="DC462" s="61"/>
      <c r="DD462" s="61"/>
      <c r="DE462" s="61"/>
      <c r="DF462" s="61"/>
      <c r="DG462" s="61"/>
      <c r="DH462" s="61"/>
      <c r="DI462" s="61"/>
      <c r="DJ462" s="62"/>
    </row>
    <row r="463" spans="2:114" s="3" customFormat="1" ht="40.5" customHeight="1" x14ac:dyDescent="0.35">
      <c r="B463" s="56"/>
      <c r="C463" s="56"/>
      <c r="E463" s="58"/>
      <c r="F463" s="59"/>
      <c r="G463" s="60"/>
      <c r="H463" s="60"/>
      <c r="I463" s="60"/>
      <c r="J463" s="60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  <c r="BW463" s="61"/>
      <c r="BX463" s="61"/>
      <c r="BY463" s="61"/>
      <c r="BZ463" s="61"/>
      <c r="CA463" s="61"/>
      <c r="CB463" s="61"/>
      <c r="CC463" s="61"/>
      <c r="CD463" s="61"/>
      <c r="CE463" s="61"/>
      <c r="CF463" s="61"/>
      <c r="CG463" s="61"/>
      <c r="CH463" s="61"/>
      <c r="CI463" s="61"/>
      <c r="CJ463" s="61"/>
      <c r="CK463" s="61"/>
      <c r="CL463" s="61"/>
      <c r="CM463" s="61"/>
      <c r="CN463" s="61"/>
      <c r="CO463" s="61"/>
      <c r="CP463" s="61"/>
      <c r="CQ463" s="61"/>
      <c r="CR463" s="61"/>
      <c r="CS463" s="61"/>
      <c r="CT463" s="61"/>
      <c r="CU463" s="61"/>
      <c r="CV463" s="61"/>
      <c r="CW463" s="61"/>
      <c r="CX463" s="61"/>
      <c r="CY463" s="61"/>
      <c r="CZ463" s="61"/>
      <c r="DA463" s="61"/>
      <c r="DB463" s="61"/>
      <c r="DC463" s="61"/>
      <c r="DD463" s="61"/>
      <c r="DE463" s="61"/>
      <c r="DF463" s="61"/>
      <c r="DG463" s="61"/>
      <c r="DH463" s="61"/>
      <c r="DI463" s="61"/>
      <c r="DJ463" s="62"/>
    </row>
    <row r="464" spans="2:114" s="3" customFormat="1" ht="40.5" customHeight="1" x14ac:dyDescent="0.35">
      <c r="B464" s="56"/>
      <c r="C464" s="56"/>
      <c r="E464" s="58"/>
      <c r="F464" s="59"/>
      <c r="G464" s="60"/>
      <c r="H464" s="60"/>
      <c r="I464" s="60"/>
      <c r="J464" s="60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61"/>
      <c r="BZ464" s="61"/>
      <c r="CA464" s="61"/>
      <c r="CB464" s="61"/>
      <c r="CC464" s="61"/>
      <c r="CD464" s="61"/>
      <c r="CE464" s="61"/>
      <c r="CF464" s="61"/>
      <c r="CG464" s="61"/>
      <c r="CH464" s="61"/>
      <c r="CI464" s="61"/>
      <c r="CJ464" s="61"/>
      <c r="CK464" s="61"/>
      <c r="CL464" s="61"/>
      <c r="CM464" s="61"/>
      <c r="CN464" s="61"/>
      <c r="CO464" s="61"/>
      <c r="CP464" s="61"/>
      <c r="CQ464" s="61"/>
      <c r="CR464" s="61"/>
      <c r="CS464" s="61"/>
      <c r="CT464" s="61"/>
      <c r="CU464" s="61"/>
      <c r="CV464" s="61"/>
      <c r="CW464" s="61"/>
      <c r="CX464" s="61"/>
      <c r="CY464" s="61"/>
      <c r="CZ464" s="61"/>
      <c r="DA464" s="61"/>
      <c r="DB464" s="61"/>
      <c r="DC464" s="61"/>
      <c r="DD464" s="61"/>
      <c r="DE464" s="61"/>
      <c r="DF464" s="61"/>
      <c r="DG464" s="61"/>
      <c r="DH464" s="61"/>
      <c r="DI464" s="61"/>
      <c r="DJ464" s="62"/>
    </row>
    <row r="465" spans="2:114" s="3" customFormat="1" ht="40.5" customHeight="1" x14ac:dyDescent="0.35">
      <c r="B465" s="56"/>
      <c r="C465" s="56"/>
      <c r="E465" s="58"/>
      <c r="F465" s="59"/>
      <c r="G465" s="60"/>
      <c r="H465" s="60"/>
      <c r="I465" s="60"/>
      <c r="J465" s="60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  <c r="CK465" s="61"/>
      <c r="CL465" s="61"/>
      <c r="CM465" s="61"/>
      <c r="CN465" s="61"/>
      <c r="CO465" s="61"/>
      <c r="CP465" s="61"/>
      <c r="CQ465" s="61"/>
      <c r="CR465" s="61"/>
      <c r="CS465" s="61"/>
      <c r="CT465" s="61"/>
      <c r="CU465" s="61"/>
      <c r="CV465" s="61"/>
      <c r="CW465" s="61"/>
      <c r="CX465" s="61"/>
      <c r="CY465" s="61"/>
      <c r="CZ465" s="61"/>
      <c r="DA465" s="61"/>
      <c r="DB465" s="61"/>
      <c r="DC465" s="61"/>
      <c r="DD465" s="61"/>
      <c r="DE465" s="61"/>
      <c r="DF465" s="61"/>
      <c r="DG465" s="61"/>
      <c r="DH465" s="61"/>
      <c r="DI465" s="61"/>
      <c r="DJ465" s="62"/>
    </row>
    <row r="466" spans="2:114" s="3" customFormat="1" ht="40.5" customHeight="1" x14ac:dyDescent="0.35">
      <c r="B466" s="56"/>
      <c r="C466" s="56"/>
      <c r="E466" s="58"/>
      <c r="F466" s="59"/>
      <c r="G466" s="60"/>
      <c r="H466" s="60"/>
      <c r="I466" s="60"/>
      <c r="J466" s="60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61"/>
      <c r="BZ466" s="61"/>
      <c r="CA466" s="61"/>
      <c r="CB466" s="61"/>
      <c r="CC466" s="61"/>
      <c r="CD466" s="61"/>
      <c r="CE466" s="61"/>
      <c r="CF466" s="61"/>
      <c r="CG466" s="61"/>
      <c r="CH466" s="61"/>
      <c r="CI466" s="61"/>
      <c r="CJ466" s="61"/>
      <c r="CK466" s="61"/>
      <c r="CL466" s="61"/>
      <c r="CM466" s="61"/>
      <c r="CN466" s="61"/>
      <c r="CO466" s="61"/>
      <c r="CP466" s="61"/>
      <c r="CQ466" s="61"/>
      <c r="CR466" s="61"/>
      <c r="CS466" s="61"/>
      <c r="CT466" s="61"/>
      <c r="CU466" s="61"/>
      <c r="CV466" s="61"/>
      <c r="CW466" s="61"/>
      <c r="CX466" s="61"/>
      <c r="CY466" s="61"/>
      <c r="CZ466" s="61"/>
      <c r="DA466" s="61"/>
      <c r="DB466" s="61"/>
      <c r="DC466" s="61"/>
      <c r="DD466" s="61"/>
      <c r="DE466" s="61"/>
      <c r="DF466" s="61"/>
      <c r="DG466" s="61"/>
      <c r="DH466" s="61"/>
      <c r="DI466" s="61"/>
      <c r="DJ466" s="62"/>
    </row>
    <row r="467" spans="2:114" s="3" customFormat="1" ht="40.5" customHeight="1" x14ac:dyDescent="0.35">
      <c r="B467" s="56"/>
      <c r="C467" s="56"/>
      <c r="E467" s="58"/>
      <c r="F467" s="59"/>
      <c r="G467" s="60"/>
      <c r="H467" s="60"/>
      <c r="I467" s="60"/>
      <c r="J467" s="60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  <c r="BW467" s="61"/>
      <c r="BX467" s="61"/>
      <c r="BY467" s="61"/>
      <c r="BZ467" s="61"/>
      <c r="CA467" s="61"/>
      <c r="CB467" s="61"/>
      <c r="CC467" s="61"/>
      <c r="CD467" s="61"/>
      <c r="CE467" s="61"/>
      <c r="CF467" s="61"/>
      <c r="CG467" s="61"/>
      <c r="CH467" s="61"/>
      <c r="CI467" s="61"/>
      <c r="CJ467" s="61"/>
      <c r="CK467" s="61"/>
      <c r="CL467" s="61"/>
      <c r="CM467" s="61"/>
      <c r="CN467" s="61"/>
      <c r="CO467" s="61"/>
      <c r="CP467" s="61"/>
      <c r="CQ467" s="61"/>
      <c r="CR467" s="61"/>
      <c r="CS467" s="61"/>
      <c r="CT467" s="61"/>
      <c r="CU467" s="61"/>
      <c r="CV467" s="61"/>
      <c r="CW467" s="61"/>
      <c r="CX467" s="61"/>
      <c r="CY467" s="61"/>
      <c r="CZ467" s="61"/>
      <c r="DA467" s="61"/>
      <c r="DB467" s="61"/>
      <c r="DC467" s="61"/>
      <c r="DD467" s="61"/>
      <c r="DE467" s="61"/>
      <c r="DF467" s="61"/>
      <c r="DG467" s="61"/>
      <c r="DH467" s="61"/>
      <c r="DI467" s="61"/>
      <c r="DJ467" s="62"/>
    </row>
    <row r="468" spans="2:114" s="3" customFormat="1" ht="40.5" customHeight="1" x14ac:dyDescent="0.35">
      <c r="B468" s="56"/>
      <c r="C468" s="56"/>
      <c r="E468" s="58"/>
      <c r="F468" s="59"/>
      <c r="G468" s="60"/>
      <c r="H468" s="60"/>
      <c r="I468" s="60"/>
      <c r="J468" s="60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  <c r="CK468" s="61"/>
      <c r="CL468" s="61"/>
      <c r="CM468" s="61"/>
      <c r="CN468" s="61"/>
      <c r="CO468" s="61"/>
      <c r="CP468" s="61"/>
      <c r="CQ468" s="61"/>
      <c r="CR468" s="61"/>
      <c r="CS468" s="61"/>
      <c r="CT468" s="61"/>
      <c r="CU468" s="61"/>
      <c r="CV468" s="61"/>
      <c r="CW468" s="61"/>
      <c r="CX468" s="61"/>
      <c r="CY468" s="61"/>
      <c r="CZ468" s="61"/>
      <c r="DA468" s="61"/>
      <c r="DB468" s="61"/>
      <c r="DC468" s="61"/>
      <c r="DD468" s="61"/>
      <c r="DE468" s="61"/>
      <c r="DF468" s="61"/>
      <c r="DG468" s="61"/>
      <c r="DH468" s="61"/>
      <c r="DI468" s="61"/>
      <c r="DJ468" s="62"/>
    </row>
    <row r="469" spans="2:114" s="3" customFormat="1" ht="40.5" customHeight="1" x14ac:dyDescent="0.35">
      <c r="B469" s="56"/>
      <c r="C469" s="56"/>
      <c r="E469" s="58"/>
      <c r="F469" s="59"/>
      <c r="G469" s="60"/>
      <c r="H469" s="60"/>
      <c r="I469" s="60"/>
      <c r="J469" s="60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1"/>
      <c r="CM469" s="61"/>
      <c r="CN469" s="61"/>
      <c r="CO469" s="61"/>
      <c r="CP469" s="61"/>
      <c r="CQ469" s="61"/>
      <c r="CR469" s="61"/>
      <c r="CS469" s="61"/>
      <c r="CT469" s="61"/>
      <c r="CU469" s="61"/>
      <c r="CV469" s="61"/>
      <c r="CW469" s="61"/>
      <c r="CX469" s="61"/>
      <c r="CY469" s="61"/>
      <c r="CZ469" s="61"/>
      <c r="DA469" s="61"/>
      <c r="DB469" s="61"/>
      <c r="DC469" s="61"/>
      <c r="DD469" s="61"/>
      <c r="DE469" s="61"/>
      <c r="DF469" s="61"/>
      <c r="DG469" s="61"/>
      <c r="DH469" s="61"/>
      <c r="DI469" s="61"/>
      <c r="DJ469" s="62"/>
    </row>
    <row r="470" spans="2:114" s="3" customFormat="1" ht="40.5" customHeight="1" x14ac:dyDescent="0.35">
      <c r="B470" s="56"/>
      <c r="C470" s="56"/>
      <c r="E470" s="58"/>
      <c r="F470" s="59"/>
      <c r="G470" s="60"/>
      <c r="H470" s="60"/>
      <c r="I470" s="60"/>
      <c r="J470" s="60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  <c r="CK470" s="61"/>
      <c r="CL470" s="61"/>
      <c r="CM470" s="61"/>
      <c r="CN470" s="61"/>
      <c r="CO470" s="61"/>
      <c r="CP470" s="61"/>
      <c r="CQ470" s="61"/>
      <c r="CR470" s="61"/>
      <c r="CS470" s="61"/>
      <c r="CT470" s="61"/>
      <c r="CU470" s="61"/>
      <c r="CV470" s="61"/>
      <c r="CW470" s="61"/>
      <c r="CX470" s="61"/>
      <c r="CY470" s="61"/>
      <c r="CZ470" s="61"/>
      <c r="DA470" s="61"/>
      <c r="DB470" s="61"/>
      <c r="DC470" s="61"/>
      <c r="DD470" s="61"/>
      <c r="DE470" s="61"/>
      <c r="DF470" s="61"/>
      <c r="DG470" s="61"/>
      <c r="DH470" s="61"/>
      <c r="DI470" s="61"/>
      <c r="DJ470" s="62"/>
    </row>
    <row r="471" spans="2:114" s="3" customFormat="1" ht="40.5" customHeight="1" x14ac:dyDescent="0.35">
      <c r="B471" s="56"/>
      <c r="C471" s="56"/>
      <c r="E471" s="58"/>
      <c r="F471" s="59"/>
      <c r="G471" s="60"/>
      <c r="H471" s="60"/>
      <c r="I471" s="60"/>
      <c r="J471" s="60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  <c r="CL471" s="61"/>
      <c r="CM471" s="61"/>
      <c r="CN471" s="61"/>
      <c r="CO471" s="61"/>
      <c r="CP471" s="61"/>
      <c r="CQ471" s="61"/>
      <c r="CR471" s="61"/>
      <c r="CS471" s="61"/>
      <c r="CT471" s="61"/>
      <c r="CU471" s="61"/>
      <c r="CV471" s="61"/>
      <c r="CW471" s="61"/>
      <c r="CX471" s="61"/>
      <c r="CY471" s="61"/>
      <c r="CZ471" s="61"/>
      <c r="DA471" s="61"/>
      <c r="DB471" s="61"/>
      <c r="DC471" s="61"/>
      <c r="DD471" s="61"/>
      <c r="DE471" s="61"/>
      <c r="DF471" s="61"/>
      <c r="DG471" s="61"/>
      <c r="DH471" s="61"/>
      <c r="DI471" s="61"/>
      <c r="DJ471" s="62"/>
    </row>
    <row r="472" spans="2:114" s="3" customFormat="1" ht="40.5" customHeight="1" x14ac:dyDescent="0.35">
      <c r="B472" s="56"/>
      <c r="C472" s="56"/>
      <c r="E472" s="58"/>
      <c r="F472" s="59"/>
      <c r="G472" s="60"/>
      <c r="H472" s="60"/>
      <c r="I472" s="60"/>
      <c r="J472" s="60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  <c r="CK472" s="61"/>
      <c r="CL472" s="61"/>
      <c r="CM472" s="61"/>
      <c r="CN472" s="61"/>
      <c r="CO472" s="61"/>
      <c r="CP472" s="61"/>
      <c r="CQ472" s="61"/>
      <c r="CR472" s="61"/>
      <c r="CS472" s="61"/>
      <c r="CT472" s="61"/>
      <c r="CU472" s="61"/>
      <c r="CV472" s="61"/>
      <c r="CW472" s="61"/>
      <c r="CX472" s="61"/>
      <c r="CY472" s="61"/>
      <c r="CZ472" s="61"/>
      <c r="DA472" s="61"/>
      <c r="DB472" s="61"/>
      <c r="DC472" s="61"/>
      <c r="DD472" s="61"/>
      <c r="DE472" s="61"/>
      <c r="DF472" s="61"/>
      <c r="DG472" s="61"/>
      <c r="DH472" s="61"/>
      <c r="DI472" s="61"/>
      <c r="DJ472" s="62"/>
    </row>
    <row r="473" spans="2:114" s="3" customFormat="1" ht="40.5" customHeight="1" x14ac:dyDescent="0.35">
      <c r="B473" s="56"/>
      <c r="C473" s="56"/>
      <c r="E473" s="58"/>
      <c r="F473" s="59"/>
      <c r="G473" s="60"/>
      <c r="H473" s="60"/>
      <c r="I473" s="60"/>
      <c r="J473" s="60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  <c r="CL473" s="61"/>
      <c r="CM473" s="61"/>
      <c r="CN473" s="61"/>
      <c r="CO473" s="61"/>
      <c r="CP473" s="61"/>
      <c r="CQ473" s="61"/>
      <c r="CR473" s="61"/>
      <c r="CS473" s="61"/>
      <c r="CT473" s="61"/>
      <c r="CU473" s="61"/>
      <c r="CV473" s="61"/>
      <c r="CW473" s="61"/>
      <c r="CX473" s="61"/>
      <c r="CY473" s="61"/>
      <c r="CZ473" s="61"/>
      <c r="DA473" s="61"/>
      <c r="DB473" s="61"/>
      <c r="DC473" s="61"/>
      <c r="DD473" s="61"/>
      <c r="DE473" s="61"/>
      <c r="DF473" s="61"/>
      <c r="DG473" s="61"/>
      <c r="DH473" s="61"/>
      <c r="DI473" s="61"/>
      <c r="DJ473" s="62"/>
    </row>
    <row r="474" spans="2:114" s="3" customFormat="1" ht="40.5" customHeight="1" x14ac:dyDescent="0.35">
      <c r="B474" s="56"/>
      <c r="C474" s="56"/>
      <c r="E474" s="58"/>
      <c r="F474" s="59"/>
      <c r="G474" s="60"/>
      <c r="H474" s="60"/>
      <c r="I474" s="60"/>
      <c r="J474" s="60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1"/>
      <c r="CM474" s="61"/>
      <c r="CN474" s="61"/>
      <c r="CO474" s="61"/>
      <c r="CP474" s="61"/>
      <c r="CQ474" s="61"/>
      <c r="CR474" s="61"/>
      <c r="CS474" s="61"/>
      <c r="CT474" s="61"/>
      <c r="CU474" s="61"/>
      <c r="CV474" s="61"/>
      <c r="CW474" s="61"/>
      <c r="CX474" s="61"/>
      <c r="CY474" s="61"/>
      <c r="CZ474" s="61"/>
      <c r="DA474" s="61"/>
      <c r="DB474" s="61"/>
      <c r="DC474" s="61"/>
      <c r="DD474" s="61"/>
      <c r="DE474" s="61"/>
      <c r="DF474" s="61"/>
      <c r="DG474" s="61"/>
      <c r="DH474" s="61"/>
      <c r="DI474" s="61"/>
      <c r="DJ474" s="62"/>
    </row>
    <row r="475" spans="2:114" s="3" customFormat="1" ht="40.5" customHeight="1" x14ac:dyDescent="0.35">
      <c r="B475" s="56"/>
      <c r="C475" s="56"/>
      <c r="E475" s="58"/>
      <c r="F475" s="59"/>
      <c r="G475" s="60"/>
      <c r="H475" s="60"/>
      <c r="I475" s="60"/>
      <c r="J475" s="60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1"/>
      <c r="CM475" s="61"/>
      <c r="CN475" s="61"/>
      <c r="CO475" s="61"/>
      <c r="CP475" s="61"/>
      <c r="CQ475" s="61"/>
      <c r="CR475" s="61"/>
      <c r="CS475" s="61"/>
      <c r="CT475" s="61"/>
      <c r="CU475" s="61"/>
      <c r="CV475" s="61"/>
      <c r="CW475" s="61"/>
      <c r="CX475" s="61"/>
      <c r="CY475" s="61"/>
      <c r="CZ475" s="61"/>
      <c r="DA475" s="61"/>
      <c r="DB475" s="61"/>
      <c r="DC475" s="61"/>
      <c r="DD475" s="61"/>
      <c r="DE475" s="61"/>
      <c r="DF475" s="61"/>
      <c r="DG475" s="61"/>
      <c r="DH475" s="61"/>
      <c r="DI475" s="61"/>
      <c r="DJ475" s="62"/>
    </row>
    <row r="476" spans="2:114" s="3" customFormat="1" ht="40.5" customHeight="1" x14ac:dyDescent="0.35">
      <c r="B476" s="56"/>
      <c r="C476" s="56"/>
      <c r="E476" s="58"/>
      <c r="F476" s="59"/>
      <c r="G476" s="60"/>
      <c r="H476" s="60"/>
      <c r="I476" s="60"/>
      <c r="J476" s="60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  <c r="CL476" s="61"/>
      <c r="CM476" s="61"/>
      <c r="CN476" s="61"/>
      <c r="CO476" s="61"/>
      <c r="CP476" s="61"/>
      <c r="CQ476" s="61"/>
      <c r="CR476" s="61"/>
      <c r="CS476" s="61"/>
      <c r="CT476" s="61"/>
      <c r="CU476" s="61"/>
      <c r="CV476" s="61"/>
      <c r="CW476" s="61"/>
      <c r="CX476" s="61"/>
      <c r="CY476" s="61"/>
      <c r="CZ476" s="61"/>
      <c r="DA476" s="61"/>
      <c r="DB476" s="61"/>
      <c r="DC476" s="61"/>
      <c r="DD476" s="61"/>
      <c r="DE476" s="61"/>
      <c r="DF476" s="61"/>
      <c r="DG476" s="61"/>
      <c r="DH476" s="61"/>
      <c r="DI476" s="61"/>
      <c r="DJ476" s="62"/>
    </row>
    <row r="477" spans="2:114" s="3" customFormat="1" ht="40.5" customHeight="1" x14ac:dyDescent="0.35">
      <c r="B477" s="56"/>
      <c r="C477" s="56"/>
      <c r="E477" s="58"/>
      <c r="F477" s="59"/>
      <c r="G477" s="60"/>
      <c r="H477" s="60"/>
      <c r="I477" s="60"/>
      <c r="J477" s="60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  <c r="BW477" s="61"/>
      <c r="BX477" s="61"/>
      <c r="BY477" s="61"/>
      <c r="BZ477" s="61"/>
      <c r="CA477" s="61"/>
      <c r="CB477" s="61"/>
      <c r="CC477" s="61"/>
      <c r="CD477" s="61"/>
      <c r="CE477" s="61"/>
      <c r="CF477" s="61"/>
      <c r="CG477" s="61"/>
      <c r="CH477" s="61"/>
      <c r="CI477" s="61"/>
      <c r="CJ477" s="61"/>
      <c r="CK477" s="61"/>
      <c r="CL477" s="61"/>
      <c r="CM477" s="61"/>
      <c r="CN477" s="61"/>
      <c r="CO477" s="61"/>
      <c r="CP477" s="61"/>
      <c r="CQ477" s="61"/>
      <c r="CR477" s="61"/>
      <c r="CS477" s="61"/>
      <c r="CT477" s="61"/>
      <c r="CU477" s="61"/>
      <c r="CV477" s="61"/>
      <c r="CW477" s="61"/>
      <c r="CX477" s="61"/>
      <c r="CY477" s="61"/>
      <c r="CZ477" s="61"/>
      <c r="DA477" s="61"/>
      <c r="DB477" s="61"/>
      <c r="DC477" s="61"/>
      <c r="DD477" s="61"/>
      <c r="DE477" s="61"/>
      <c r="DF477" s="61"/>
      <c r="DG477" s="61"/>
      <c r="DH477" s="61"/>
      <c r="DI477" s="61"/>
      <c r="DJ477" s="62"/>
    </row>
    <row r="478" spans="2:114" s="3" customFormat="1" ht="40.5" customHeight="1" x14ac:dyDescent="0.35">
      <c r="B478" s="56"/>
      <c r="C478" s="56"/>
      <c r="E478" s="58"/>
      <c r="F478" s="59"/>
      <c r="G478" s="60"/>
      <c r="H478" s="60"/>
      <c r="I478" s="60"/>
      <c r="J478" s="60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1"/>
      <c r="CM478" s="61"/>
      <c r="CN478" s="61"/>
      <c r="CO478" s="61"/>
      <c r="CP478" s="61"/>
      <c r="CQ478" s="61"/>
      <c r="CR478" s="61"/>
      <c r="CS478" s="61"/>
      <c r="CT478" s="61"/>
      <c r="CU478" s="61"/>
      <c r="CV478" s="61"/>
      <c r="CW478" s="61"/>
      <c r="CX478" s="61"/>
      <c r="CY478" s="61"/>
      <c r="CZ478" s="61"/>
      <c r="DA478" s="61"/>
      <c r="DB478" s="61"/>
      <c r="DC478" s="61"/>
      <c r="DD478" s="61"/>
      <c r="DE478" s="61"/>
      <c r="DF478" s="61"/>
      <c r="DG478" s="61"/>
      <c r="DH478" s="61"/>
      <c r="DI478" s="61"/>
      <c r="DJ478" s="62"/>
    </row>
    <row r="479" spans="2:114" s="3" customFormat="1" ht="40.5" customHeight="1" x14ac:dyDescent="0.35">
      <c r="B479" s="56"/>
      <c r="C479" s="56"/>
      <c r="E479" s="58"/>
      <c r="F479" s="59"/>
      <c r="G479" s="60"/>
      <c r="H479" s="60"/>
      <c r="I479" s="60"/>
      <c r="J479" s="60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1"/>
      <c r="CM479" s="61"/>
      <c r="CN479" s="61"/>
      <c r="CO479" s="61"/>
      <c r="CP479" s="61"/>
      <c r="CQ479" s="61"/>
      <c r="CR479" s="61"/>
      <c r="CS479" s="61"/>
      <c r="CT479" s="61"/>
      <c r="CU479" s="61"/>
      <c r="CV479" s="61"/>
      <c r="CW479" s="61"/>
      <c r="CX479" s="61"/>
      <c r="CY479" s="61"/>
      <c r="CZ479" s="61"/>
      <c r="DA479" s="61"/>
      <c r="DB479" s="61"/>
      <c r="DC479" s="61"/>
      <c r="DD479" s="61"/>
      <c r="DE479" s="61"/>
      <c r="DF479" s="61"/>
      <c r="DG479" s="61"/>
      <c r="DH479" s="61"/>
      <c r="DI479" s="61"/>
      <c r="DJ479" s="62"/>
    </row>
    <row r="480" spans="2:114" s="3" customFormat="1" ht="40.5" customHeight="1" x14ac:dyDescent="0.35">
      <c r="B480" s="56"/>
      <c r="C480" s="56"/>
      <c r="E480" s="58"/>
      <c r="F480" s="59"/>
      <c r="G480" s="60"/>
      <c r="H480" s="60"/>
      <c r="I480" s="60"/>
      <c r="J480" s="60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  <c r="BW480" s="61"/>
      <c r="BX480" s="61"/>
      <c r="BY480" s="61"/>
      <c r="BZ480" s="61"/>
      <c r="CA480" s="61"/>
      <c r="CB480" s="61"/>
      <c r="CC480" s="61"/>
      <c r="CD480" s="61"/>
      <c r="CE480" s="61"/>
      <c r="CF480" s="61"/>
      <c r="CG480" s="61"/>
      <c r="CH480" s="61"/>
      <c r="CI480" s="61"/>
      <c r="CJ480" s="61"/>
      <c r="CK480" s="61"/>
      <c r="CL480" s="61"/>
      <c r="CM480" s="61"/>
      <c r="CN480" s="61"/>
      <c r="CO480" s="61"/>
      <c r="CP480" s="61"/>
      <c r="CQ480" s="61"/>
      <c r="CR480" s="61"/>
      <c r="CS480" s="61"/>
      <c r="CT480" s="61"/>
      <c r="CU480" s="61"/>
      <c r="CV480" s="61"/>
      <c r="CW480" s="61"/>
      <c r="CX480" s="61"/>
      <c r="CY480" s="61"/>
      <c r="CZ480" s="61"/>
      <c r="DA480" s="61"/>
      <c r="DB480" s="61"/>
      <c r="DC480" s="61"/>
      <c r="DD480" s="61"/>
      <c r="DE480" s="61"/>
      <c r="DF480" s="61"/>
      <c r="DG480" s="61"/>
      <c r="DH480" s="61"/>
      <c r="DI480" s="61"/>
      <c r="DJ480" s="62"/>
    </row>
    <row r="481" spans="2:114" s="3" customFormat="1" ht="40.5" customHeight="1" x14ac:dyDescent="0.35">
      <c r="B481" s="56"/>
      <c r="C481" s="56"/>
      <c r="E481" s="58"/>
      <c r="F481" s="59"/>
      <c r="G481" s="60"/>
      <c r="H481" s="60"/>
      <c r="I481" s="60"/>
      <c r="J481" s="60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1"/>
      <c r="CM481" s="61"/>
      <c r="CN481" s="61"/>
      <c r="CO481" s="61"/>
      <c r="CP481" s="61"/>
      <c r="CQ481" s="61"/>
      <c r="CR481" s="61"/>
      <c r="CS481" s="61"/>
      <c r="CT481" s="61"/>
      <c r="CU481" s="61"/>
      <c r="CV481" s="61"/>
      <c r="CW481" s="61"/>
      <c r="CX481" s="61"/>
      <c r="CY481" s="61"/>
      <c r="CZ481" s="61"/>
      <c r="DA481" s="61"/>
      <c r="DB481" s="61"/>
      <c r="DC481" s="61"/>
      <c r="DD481" s="61"/>
      <c r="DE481" s="61"/>
      <c r="DF481" s="61"/>
      <c r="DG481" s="61"/>
      <c r="DH481" s="61"/>
      <c r="DI481" s="61"/>
      <c r="DJ481" s="62"/>
    </row>
    <row r="482" spans="2:114" s="3" customFormat="1" ht="40.5" customHeight="1" x14ac:dyDescent="0.35">
      <c r="B482" s="56"/>
      <c r="C482" s="56"/>
      <c r="E482" s="58"/>
      <c r="F482" s="59"/>
      <c r="G482" s="60"/>
      <c r="H482" s="60"/>
      <c r="I482" s="60"/>
      <c r="J482" s="60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  <c r="CL482" s="61"/>
      <c r="CM482" s="61"/>
      <c r="CN482" s="61"/>
      <c r="CO482" s="61"/>
      <c r="CP482" s="61"/>
      <c r="CQ482" s="61"/>
      <c r="CR482" s="61"/>
      <c r="CS482" s="61"/>
      <c r="CT482" s="61"/>
      <c r="CU482" s="61"/>
      <c r="CV482" s="61"/>
      <c r="CW482" s="61"/>
      <c r="CX482" s="61"/>
      <c r="CY482" s="61"/>
      <c r="CZ482" s="61"/>
      <c r="DA482" s="61"/>
      <c r="DB482" s="61"/>
      <c r="DC482" s="61"/>
      <c r="DD482" s="61"/>
      <c r="DE482" s="61"/>
      <c r="DF482" s="61"/>
      <c r="DG482" s="61"/>
      <c r="DH482" s="61"/>
      <c r="DI482" s="61"/>
      <c r="DJ482" s="62"/>
    </row>
    <row r="483" spans="2:114" s="3" customFormat="1" ht="40.5" customHeight="1" x14ac:dyDescent="0.35">
      <c r="B483" s="56"/>
      <c r="C483" s="56"/>
      <c r="E483" s="58"/>
      <c r="F483" s="59"/>
      <c r="G483" s="60"/>
      <c r="H483" s="60"/>
      <c r="I483" s="60"/>
      <c r="J483" s="60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1"/>
      <c r="CM483" s="61"/>
      <c r="CN483" s="61"/>
      <c r="CO483" s="61"/>
      <c r="CP483" s="61"/>
      <c r="CQ483" s="61"/>
      <c r="CR483" s="61"/>
      <c r="CS483" s="61"/>
      <c r="CT483" s="61"/>
      <c r="CU483" s="61"/>
      <c r="CV483" s="61"/>
      <c r="CW483" s="61"/>
      <c r="CX483" s="61"/>
      <c r="CY483" s="61"/>
      <c r="CZ483" s="61"/>
      <c r="DA483" s="61"/>
      <c r="DB483" s="61"/>
      <c r="DC483" s="61"/>
      <c r="DD483" s="61"/>
      <c r="DE483" s="61"/>
      <c r="DF483" s="61"/>
      <c r="DG483" s="61"/>
      <c r="DH483" s="61"/>
      <c r="DI483" s="61"/>
      <c r="DJ483" s="62"/>
    </row>
    <row r="484" spans="2:114" s="3" customFormat="1" ht="40.5" customHeight="1" x14ac:dyDescent="0.35">
      <c r="B484" s="56"/>
      <c r="C484" s="56"/>
      <c r="E484" s="58"/>
      <c r="F484" s="59"/>
      <c r="G484" s="60"/>
      <c r="H484" s="60"/>
      <c r="I484" s="60"/>
      <c r="J484" s="60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  <c r="CK484" s="61"/>
      <c r="CL484" s="61"/>
      <c r="CM484" s="61"/>
      <c r="CN484" s="61"/>
      <c r="CO484" s="61"/>
      <c r="CP484" s="61"/>
      <c r="CQ484" s="61"/>
      <c r="CR484" s="61"/>
      <c r="CS484" s="61"/>
      <c r="CT484" s="61"/>
      <c r="CU484" s="61"/>
      <c r="CV484" s="61"/>
      <c r="CW484" s="61"/>
      <c r="CX484" s="61"/>
      <c r="CY484" s="61"/>
      <c r="CZ484" s="61"/>
      <c r="DA484" s="61"/>
      <c r="DB484" s="61"/>
      <c r="DC484" s="61"/>
      <c r="DD484" s="61"/>
      <c r="DE484" s="61"/>
      <c r="DF484" s="61"/>
      <c r="DG484" s="61"/>
      <c r="DH484" s="61"/>
      <c r="DI484" s="61"/>
      <c r="DJ484" s="62"/>
    </row>
    <row r="485" spans="2:114" s="3" customFormat="1" ht="40.5" customHeight="1" x14ac:dyDescent="0.35">
      <c r="B485" s="56"/>
      <c r="C485" s="56"/>
      <c r="E485" s="58"/>
      <c r="F485" s="59"/>
      <c r="G485" s="60"/>
      <c r="H485" s="60"/>
      <c r="I485" s="60"/>
      <c r="J485" s="60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  <c r="BW485" s="61"/>
      <c r="BX485" s="61"/>
      <c r="BY485" s="61"/>
      <c r="BZ485" s="61"/>
      <c r="CA485" s="61"/>
      <c r="CB485" s="61"/>
      <c r="CC485" s="61"/>
      <c r="CD485" s="61"/>
      <c r="CE485" s="61"/>
      <c r="CF485" s="61"/>
      <c r="CG485" s="61"/>
      <c r="CH485" s="61"/>
      <c r="CI485" s="61"/>
      <c r="CJ485" s="61"/>
      <c r="CK485" s="61"/>
      <c r="CL485" s="61"/>
      <c r="CM485" s="61"/>
      <c r="CN485" s="61"/>
      <c r="CO485" s="61"/>
      <c r="CP485" s="61"/>
      <c r="CQ485" s="61"/>
      <c r="CR485" s="61"/>
      <c r="CS485" s="61"/>
      <c r="CT485" s="61"/>
      <c r="CU485" s="61"/>
      <c r="CV485" s="61"/>
      <c r="CW485" s="61"/>
      <c r="CX485" s="61"/>
      <c r="CY485" s="61"/>
      <c r="CZ485" s="61"/>
      <c r="DA485" s="61"/>
      <c r="DB485" s="61"/>
      <c r="DC485" s="61"/>
      <c r="DD485" s="61"/>
      <c r="DE485" s="61"/>
      <c r="DF485" s="61"/>
      <c r="DG485" s="61"/>
      <c r="DH485" s="61"/>
      <c r="DI485" s="61"/>
      <c r="DJ485" s="62"/>
    </row>
    <row r="486" spans="2:114" s="3" customFormat="1" ht="40.5" customHeight="1" x14ac:dyDescent="0.35">
      <c r="B486" s="56"/>
      <c r="C486" s="56"/>
      <c r="E486" s="58"/>
      <c r="F486" s="59"/>
      <c r="G486" s="60"/>
      <c r="H486" s="60"/>
      <c r="I486" s="60"/>
      <c r="J486" s="60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  <c r="CK486" s="61"/>
      <c r="CL486" s="61"/>
      <c r="CM486" s="61"/>
      <c r="CN486" s="61"/>
      <c r="CO486" s="61"/>
      <c r="CP486" s="61"/>
      <c r="CQ486" s="61"/>
      <c r="CR486" s="61"/>
      <c r="CS486" s="61"/>
      <c r="CT486" s="61"/>
      <c r="CU486" s="61"/>
      <c r="CV486" s="61"/>
      <c r="CW486" s="61"/>
      <c r="CX486" s="61"/>
      <c r="CY486" s="61"/>
      <c r="CZ486" s="61"/>
      <c r="DA486" s="61"/>
      <c r="DB486" s="61"/>
      <c r="DC486" s="61"/>
      <c r="DD486" s="61"/>
      <c r="DE486" s="61"/>
      <c r="DF486" s="61"/>
      <c r="DG486" s="61"/>
      <c r="DH486" s="61"/>
      <c r="DI486" s="61"/>
      <c r="DJ486" s="62"/>
    </row>
    <row r="487" spans="2:114" s="3" customFormat="1" ht="40.5" customHeight="1" x14ac:dyDescent="0.35">
      <c r="B487" s="56"/>
      <c r="C487" s="56"/>
      <c r="E487" s="58"/>
      <c r="F487" s="59"/>
      <c r="G487" s="60"/>
      <c r="H487" s="60"/>
      <c r="I487" s="60"/>
      <c r="J487" s="60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  <c r="CL487" s="61"/>
      <c r="CM487" s="61"/>
      <c r="CN487" s="61"/>
      <c r="CO487" s="61"/>
      <c r="CP487" s="61"/>
      <c r="CQ487" s="61"/>
      <c r="CR487" s="61"/>
      <c r="CS487" s="61"/>
      <c r="CT487" s="61"/>
      <c r="CU487" s="61"/>
      <c r="CV487" s="61"/>
      <c r="CW487" s="61"/>
      <c r="CX487" s="61"/>
      <c r="CY487" s="61"/>
      <c r="CZ487" s="61"/>
      <c r="DA487" s="61"/>
      <c r="DB487" s="61"/>
      <c r="DC487" s="61"/>
      <c r="DD487" s="61"/>
      <c r="DE487" s="61"/>
      <c r="DF487" s="61"/>
      <c r="DG487" s="61"/>
      <c r="DH487" s="61"/>
      <c r="DI487" s="61"/>
      <c r="DJ487" s="62"/>
    </row>
    <row r="488" spans="2:114" s="3" customFormat="1" ht="40.5" customHeight="1" x14ac:dyDescent="0.35">
      <c r="B488" s="56"/>
      <c r="C488" s="56"/>
      <c r="E488" s="58"/>
      <c r="F488" s="59"/>
      <c r="G488" s="60"/>
      <c r="H488" s="60"/>
      <c r="I488" s="60"/>
      <c r="J488" s="60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1"/>
      <c r="CM488" s="61"/>
      <c r="CN488" s="61"/>
      <c r="CO488" s="61"/>
      <c r="CP488" s="61"/>
      <c r="CQ488" s="61"/>
      <c r="CR488" s="61"/>
      <c r="CS488" s="61"/>
      <c r="CT488" s="61"/>
      <c r="CU488" s="61"/>
      <c r="CV488" s="61"/>
      <c r="CW488" s="61"/>
      <c r="CX488" s="61"/>
      <c r="CY488" s="61"/>
      <c r="CZ488" s="61"/>
      <c r="DA488" s="61"/>
      <c r="DB488" s="61"/>
      <c r="DC488" s="61"/>
      <c r="DD488" s="61"/>
      <c r="DE488" s="61"/>
      <c r="DF488" s="61"/>
      <c r="DG488" s="61"/>
      <c r="DH488" s="61"/>
      <c r="DI488" s="61"/>
      <c r="DJ488" s="62"/>
    </row>
    <row r="489" spans="2:114" s="3" customFormat="1" ht="40.5" customHeight="1" x14ac:dyDescent="0.35">
      <c r="B489" s="56"/>
      <c r="C489" s="56"/>
      <c r="E489" s="58"/>
      <c r="F489" s="59"/>
      <c r="G489" s="60"/>
      <c r="H489" s="60"/>
      <c r="I489" s="60"/>
      <c r="J489" s="60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1"/>
      <c r="CM489" s="61"/>
      <c r="CN489" s="61"/>
      <c r="CO489" s="61"/>
      <c r="CP489" s="61"/>
      <c r="CQ489" s="61"/>
      <c r="CR489" s="61"/>
      <c r="CS489" s="61"/>
      <c r="CT489" s="61"/>
      <c r="CU489" s="61"/>
      <c r="CV489" s="61"/>
      <c r="CW489" s="61"/>
      <c r="CX489" s="61"/>
      <c r="CY489" s="61"/>
      <c r="CZ489" s="61"/>
      <c r="DA489" s="61"/>
      <c r="DB489" s="61"/>
      <c r="DC489" s="61"/>
      <c r="DD489" s="61"/>
      <c r="DE489" s="61"/>
      <c r="DF489" s="61"/>
      <c r="DG489" s="61"/>
      <c r="DH489" s="61"/>
      <c r="DI489" s="61"/>
      <c r="DJ489" s="62"/>
    </row>
    <row r="490" spans="2:114" s="3" customFormat="1" ht="40.5" customHeight="1" x14ac:dyDescent="0.35">
      <c r="B490" s="56"/>
      <c r="C490" s="56"/>
      <c r="E490" s="58"/>
      <c r="F490" s="59"/>
      <c r="G490" s="60"/>
      <c r="H490" s="60"/>
      <c r="I490" s="60"/>
      <c r="J490" s="60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  <c r="CK490" s="61"/>
      <c r="CL490" s="61"/>
      <c r="CM490" s="61"/>
      <c r="CN490" s="61"/>
      <c r="CO490" s="61"/>
      <c r="CP490" s="61"/>
      <c r="CQ490" s="61"/>
      <c r="CR490" s="61"/>
      <c r="CS490" s="61"/>
      <c r="CT490" s="61"/>
      <c r="CU490" s="61"/>
      <c r="CV490" s="61"/>
      <c r="CW490" s="61"/>
      <c r="CX490" s="61"/>
      <c r="CY490" s="61"/>
      <c r="CZ490" s="61"/>
      <c r="DA490" s="61"/>
      <c r="DB490" s="61"/>
      <c r="DC490" s="61"/>
      <c r="DD490" s="61"/>
      <c r="DE490" s="61"/>
      <c r="DF490" s="61"/>
      <c r="DG490" s="61"/>
      <c r="DH490" s="61"/>
      <c r="DI490" s="61"/>
      <c r="DJ490" s="62"/>
    </row>
    <row r="491" spans="2:114" s="3" customFormat="1" ht="40.5" customHeight="1" x14ac:dyDescent="0.35">
      <c r="B491" s="56"/>
      <c r="C491" s="56"/>
      <c r="E491" s="58"/>
      <c r="F491" s="59"/>
      <c r="G491" s="60"/>
      <c r="H491" s="60"/>
      <c r="I491" s="60"/>
      <c r="J491" s="60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61"/>
      <c r="BZ491" s="61"/>
      <c r="CA491" s="61"/>
      <c r="CB491" s="61"/>
      <c r="CC491" s="61"/>
      <c r="CD491" s="61"/>
      <c r="CE491" s="61"/>
      <c r="CF491" s="61"/>
      <c r="CG491" s="61"/>
      <c r="CH491" s="61"/>
      <c r="CI491" s="61"/>
      <c r="CJ491" s="61"/>
      <c r="CK491" s="61"/>
      <c r="CL491" s="61"/>
      <c r="CM491" s="61"/>
      <c r="CN491" s="61"/>
      <c r="CO491" s="61"/>
      <c r="CP491" s="61"/>
      <c r="CQ491" s="61"/>
      <c r="CR491" s="61"/>
      <c r="CS491" s="61"/>
      <c r="CT491" s="61"/>
      <c r="CU491" s="61"/>
      <c r="CV491" s="61"/>
      <c r="CW491" s="61"/>
      <c r="CX491" s="61"/>
      <c r="CY491" s="61"/>
      <c r="CZ491" s="61"/>
      <c r="DA491" s="61"/>
      <c r="DB491" s="61"/>
      <c r="DC491" s="61"/>
      <c r="DD491" s="61"/>
      <c r="DE491" s="61"/>
      <c r="DF491" s="61"/>
      <c r="DG491" s="61"/>
      <c r="DH491" s="61"/>
      <c r="DI491" s="61"/>
      <c r="DJ491" s="62"/>
    </row>
    <row r="492" spans="2:114" s="3" customFormat="1" ht="40.5" customHeight="1" x14ac:dyDescent="0.35">
      <c r="B492" s="56"/>
      <c r="C492" s="56"/>
      <c r="E492" s="58"/>
      <c r="F492" s="59"/>
      <c r="G492" s="60"/>
      <c r="H492" s="60"/>
      <c r="I492" s="60"/>
      <c r="J492" s="60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  <c r="CK492" s="61"/>
      <c r="CL492" s="61"/>
      <c r="CM492" s="61"/>
      <c r="CN492" s="61"/>
      <c r="CO492" s="61"/>
      <c r="CP492" s="61"/>
      <c r="CQ492" s="61"/>
      <c r="CR492" s="61"/>
      <c r="CS492" s="61"/>
      <c r="CT492" s="61"/>
      <c r="CU492" s="61"/>
      <c r="CV492" s="61"/>
      <c r="CW492" s="61"/>
      <c r="CX492" s="61"/>
      <c r="CY492" s="61"/>
      <c r="CZ492" s="61"/>
      <c r="DA492" s="61"/>
      <c r="DB492" s="61"/>
      <c r="DC492" s="61"/>
      <c r="DD492" s="61"/>
      <c r="DE492" s="61"/>
      <c r="DF492" s="61"/>
      <c r="DG492" s="61"/>
      <c r="DH492" s="61"/>
      <c r="DI492" s="61"/>
      <c r="DJ492" s="62"/>
    </row>
    <row r="493" spans="2:114" s="3" customFormat="1" ht="40.5" customHeight="1" x14ac:dyDescent="0.35">
      <c r="B493" s="56"/>
      <c r="C493" s="56"/>
      <c r="E493" s="58"/>
      <c r="F493" s="59"/>
      <c r="G493" s="60"/>
      <c r="H493" s="60"/>
      <c r="I493" s="60"/>
      <c r="J493" s="60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  <c r="BW493" s="61"/>
      <c r="BX493" s="61"/>
      <c r="BY493" s="61"/>
      <c r="BZ493" s="61"/>
      <c r="CA493" s="61"/>
      <c r="CB493" s="61"/>
      <c r="CC493" s="61"/>
      <c r="CD493" s="61"/>
      <c r="CE493" s="61"/>
      <c r="CF493" s="61"/>
      <c r="CG493" s="61"/>
      <c r="CH493" s="61"/>
      <c r="CI493" s="61"/>
      <c r="CJ493" s="61"/>
      <c r="CK493" s="61"/>
      <c r="CL493" s="61"/>
      <c r="CM493" s="61"/>
      <c r="CN493" s="61"/>
      <c r="CO493" s="61"/>
      <c r="CP493" s="61"/>
      <c r="CQ493" s="61"/>
      <c r="CR493" s="61"/>
      <c r="CS493" s="61"/>
      <c r="CT493" s="61"/>
      <c r="CU493" s="61"/>
      <c r="CV493" s="61"/>
      <c r="CW493" s="61"/>
      <c r="CX493" s="61"/>
      <c r="CY493" s="61"/>
      <c r="CZ493" s="61"/>
      <c r="DA493" s="61"/>
      <c r="DB493" s="61"/>
      <c r="DC493" s="61"/>
      <c r="DD493" s="61"/>
      <c r="DE493" s="61"/>
      <c r="DF493" s="61"/>
      <c r="DG493" s="61"/>
      <c r="DH493" s="61"/>
      <c r="DI493" s="61"/>
      <c r="DJ493" s="62"/>
    </row>
    <row r="494" spans="2:114" s="3" customFormat="1" ht="40.5" customHeight="1" x14ac:dyDescent="0.35">
      <c r="B494" s="56"/>
      <c r="C494" s="56"/>
      <c r="E494" s="58"/>
      <c r="F494" s="59"/>
      <c r="G494" s="60"/>
      <c r="H494" s="60"/>
      <c r="I494" s="60"/>
      <c r="J494" s="60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  <c r="BW494" s="61"/>
      <c r="BX494" s="61"/>
      <c r="BY494" s="61"/>
      <c r="BZ494" s="61"/>
      <c r="CA494" s="61"/>
      <c r="CB494" s="61"/>
      <c r="CC494" s="61"/>
      <c r="CD494" s="61"/>
      <c r="CE494" s="61"/>
      <c r="CF494" s="61"/>
      <c r="CG494" s="61"/>
      <c r="CH494" s="61"/>
      <c r="CI494" s="61"/>
      <c r="CJ494" s="61"/>
      <c r="CK494" s="61"/>
      <c r="CL494" s="61"/>
      <c r="CM494" s="61"/>
      <c r="CN494" s="61"/>
      <c r="CO494" s="61"/>
      <c r="CP494" s="61"/>
      <c r="CQ494" s="61"/>
      <c r="CR494" s="61"/>
      <c r="CS494" s="61"/>
      <c r="CT494" s="61"/>
      <c r="CU494" s="61"/>
      <c r="CV494" s="61"/>
      <c r="CW494" s="61"/>
      <c r="CX494" s="61"/>
      <c r="CY494" s="61"/>
      <c r="CZ494" s="61"/>
      <c r="DA494" s="61"/>
      <c r="DB494" s="61"/>
      <c r="DC494" s="61"/>
      <c r="DD494" s="61"/>
      <c r="DE494" s="61"/>
      <c r="DF494" s="61"/>
      <c r="DG494" s="61"/>
      <c r="DH494" s="61"/>
      <c r="DI494" s="61"/>
      <c r="DJ494" s="62"/>
    </row>
    <row r="495" spans="2:114" s="3" customFormat="1" ht="40.5" customHeight="1" x14ac:dyDescent="0.35">
      <c r="B495" s="56"/>
      <c r="C495" s="56"/>
      <c r="E495" s="58"/>
      <c r="F495" s="59"/>
      <c r="G495" s="60"/>
      <c r="H495" s="60"/>
      <c r="I495" s="60"/>
      <c r="J495" s="60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  <c r="CS495" s="61"/>
      <c r="CT495" s="61"/>
      <c r="CU495" s="61"/>
      <c r="CV495" s="61"/>
      <c r="CW495" s="61"/>
      <c r="CX495" s="61"/>
      <c r="CY495" s="61"/>
      <c r="CZ495" s="61"/>
      <c r="DA495" s="61"/>
      <c r="DB495" s="61"/>
      <c r="DC495" s="61"/>
      <c r="DD495" s="61"/>
      <c r="DE495" s="61"/>
      <c r="DF495" s="61"/>
      <c r="DG495" s="61"/>
      <c r="DH495" s="61"/>
      <c r="DI495" s="61"/>
      <c r="DJ495" s="62"/>
    </row>
    <row r="496" spans="2:114" s="3" customFormat="1" ht="40.5" customHeight="1" x14ac:dyDescent="0.35">
      <c r="B496" s="56"/>
      <c r="C496" s="56"/>
      <c r="E496" s="58"/>
      <c r="F496" s="59"/>
      <c r="G496" s="60"/>
      <c r="H496" s="60"/>
      <c r="I496" s="60"/>
      <c r="J496" s="60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  <c r="CS496" s="61"/>
      <c r="CT496" s="61"/>
      <c r="CU496" s="61"/>
      <c r="CV496" s="61"/>
      <c r="CW496" s="61"/>
      <c r="CX496" s="61"/>
      <c r="CY496" s="61"/>
      <c r="CZ496" s="61"/>
      <c r="DA496" s="61"/>
      <c r="DB496" s="61"/>
      <c r="DC496" s="61"/>
      <c r="DD496" s="61"/>
      <c r="DE496" s="61"/>
      <c r="DF496" s="61"/>
      <c r="DG496" s="61"/>
      <c r="DH496" s="61"/>
      <c r="DI496" s="61"/>
      <c r="DJ496" s="62"/>
    </row>
    <row r="497" spans="2:114" s="3" customFormat="1" ht="40.5" customHeight="1" x14ac:dyDescent="0.35">
      <c r="B497" s="56"/>
      <c r="C497" s="56"/>
      <c r="E497" s="58"/>
      <c r="F497" s="59"/>
      <c r="G497" s="60"/>
      <c r="H497" s="60"/>
      <c r="I497" s="60"/>
      <c r="J497" s="60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  <c r="CS497" s="61"/>
      <c r="CT497" s="61"/>
      <c r="CU497" s="61"/>
      <c r="CV497" s="61"/>
      <c r="CW497" s="61"/>
      <c r="CX497" s="61"/>
      <c r="CY497" s="61"/>
      <c r="CZ497" s="61"/>
      <c r="DA497" s="61"/>
      <c r="DB497" s="61"/>
      <c r="DC497" s="61"/>
      <c r="DD497" s="61"/>
      <c r="DE497" s="61"/>
      <c r="DF497" s="61"/>
      <c r="DG497" s="61"/>
      <c r="DH497" s="61"/>
      <c r="DI497" s="61"/>
      <c r="DJ497" s="62"/>
    </row>
    <row r="498" spans="2:114" s="3" customFormat="1" ht="40.5" customHeight="1" x14ac:dyDescent="0.35">
      <c r="B498" s="56"/>
      <c r="C498" s="56"/>
      <c r="E498" s="58"/>
      <c r="F498" s="59"/>
      <c r="G498" s="60"/>
      <c r="H498" s="60"/>
      <c r="I498" s="60"/>
      <c r="J498" s="60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  <c r="CS498" s="61"/>
      <c r="CT498" s="61"/>
      <c r="CU498" s="61"/>
      <c r="CV498" s="61"/>
      <c r="CW498" s="61"/>
      <c r="CX498" s="61"/>
      <c r="CY498" s="61"/>
      <c r="CZ498" s="61"/>
      <c r="DA498" s="61"/>
      <c r="DB498" s="61"/>
      <c r="DC498" s="61"/>
      <c r="DD498" s="61"/>
      <c r="DE498" s="61"/>
      <c r="DF498" s="61"/>
      <c r="DG498" s="61"/>
      <c r="DH498" s="61"/>
      <c r="DI498" s="61"/>
      <c r="DJ498" s="62"/>
    </row>
    <row r="499" spans="2:114" s="3" customFormat="1" ht="40.5" customHeight="1" x14ac:dyDescent="0.35">
      <c r="B499" s="56"/>
      <c r="C499" s="56"/>
      <c r="E499" s="58"/>
      <c r="F499" s="59"/>
      <c r="G499" s="60"/>
      <c r="H499" s="60"/>
      <c r="I499" s="60"/>
      <c r="J499" s="60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  <c r="CS499" s="61"/>
      <c r="CT499" s="61"/>
      <c r="CU499" s="61"/>
      <c r="CV499" s="61"/>
      <c r="CW499" s="61"/>
      <c r="CX499" s="61"/>
      <c r="CY499" s="61"/>
      <c r="CZ499" s="61"/>
      <c r="DA499" s="61"/>
      <c r="DB499" s="61"/>
      <c r="DC499" s="61"/>
      <c r="DD499" s="61"/>
      <c r="DE499" s="61"/>
      <c r="DF499" s="61"/>
      <c r="DG499" s="61"/>
      <c r="DH499" s="61"/>
      <c r="DI499" s="61"/>
      <c r="DJ499" s="62"/>
    </row>
    <row r="500" spans="2:114" s="3" customFormat="1" ht="40.5" customHeight="1" x14ac:dyDescent="0.35">
      <c r="B500" s="56"/>
      <c r="C500" s="56"/>
      <c r="E500" s="58"/>
      <c r="F500" s="59"/>
      <c r="G500" s="60"/>
      <c r="H500" s="60"/>
      <c r="I500" s="60"/>
      <c r="J500" s="60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  <c r="CS500" s="61"/>
      <c r="CT500" s="61"/>
      <c r="CU500" s="61"/>
      <c r="CV500" s="61"/>
      <c r="CW500" s="61"/>
      <c r="CX500" s="61"/>
      <c r="CY500" s="61"/>
      <c r="CZ500" s="61"/>
      <c r="DA500" s="61"/>
      <c r="DB500" s="61"/>
      <c r="DC500" s="61"/>
      <c r="DD500" s="61"/>
      <c r="DE500" s="61"/>
      <c r="DF500" s="61"/>
      <c r="DG500" s="61"/>
      <c r="DH500" s="61"/>
      <c r="DI500" s="61"/>
      <c r="DJ500" s="62"/>
    </row>
    <row r="501" spans="2:114" s="3" customFormat="1" ht="40.5" customHeight="1" x14ac:dyDescent="0.35">
      <c r="B501" s="56"/>
      <c r="C501" s="56"/>
      <c r="E501" s="58"/>
      <c r="F501" s="59"/>
      <c r="G501" s="60"/>
      <c r="H501" s="60"/>
      <c r="I501" s="60"/>
      <c r="J501" s="60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  <c r="CS501" s="61"/>
      <c r="CT501" s="61"/>
      <c r="CU501" s="61"/>
      <c r="CV501" s="61"/>
      <c r="CW501" s="61"/>
      <c r="CX501" s="61"/>
      <c r="CY501" s="61"/>
      <c r="CZ501" s="61"/>
      <c r="DA501" s="61"/>
      <c r="DB501" s="61"/>
      <c r="DC501" s="61"/>
      <c r="DD501" s="61"/>
      <c r="DE501" s="61"/>
      <c r="DF501" s="61"/>
      <c r="DG501" s="61"/>
      <c r="DH501" s="61"/>
      <c r="DI501" s="61"/>
      <c r="DJ501" s="62"/>
    </row>
    <row r="502" spans="2:114" s="3" customFormat="1" ht="40.5" customHeight="1" x14ac:dyDescent="0.35">
      <c r="B502" s="56"/>
      <c r="C502" s="56"/>
      <c r="E502" s="58"/>
      <c r="F502" s="59"/>
      <c r="G502" s="60"/>
      <c r="H502" s="60"/>
      <c r="I502" s="60"/>
      <c r="J502" s="60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  <c r="CW502" s="61"/>
      <c r="CX502" s="61"/>
      <c r="CY502" s="61"/>
      <c r="CZ502" s="61"/>
      <c r="DA502" s="61"/>
      <c r="DB502" s="61"/>
      <c r="DC502" s="61"/>
      <c r="DD502" s="61"/>
      <c r="DE502" s="61"/>
      <c r="DF502" s="61"/>
      <c r="DG502" s="61"/>
      <c r="DH502" s="61"/>
      <c r="DI502" s="61"/>
      <c r="DJ502" s="62"/>
    </row>
    <row r="503" spans="2:114" s="3" customFormat="1" ht="40.5" customHeight="1" x14ac:dyDescent="0.35">
      <c r="B503" s="56"/>
      <c r="C503" s="56"/>
      <c r="E503" s="58"/>
      <c r="F503" s="59"/>
      <c r="G503" s="60"/>
      <c r="H503" s="60"/>
      <c r="I503" s="60"/>
      <c r="J503" s="60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  <c r="CS503" s="61"/>
      <c r="CT503" s="61"/>
      <c r="CU503" s="61"/>
      <c r="CV503" s="61"/>
      <c r="CW503" s="61"/>
      <c r="CX503" s="61"/>
      <c r="CY503" s="61"/>
      <c r="CZ503" s="61"/>
      <c r="DA503" s="61"/>
      <c r="DB503" s="61"/>
      <c r="DC503" s="61"/>
      <c r="DD503" s="61"/>
      <c r="DE503" s="61"/>
      <c r="DF503" s="61"/>
      <c r="DG503" s="61"/>
      <c r="DH503" s="61"/>
      <c r="DI503" s="61"/>
      <c r="DJ503" s="62"/>
    </row>
    <row r="504" spans="2:114" s="3" customFormat="1" ht="40.5" customHeight="1" x14ac:dyDescent="0.35">
      <c r="B504" s="56"/>
      <c r="C504" s="56"/>
      <c r="E504" s="58"/>
      <c r="F504" s="59"/>
      <c r="G504" s="60"/>
      <c r="H504" s="60"/>
      <c r="I504" s="60"/>
      <c r="J504" s="60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  <c r="CS504" s="61"/>
      <c r="CT504" s="61"/>
      <c r="CU504" s="61"/>
      <c r="CV504" s="61"/>
      <c r="CW504" s="61"/>
      <c r="CX504" s="61"/>
      <c r="CY504" s="61"/>
      <c r="CZ504" s="61"/>
      <c r="DA504" s="61"/>
      <c r="DB504" s="61"/>
      <c r="DC504" s="61"/>
      <c r="DD504" s="61"/>
      <c r="DE504" s="61"/>
      <c r="DF504" s="61"/>
      <c r="DG504" s="61"/>
      <c r="DH504" s="61"/>
      <c r="DI504" s="61"/>
      <c r="DJ504" s="62"/>
    </row>
    <row r="505" spans="2:114" s="3" customFormat="1" ht="40.5" customHeight="1" x14ac:dyDescent="0.35">
      <c r="B505" s="56"/>
      <c r="C505" s="56"/>
      <c r="E505" s="58"/>
      <c r="F505" s="59"/>
      <c r="G505" s="60"/>
      <c r="H505" s="60"/>
      <c r="I505" s="60"/>
      <c r="J505" s="60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  <c r="CS505" s="61"/>
      <c r="CT505" s="61"/>
      <c r="CU505" s="61"/>
      <c r="CV505" s="61"/>
      <c r="CW505" s="61"/>
      <c r="CX505" s="61"/>
      <c r="CY505" s="61"/>
      <c r="CZ505" s="61"/>
      <c r="DA505" s="61"/>
      <c r="DB505" s="61"/>
      <c r="DC505" s="61"/>
      <c r="DD505" s="61"/>
      <c r="DE505" s="61"/>
      <c r="DF505" s="61"/>
      <c r="DG505" s="61"/>
      <c r="DH505" s="61"/>
      <c r="DI505" s="61"/>
      <c r="DJ505" s="62"/>
    </row>
    <row r="506" spans="2:114" s="3" customFormat="1" ht="40.5" customHeight="1" x14ac:dyDescent="0.35">
      <c r="B506" s="56"/>
      <c r="C506" s="56"/>
      <c r="E506" s="58"/>
      <c r="F506" s="59"/>
      <c r="G506" s="60"/>
      <c r="H506" s="60"/>
      <c r="I506" s="60"/>
      <c r="J506" s="60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  <c r="CS506" s="61"/>
      <c r="CT506" s="61"/>
      <c r="CU506" s="61"/>
      <c r="CV506" s="61"/>
      <c r="CW506" s="61"/>
      <c r="CX506" s="61"/>
      <c r="CY506" s="61"/>
      <c r="CZ506" s="61"/>
      <c r="DA506" s="61"/>
      <c r="DB506" s="61"/>
      <c r="DC506" s="61"/>
      <c r="DD506" s="61"/>
      <c r="DE506" s="61"/>
      <c r="DF506" s="61"/>
      <c r="DG506" s="61"/>
      <c r="DH506" s="61"/>
      <c r="DI506" s="61"/>
      <c r="DJ506" s="62"/>
    </row>
    <row r="507" spans="2:114" s="3" customFormat="1" ht="40.5" customHeight="1" x14ac:dyDescent="0.35">
      <c r="B507" s="56"/>
      <c r="C507" s="56"/>
      <c r="E507" s="58"/>
      <c r="F507" s="59"/>
      <c r="G507" s="60"/>
      <c r="H507" s="60"/>
      <c r="I507" s="60"/>
      <c r="J507" s="60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  <c r="CS507" s="61"/>
      <c r="CT507" s="61"/>
      <c r="CU507" s="61"/>
      <c r="CV507" s="61"/>
      <c r="CW507" s="61"/>
      <c r="CX507" s="61"/>
      <c r="CY507" s="61"/>
      <c r="CZ507" s="61"/>
      <c r="DA507" s="61"/>
      <c r="DB507" s="61"/>
      <c r="DC507" s="61"/>
      <c r="DD507" s="61"/>
      <c r="DE507" s="61"/>
      <c r="DF507" s="61"/>
      <c r="DG507" s="61"/>
      <c r="DH507" s="61"/>
      <c r="DI507" s="61"/>
      <c r="DJ507" s="62"/>
    </row>
    <row r="508" spans="2:114" s="3" customFormat="1" ht="40.5" customHeight="1" x14ac:dyDescent="0.35">
      <c r="B508" s="56"/>
      <c r="C508" s="56"/>
      <c r="E508" s="58"/>
      <c r="F508" s="59"/>
      <c r="G508" s="60"/>
      <c r="H508" s="60"/>
      <c r="I508" s="60"/>
      <c r="J508" s="60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  <c r="CS508" s="61"/>
      <c r="CT508" s="61"/>
      <c r="CU508" s="61"/>
      <c r="CV508" s="61"/>
      <c r="CW508" s="61"/>
      <c r="CX508" s="61"/>
      <c r="CY508" s="61"/>
      <c r="CZ508" s="61"/>
      <c r="DA508" s="61"/>
      <c r="DB508" s="61"/>
      <c r="DC508" s="61"/>
      <c r="DD508" s="61"/>
      <c r="DE508" s="61"/>
      <c r="DF508" s="61"/>
      <c r="DG508" s="61"/>
      <c r="DH508" s="61"/>
      <c r="DI508" s="61"/>
      <c r="DJ508" s="62"/>
    </row>
    <row r="509" spans="2:114" s="3" customFormat="1" ht="40.5" customHeight="1" x14ac:dyDescent="0.35">
      <c r="B509" s="56"/>
      <c r="C509" s="56"/>
      <c r="E509" s="58"/>
      <c r="F509" s="59"/>
      <c r="G509" s="60"/>
      <c r="H509" s="60"/>
      <c r="I509" s="60"/>
      <c r="J509" s="60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  <c r="CS509" s="61"/>
      <c r="CT509" s="61"/>
      <c r="CU509" s="61"/>
      <c r="CV509" s="61"/>
      <c r="CW509" s="61"/>
      <c r="CX509" s="61"/>
      <c r="CY509" s="61"/>
      <c r="CZ509" s="61"/>
      <c r="DA509" s="61"/>
      <c r="DB509" s="61"/>
      <c r="DC509" s="61"/>
      <c r="DD509" s="61"/>
      <c r="DE509" s="61"/>
      <c r="DF509" s="61"/>
      <c r="DG509" s="61"/>
      <c r="DH509" s="61"/>
      <c r="DI509" s="61"/>
      <c r="DJ509" s="62"/>
    </row>
    <row r="510" spans="2:114" s="3" customFormat="1" ht="40.5" customHeight="1" x14ac:dyDescent="0.35">
      <c r="B510" s="56"/>
      <c r="C510" s="56"/>
      <c r="E510" s="58"/>
      <c r="F510" s="59"/>
      <c r="G510" s="60"/>
      <c r="H510" s="60"/>
      <c r="I510" s="60"/>
      <c r="J510" s="60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  <c r="CS510" s="61"/>
      <c r="CT510" s="61"/>
      <c r="CU510" s="61"/>
      <c r="CV510" s="61"/>
      <c r="CW510" s="61"/>
      <c r="CX510" s="61"/>
      <c r="CY510" s="61"/>
      <c r="CZ510" s="61"/>
      <c r="DA510" s="61"/>
      <c r="DB510" s="61"/>
      <c r="DC510" s="61"/>
      <c r="DD510" s="61"/>
      <c r="DE510" s="61"/>
      <c r="DF510" s="61"/>
      <c r="DG510" s="61"/>
      <c r="DH510" s="61"/>
      <c r="DI510" s="61"/>
      <c r="DJ510" s="62"/>
    </row>
    <row r="511" spans="2:114" s="3" customFormat="1" ht="40.5" customHeight="1" x14ac:dyDescent="0.35">
      <c r="B511" s="56"/>
      <c r="C511" s="56"/>
      <c r="E511" s="58"/>
      <c r="F511" s="59"/>
      <c r="G511" s="60"/>
      <c r="H511" s="60"/>
      <c r="I511" s="60"/>
      <c r="J511" s="60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  <c r="CS511" s="61"/>
      <c r="CT511" s="61"/>
      <c r="CU511" s="61"/>
      <c r="CV511" s="61"/>
      <c r="CW511" s="61"/>
      <c r="CX511" s="61"/>
      <c r="CY511" s="61"/>
      <c r="CZ511" s="61"/>
      <c r="DA511" s="61"/>
      <c r="DB511" s="61"/>
      <c r="DC511" s="61"/>
      <c r="DD511" s="61"/>
      <c r="DE511" s="61"/>
      <c r="DF511" s="61"/>
      <c r="DG511" s="61"/>
      <c r="DH511" s="61"/>
      <c r="DI511" s="61"/>
      <c r="DJ511" s="62"/>
    </row>
    <row r="512" spans="2:114" s="3" customFormat="1" ht="40.5" customHeight="1" x14ac:dyDescent="0.35">
      <c r="B512" s="56"/>
      <c r="C512" s="56"/>
      <c r="E512" s="58"/>
      <c r="F512" s="59"/>
      <c r="G512" s="60"/>
      <c r="H512" s="60"/>
      <c r="I512" s="60"/>
      <c r="J512" s="60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  <c r="CS512" s="61"/>
      <c r="CT512" s="61"/>
      <c r="CU512" s="61"/>
      <c r="CV512" s="61"/>
      <c r="CW512" s="61"/>
      <c r="CX512" s="61"/>
      <c r="CY512" s="61"/>
      <c r="CZ512" s="61"/>
      <c r="DA512" s="61"/>
      <c r="DB512" s="61"/>
      <c r="DC512" s="61"/>
      <c r="DD512" s="61"/>
      <c r="DE512" s="61"/>
      <c r="DF512" s="61"/>
      <c r="DG512" s="61"/>
      <c r="DH512" s="61"/>
      <c r="DI512" s="61"/>
      <c r="DJ512" s="62"/>
    </row>
    <row r="513" spans="2:114" s="3" customFormat="1" ht="40.5" customHeight="1" x14ac:dyDescent="0.35">
      <c r="B513" s="56"/>
      <c r="C513" s="56"/>
      <c r="E513" s="58"/>
      <c r="F513" s="59"/>
      <c r="G513" s="60"/>
      <c r="H513" s="60"/>
      <c r="I513" s="60"/>
      <c r="J513" s="60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  <c r="CS513" s="61"/>
      <c r="CT513" s="61"/>
      <c r="CU513" s="61"/>
      <c r="CV513" s="61"/>
      <c r="CW513" s="61"/>
      <c r="CX513" s="61"/>
      <c r="CY513" s="61"/>
      <c r="CZ513" s="61"/>
      <c r="DA513" s="61"/>
      <c r="DB513" s="61"/>
      <c r="DC513" s="61"/>
      <c r="DD513" s="61"/>
      <c r="DE513" s="61"/>
      <c r="DF513" s="61"/>
      <c r="DG513" s="61"/>
      <c r="DH513" s="61"/>
      <c r="DI513" s="61"/>
      <c r="DJ513" s="62"/>
    </row>
    <row r="514" spans="2:114" s="3" customFormat="1" ht="40.5" customHeight="1" x14ac:dyDescent="0.35">
      <c r="B514" s="56"/>
      <c r="C514" s="56"/>
      <c r="E514" s="58"/>
      <c r="F514" s="59"/>
      <c r="G514" s="60"/>
      <c r="H514" s="60"/>
      <c r="I514" s="60"/>
      <c r="J514" s="60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  <c r="CS514" s="61"/>
      <c r="CT514" s="61"/>
      <c r="CU514" s="61"/>
      <c r="CV514" s="61"/>
      <c r="CW514" s="61"/>
      <c r="CX514" s="61"/>
      <c r="CY514" s="61"/>
      <c r="CZ514" s="61"/>
      <c r="DA514" s="61"/>
      <c r="DB514" s="61"/>
      <c r="DC514" s="61"/>
      <c r="DD514" s="61"/>
      <c r="DE514" s="61"/>
      <c r="DF514" s="61"/>
      <c r="DG514" s="61"/>
      <c r="DH514" s="61"/>
      <c r="DI514" s="61"/>
      <c r="DJ514" s="62"/>
    </row>
    <row r="515" spans="2:114" s="3" customFormat="1" ht="40.5" customHeight="1" x14ac:dyDescent="0.35">
      <c r="B515" s="56"/>
      <c r="C515" s="56"/>
      <c r="E515" s="58"/>
      <c r="F515" s="59"/>
      <c r="G515" s="60"/>
      <c r="H515" s="60"/>
      <c r="I515" s="60"/>
      <c r="J515" s="60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  <c r="CS515" s="61"/>
      <c r="CT515" s="61"/>
      <c r="CU515" s="61"/>
      <c r="CV515" s="61"/>
      <c r="CW515" s="61"/>
      <c r="CX515" s="61"/>
      <c r="CY515" s="61"/>
      <c r="CZ515" s="61"/>
      <c r="DA515" s="61"/>
      <c r="DB515" s="61"/>
      <c r="DC515" s="61"/>
      <c r="DD515" s="61"/>
      <c r="DE515" s="61"/>
      <c r="DF515" s="61"/>
      <c r="DG515" s="61"/>
      <c r="DH515" s="61"/>
      <c r="DI515" s="61"/>
      <c r="DJ515" s="62"/>
    </row>
    <row r="516" spans="2:114" s="3" customFormat="1" ht="40.5" customHeight="1" x14ac:dyDescent="0.35">
      <c r="B516" s="56"/>
      <c r="C516" s="56"/>
      <c r="E516" s="58"/>
      <c r="F516" s="59"/>
      <c r="G516" s="60"/>
      <c r="H516" s="60"/>
      <c r="I516" s="60"/>
      <c r="J516" s="60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  <c r="DG516" s="61"/>
      <c r="DH516" s="61"/>
      <c r="DI516" s="61"/>
      <c r="DJ516" s="62"/>
    </row>
    <row r="517" spans="2:114" s="3" customFormat="1" ht="40.5" customHeight="1" x14ac:dyDescent="0.35">
      <c r="B517" s="56"/>
      <c r="C517" s="56"/>
      <c r="E517" s="58"/>
      <c r="F517" s="59"/>
      <c r="G517" s="60"/>
      <c r="H517" s="60"/>
      <c r="I517" s="60"/>
      <c r="J517" s="60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  <c r="DG517" s="61"/>
      <c r="DH517" s="61"/>
      <c r="DI517" s="61"/>
      <c r="DJ517" s="62"/>
    </row>
    <row r="518" spans="2:114" s="3" customFormat="1" ht="40.5" customHeight="1" x14ac:dyDescent="0.35">
      <c r="B518" s="56"/>
      <c r="C518" s="56"/>
      <c r="E518" s="58"/>
      <c r="F518" s="59"/>
      <c r="G518" s="60"/>
      <c r="H518" s="60"/>
      <c r="I518" s="60"/>
      <c r="J518" s="60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  <c r="DH518" s="61"/>
      <c r="DI518" s="61"/>
      <c r="DJ518" s="62"/>
    </row>
    <row r="519" spans="2:114" s="3" customFormat="1" ht="40.5" customHeight="1" x14ac:dyDescent="0.35">
      <c r="B519" s="56"/>
      <c r="C519" s="56"/>
      <c r="E519" s="58"/>
      <c r="F519" s="59"/>
      <c r="G519" s="60"/>
      <c r="H519" s="60"/>
      <c r="I519" s="60"/>
      <c r="J519" s="60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  <c r="DG519" s="61"/>
      <c r="DH519" s="61"/>
      <c r="DI519" s="61"/>
      <c r="DJ519" s="62"/>
    </row>
    <row r="520" spans="2:114" s="3" customFormat="1" ht="40.5" customHeight="1" x14ac:dyDescent="0.35">
      <c r="B520" s="56"/>
      <c r="C520" s="56"/>
      <c r="E520" s="58"/>
      <c r="F520" s="59"/>
      <c r="G520" s="60"/>
      <c r="H520" s="60"/>
      <c r="I520" s="60"/>
      <c r="J520" s="60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  <c r="DG520" s="61"/>
      <c r="DH520" s="61"/>
      <c r="DI520" s="61"/>
      <c r="DJ520" s="62"/>
    </row>
    <row r="521" spans="2:114" s="3" customFormat="1" ht="40.5" customHeight="1" x14ac:dyDescent="0.35">
      <c r="B521" s="56"/>
      <c r="C521" s="56"/>
      <c r="E521" s="58"/>
      <c r="F521" s="59"/>
      <c r="G521" s="60"/>
      <c r="H521" s="60"/>
      <c r="I521" s="60"/>
      <c r="J521" s="60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  <c r="CW521" s="61"/>
      <c r="CX521" s="61"/>
      <c r="CY521" s="61"/>
      <c r="CZ521" s="61"/>
      <c r="DA521" s="61"/>
      <c r="DB521" s="61"/>
      <c r="DC521" s="61"/>
      <c r="DD521" s="61"/>
      <c r="DE521" s="61"/>
      <c r="DF521" s="61"/>
      <c r="DG521" s="61"/>
      <c r="DH521" s="61"/>
      <c r="DI521" s="61"/>
      <c r="DJ521" s="62"/>
    </row>
    <row r="522" spans="2:114" s="3" customFormat="1" ht="40.5" customHeight="1" x14ac:dyDescent="0.35">
      <c r="B522" s="56"/>
      <c r="C522" s="56"/>
      <c r="E522" s="58"/>
      <c r="F522" s="59"/>
      <c r="G522" s="60"/>
      <c r="H522" s="60"/>
      <c r="I522" s="60"/>
      <c r="J522" s="60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  <c r="DG522" s="61"/>
      <c r="DH522" s="61"/>
      <c r="DI522" s="61"/>
      <c r="DJ522" s="62"/>
    </row>
    <row r="523" spans="2:114" s="3" customFormat="1" ht="40.5" customHeight="1" x14ac:dyDescent="0.35">
      <c r="B523" s="56"/>
      <c r="C523" s="56"/>
      <c r="E523" s="58"/>
      <c r="F523" s="59"/>
      <c r="G523" s="60"/>
      <c r="H523" s="60"/>
      <c r="I523" s="60"/>
      <c r="J523" s="60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  <c r="CS523" s="61"/>
      <c r="CT523" s="61"/>
      <c r="CU523" s="61"/>
      <c r="CV523" s="61"/>
      <c r="CW523" s="61"/>
      <c r="CX523" s="61"/>
      <c r="CY523" s="61"/>
      <c r="CZ523" s="61"/>
      <c r="DA523" s="61"/>
      <c r="DB523" s="61"/>
      <c r="DC523" s="61"/>
      <c r="DD523" s="61"/>
      <c r="DE523" s="61"/>
      <c r="DF523" s="61"/>
      <c r="DG523" s="61"/>
      <c r="DH523" s="61"/>
      <c r="DI523" s="61"/>
      <c r="DJ523" s="62"/>
    </row>
    <row r="524" spans="2:114" s="3" customFormat="1" ht="40.5" customHeight="1" x14ac:dyDescent="0.35">
      <c r="B524" s="56"/>
      <c r="C524" s="56"/>
      <c r="E524" s="58"/>
      <c r="F524" s="59"/>
      <c r="G524" s="60"/>
      <c r="H524" s="60"/>
      <c r="I524" s="60"/>
      <c r="J524" s="60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  <c r="CS524" s="61"/>
      <c r="CT524" s="61"/>
      <c r="CU524" s="61"/>
      <c r="CV524" s="61"/>
      <c r="CW524" s="61"/>
      <c r="CX524" s="61"/>
      <c r="CY524" s="61"/>
      <c r="CZ524" s="61"/>
      <c r="DA524" s="61"/>
      <c r="DB524" s="61"/>
      <c r="DC524" s="61"/>
      <c r="DD524" s="61"/>
      <c r="DE524" s="61"/>
      <c r="DF524" s="61"/>
      <c r="DG524" s="61"/>
      <c r="DH524" s="61"/>
      <c r="DI524" s="61"/>
      <c r="DJ524" s="62"/>
    </row>
    <row r="525" spans="2:114" s="3" customFormat="1" ht="40.5" customHeight="1" x14ac:dyDescent="0.35">
      <c r="B525" s="56"/>
      <c r="C525" s="56"/>
      <c r="E525" s="58"/>
      <c r="F525" s="59"/>
      <c r="G525" s="60"/>
      <c r="H525" s="60"/>
      <c r="I525" s="60"/>
      <c r="J525" s="60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  <c r="DG525" s="61"/>
      <c r="DH525" s="61"/>
      <c r="DI525" s="61"/>
      <c r="DJ525" s="62"/>
    </row>
    <row r="526" spans="2:114" s="3" customFormat="1" ht="40.5" customHeight="1" x14ac:dyDescent="0.35">
      <c r="B526" s="56"/>
      <c r="C526" s="56"/>
      <c r="E526" s="58"/>
      <c r="F526" s="59"/>
      <c r="G526" s="60"/>
      <c r="H526" s="60"/>
      <c r="I526" s="60"/>
      <c r="J526" s="60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/>
      <c r="CH526" s="61"/>
      <c r="CI526" s="61"/>
      <c r="CJ526" s="61"/>
      <c r="CK526" s="61"/>
      <c r="CL526" s="61"/>
      <c r="CM526" s="61"/>
      <c r="CN526" s="61"/>
      <c r="CO526" s="61"/>
      <c r="CP526" s="61"/>
      <c r="CQ526" s="61"/>
      <c r="CR526" s="61"/>
      <c r="CS526" s="61"/>
      <c r="CT526" s="61"/>
      <c r="CU526" s="61"/>
      <c r="CV526" s="61"/>
      <c r="CW526" s="61"/>
      <c r="CX526" s="61"/>
      <c r="CY526" s="61"/>
      <c r="CZ526" s="61"/>
      <c r="DA526" s="61"/>
      <c r="DB526" s="61"/>
      <c r="DC526" s="61"/>
      <c r="DD526" s="61"/>
      <c r="DE526" s="61"/>
      <c r="DF526" s="61"/>
      <c r="DG526" s="61"/>
      <c r="DH526" s="61"/>
      <c r="DI526" s="61"/>
      <c r="DJ526" s="62"/>
    </row>
    <row r="527" spans="2:114" s="3" customFormat="1" ht="40.5" customHeight="1" x14ac:dyDescent="0.35">
      <c r="B527" s="56"/>
      <c r="C527" s="56"/>
      <c r="E527" s="58"/>
      <c r="F527" s="59"/>
      <c r="G527" s="60"/>
      <c r="H527" s="60"/>
      <c r="I527" s="60"/>
      <c r="J527" s="60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/>
      <c r="CG527" s="61"/>
      <c r="CH527" s="61"/>
      <c r="CI527" s="61"/>
      <c r="CJ527" s="61"/>
      <c r="CK527" s="61"/>
      <c r="CL527" s="61"/>
      <c r="CM527" s="61"/>
      <c r="CN527" s="61"/>
      <c r="CO527" s="61"/>
      <c r="CP527" s="61"/>
      <c r="CQ527" s="61"/>
      <c r="CR527" s="61"/>
      <c r="CS527" s="61"/>
      <c r="CT527" s="61"/>
      <c r="CU527" s="61"/>
      <c r="CV527" s="61"/>
      <c r="CW527" s="61"/>
      <c r="CX527" s="61"/>
      <c r="CY527" s="61"/>
      <c r="CZ527" s="61"/>
      <c r="DA527" s="61"/>
      <c r="DB527" s="61"/>
      <c r="DC527" s="61"/>
      <c r="DD527" s="61"/>
      <c r="DE527" s="61"/>
      <c r="DF527" s="61"/>
      <c r="DG527" s="61"/>
      <c r="DH527" s="61"/>
      <c r="DI527" s="61"/>
      <c r="DJ527" s="62"/>
    </row>
    <row r="528" spans="2:114" s="3" customFormat="1" ht="40.5" customHeight="1" x14ac:dyDescent="0.35">
      <c r="B528" s="56"/>
      <c r="C528" s="56"/>
      <c r="E528" s="58"/>
      <c r="F528" s="59"/>
      <c r="G528" s="60"/>
      <c r="H528" s="60"/>
      <c r="I528" s="60"/>
      <c r="J528" s="60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/>
      <c r="CG528" s="61"/>
      <c r="CH528" s="61"/>
      <c r="CI528" s="61"/>
      <c r="CJ528" s="61"/>
      <c r="CK528" s="61"/>
      <c r="CL528" s="61"/>
      <c r="CM528" s="61"/>
      <c r="CN528" s="61"/>
      <c r="CO528" s="61"/>
      <c r="CP528" s="61"/>
      <c r="CQ528" s="61"/>
      <c r="CR528" s="61"/>
      <c r="CS528" s="61"/>
      <c r="CT528" s="61"/>
      <c r="CU528" s="61"/>
      <c r="CV528" s="61"/>
      <c r="CW528" s="61"/>
      <c r="CX528" s="61"/>
      <c r="CY528" s="61"/>
      <c r="CZ528" s="61"/>
      <c r="DA528" s="61"/>
      <c r="DB528" s="61"/>
      <c r="DC528" s="61"/>
      <c r="DD528" s="61"/>
      <c r="DE528" s="61"/>
      <c r="DF528" s="61"/>
      <c r="DG528" s="61"/>
      <c r="DH528" s="61"/>
      <c r="DI528" s="61"/>
      <c r="DJ528" s="62"/>
    </row>
    <row r="529" spans="2:114" s="3" customFormat="1" ht="40.5" customHeight="1" x14ac:dyDescent="0.35">
      <c r="B529" s="56"/>
      <c r="C529" s="56"/>
      <c r="E529" s="58"/>
      <c r="F529" s="59"/>
      <c r="G529" s="60"/>
      <c r="H529" s="60"/>
      <c r="I529" s="60"/>
      <c r="J529" s="60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  <c r="BY529" s="61"/>
      <c r="BZ529" s="61"/>
      <c r="CA529" s="61"/>
      <c r="CB529" s="61"/>
      <c r="CC529" s="61"/>
      <c r="CD529" s="61"/>
      <c r="CE529" s="61"/>
      <c r="CF529" s="61"/>
      <c r="CG529" s="61"/>
      <c r="CH529" s="61"/>
      <c r="CI529" s="61"/>
      <c r="CJ529" s="61"/>
      <c r="CK529" s="61"/>
      <c r="CL529" s="61"/>
      <c r="CM529" s="61"/>
      <c r="CN529" s="61"/>
      <c r="CO529" s="61"/>
      <c r="CP529" s="61"/>
      <c r="CQ529" s="61"/>
      <c r="CR529" s="61"/>
      <c r="CS529" s="61"/>
      <c r="CT529" s="61"/>
      <c r="CU529" s="61"/>
      <c r="CV529" s="61"/>
      <c r="CW529" s="61"/>
      <c r="CX529" s="61"/>
      <c r="CY529" s="61"/>
      <c r="CZ529" s="61"/>
      <c r="DA529" s="61"/>
      <c r="DB529" s="61"/>
      <c r="DC529" s="61"/>
      <c r="DD529" s="61"/>
      <c r="DE529" s="61"/>
      <c r="DF529" s="61"/>
      <c r="DG529" s="61"/>
      <c r="DH529" s="61"/>
      <c r="DI529" s="61"/>
      <c r="DJ529" s="62"/>
    </row>
    <row r="530" spans="2:114" s="3" customFormat="1" ht="40.5" customHeight="1" x14ac:dyDescent="0.35">
      <c r="B530" s="56"/>
      <c r="C530" s="56"/>
      <c r="E530" s="58"/>
      <c r="F530" s="59"/>
      <c r="G530" s="60"/>
      <c r="H530" s="60"/>
      <c r="I530" s="60"/>
      <c r="J530" s="60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/>
      <c r="CF530" s="61"/>
      <c r="CG530" s="61"/>
      <c r="CH530" s="61"/>
      <c r="CI530" s="61"/>
      <c r="CJ530" s="61"/>
      <c r="CK530" s="61"/>
      <c r="CL530" s="61"/>
      <c r="CM530" s="61"/>
      <c r="CN530" s="61"/>
      <c r="CO530" s="61"/>
      <c r="CP530" s="61"/>
      <c r="CQ530" s="61"/>
      <c r="CR530" s="61"/>
      <c r="CS530" s="61"/>
      <c r="CT530" s="61"/>
      <c r="CU530" s="61"/>
      <c r="CV530" s="61"/>
      <c r="CW530" s="61"/>
      <c r="CX530" s="61"/>
      <c r="CY530" s="61"/>
      <c r="CZ530" s="61"/>
      <c r="DA530" s="61"/>
      <c r="DB530" s="61"/>
      <c r="DC530" s="61"/>
      <c r="DD530" s="61"/>
      <c r="DE530" s="61"/>
      <c r="DF530" s="61"/>
      <c r="DG530" s="61"/>
      <c r="DH530" s="61"/>
      <c r="DI530" s="61"/>
      <c r="DJ530" s="62"/>
    </row>
    <row r="531" spans="2:114" s="3" customFormat="1" ht="40.5" customHeight="1" x14ac:dyDescent="0.35">
      <c r="B531" s="56"/>
      <c r="C531" s="56"/>
      <c r="E531" s="58"/>
      <c r="F531" s="59"/>
      <c r="G531" s="60"/>
      <c r="H531" s="60"/>
      <c r="I531" s="60"/>
      <c r="J531" s="60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/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  <c r="CW531" s="61"/>
      <c r="CX531" s="61"/>
      <c r="CY531" s="61"/>
      <c r="CZ531" s="61"/>
      <c r="DA531" s="61"/>
      <c r="DB531" s="61"/>
      <c r="DC531" s="61"/>
      <c r="DD531" s="61"/>
      <c r="DE531" s="61"/>
      <c r="DF531" s="61"/>
      <c r="DG531" s="61"/>
      <c r="DH531" s="61"/>
      <c r="DI531" s="61"/>
      <c r="DJ531" s="62"/>
    </row>
    <row r="532" spans="2:114" s="3" customFormat="1" ht="40.5" customHeight="1" x14ac:dyDescent="0.35">
      <c r="B532" s="56"/>
      <c r="C532" s="56"/>
      <c r="E532" s="58"/>
      <c r="F532" s="59"/>
      <c r="G532" s="60"/>
      <c r="H532" s="60"/>
      <c r="I532" s="60"/>
      <c r="J532" s="60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/>
      <c r="CG532" s="61"/>
      <c r="CH532" s="61"/>
      <c r="CI532" s="61"/>
      <c r="CJ532" s="61"/>
      <c r="CK532" s="61"/>
      <c r="CL532" s="61"/>
      <c r="CM532" s="61"/>
      <c r="CN532" s="61"/>
      <c r="CO532" s="61"/>
      <c r="CP532" s="61"/>
      <c r="CQ532" s="61"/>
      <c r="CR532" s="61"/>
      <c r="CS532" s="61"/>
      <c r="CT532" s="61"/>
      <c r="CU532" s="61"/>
      <c r="CV532" s="61"/>
      <c r="CW532" s="61"/>
      <c r="CX532" s="61"/>
      <c r="CY532" s="61"/>
      <c r="CZ532" s="61"/>
      <c r="DA532" s="61"/>
      <c r="DB532" s="61"/>
      <c r="DC532" s="61"/>
      <c r="DD532" s="61"/>
      <c r="DE532" s="61"/>
      <c r="DF532" s="61"/>
      <c r="DG532" s="61"/>
      <c r="DH532" s="61"/>
      <c r="DI532" s="61"/>
      <c r="DJ532" s="62"/>
    </row>
    <row r="533" spans="2:114" s="3" customFormat="1" ht="40.5" customHeight="1" x14ac:dyDescent="0.35">
      <c r="B533" s="56"/>
      <c r="C533" s="56"/>
      <c r="E533" s="58"/>
      <c r="F533" s="59"/>
      <c r="G533" s="60"/>
      <c r="H533" s="60"/>
      <c r="I533" s="60"/>
      <c r="J533" s="60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/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  <c r="CW533" s="61"/>
      <c r="CX533" s="61"/>
      <c r="CY533" s="61"/>
      <c r="CZ533" s="61"/>
      <c r="DA533" s="61"/>
      <c r="DB533" s="61"/>
      <c r="DC533" s="61"/>
      <c r="DD533" s="61"/>
      <c r="DE533" s="61"/>
      <c r="DF533" s="61"/>
      <c r="DG533" s="61"/>
      <c r="DH533" s="61"/>
      <c r="DI533" s="61"/>
      <c r="DJ533" s="62"/>
    </row>
    <row r="534" spans="2:114" s="3" customFormat="1" ht="40.5" customHeight="1" x14ac:dyDescent="0.35">
      <c r="B534" s="56"/>
      <c r="C534" s="56"/>
      <c r="E534" s="58"/>
      <c r="F534" s="59"/>
      <c r="G534" s="60"/>
      <c r="H534" s="60"/>
      <c r="I534" s="60"/>
      <c r="J534" s="60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/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  <c r="CW534" s="61"/>
      <c r="CX534" s="61"/>
      <c r="CY534" s="61"/>
      <c r="CZ534" s="61"/>
      <c r="DA534" s="61"/>
      <c r="DB534" s="61"/>
      <c r="DC534" s="61"/>
      <c r="DD534" s="61"/>
      <c r="DE534" s="61"/>
      <c r="DF534" s="61"/>
      <c r="DG534" s="61"/>
      <c r="DH534" s="61"/>
      <c r="DI534" s="61"/>
      <c r="DJ534" s="62"/>
    </row>
    <row r="535" spans="2:114" s="3" customFormat="1" ht="40.5" customHeight="1" x14ac:dyDescent="0.35">
      <c r="B535" s="56"/>
      <c r="C535" s="56"/>
      <c r="E535" s="58"/>
      <c r="F535" s="59"/>
      <c r="G535" s="60"/>
      <c r="H535" s="60"/>
      <c r="I535" s="60"/>
      <c r="J535" s="60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/>
      <c r="CH535" s="61"/>
      <c r="CI535" s="61"/>
      <c r="CJ535" s="61"/>
      <c r="CK535" s="61"/>
      <c r="CL535" s="61"/>
      <c r="CM535" s="61"/>
      <c r="CN535" s="61"/>
      <c r="CO535" s="61"/>
      <c r="CP535" s="61"/>
      <c r="CQ535" s="61"/>
      <c r="CR535" s="61"/>
      <c r="CS535" s="61"/>
      <c r="CT535" s="61"/>
      <c r="CU535" s="61"/>
      <c r="CV535" s="61"/>
      <c r="CW535" s="61"/>
      <c r="CX535" s="61"/>
      <c r="CY535" s="61"/>
      <c r="CZ535" s="61"/>
      <c r="DA535" s="61"/>
      <c r="DB535" s="61"/>
      <c r="DC535" s="61"/>
      <c r="DD535" s="61"/>
      <c r="DE535" s="61"/>
      <c r="DF535" s="61"/>
      <c r="DG535" s="61"/>
      <c r="DH535" s="61"/>
      <c r="DI535" s="61"/>
      <c r="DJ535" s="62"/>
    </row>
    <row r="536" spans="2:114" s="3" customFormat="1" ht="40.5" customHeight="1" x14ac:dyDescent="0.35">
      <c r="B536" s="56"/>
      <c r="C536" s="56"/>
      <c r="E536" s="58"/>
      <c r="F536" s="59"/>
      <c r="G536" s="60"/>
      <c r="H536" s="60"/>
      <c r="I536" s="60"/>
      <c r="J536" s="60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/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  <c r="CW536" s="61"/>
      <c r="CX536" s="61"/>
      <c r="CY536" s="61"/>
      <c r="CZ536" s="61"/>
      <c r="DA536" s="61"/>
      <c r="DB536" s="61"/>
      <c r="DC536" s="61"/>
      <c r="DD536" s="61"/>
      <c r="DE536" s="61"/>
      <c r="DF536" s="61"/>
      <c r="DG536" s="61"/>
      <c r="DH536" s="61"/>
      <c r="DI536" s="61"/>
      <c r="DJ536" s="62"/>
    </row>
    <row r="537" spans="2:114" s="3" customFormat="1" ht="40.5" customHeight="1" x14ac:dyDescent="0.35">
      <c r="B537" s="56"/>
      <c r="C537" s="56"/>
      <c r="E537" s="58"/>
      <c r="F537" s="59"/>
      <c r="G537" s="60"/>
      <c r="H537" s="60"/>
      <c r="I537" s="60"/>
      <c r="J537" s="60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/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  <c r="CW537" s="61"/>
      <c r="CX537" s="61"/>
      <c r="CY537" s="61"/>
      <c r="CZ537" s="61"/>
      <c r="DA537" s="61"/>
      <c r="DB537" s="61"/>
      <c r="DC537" s="61"/>
      <c r="DD537" s="61"/>
      <c r="DE537" s="61"/>
      <c r="DF537" s="61"/>
      <c r="DG537" s="61"/>
      <c r="DH537" s="61"/>
      <c r="DI537" s="61"/>
      <c r="DJ537" s="62"/>
    </row>
    <row r="538" spans="2:114" s="3" customFormat="1" ht="40.5" customHeight="1" x14ac:dyDescent="0.35">
      <c r="B538" s="56"/>
      <c r="C538" s="56"/>
      <c r="E538" s="58"/>
      <c r="F538" s="59"/>
      <c r="G538" s="60"/>
      <c r="H538" s="60"/>
      <c r="I538" s="60"/>
      <c r="J538" s="60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/>
      <c r="CH538" s="61"/>
      <c r="CI538" s="61"/>
      <c r="CJ538" s="61"/>
      <c r="CK538" s="61"/>
      <c r="CL538" s="61"/>
      <c r="CM538" s="61"/>
      <c r="CN538" s="61"/>
      <c r="CO538" s="61"/>
      <c r="CP538" s="61"/>
      <c r="CQ538" s="61"/>
      <c r="CR538" s="61"/>
      <c r="CS538" s="61"/>
      <c r="CT538" s="61"/>
      <c r="CU538" s="61"/>
      <c r="CV538" s="61"/>
      <c r="CW538" s="61"/>
      <c r="CX538" s="61"/>
      <c r="CY538" s="61"/>
      <c r="CZ538" s="61"/>
      <c r="DA538" s="61"/>
      <c r="DB538" s="61"/>
      <c r="DC538" s="61"/>
      <c r="DD538" s="61"/>
      <c r="DE538" s="61"/>
      <c r="DF538" s="61"/>
      <c r="DG538" s="61"/>
      <c r="DH538" s="61"/>
      <c r="DI538" s="61"/>
      <c r="DJ538" s="62"/>
    </row>
    <row r="539" spans="2:114" s="3" customFormat="1" ht="40.5" customHeight="1" x14ac:dyDescent="0.35">
      <c r="B539" s="56"/>
      <c r="C539" s="56"/>
      <c r="E539" s="58"/>
      <c r="F539" s="59"/>
      <c r="G539" s="60"/>
      <c r="H539" s="60"/>
      <c r="I539" s="60"/>
      <c r="J539" s="60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  <c r="DG539" s="61"/>
      <c r="DH539" s="61"/>
      <c r="DI539" s="61"/>
      <c r="DJ539" s="62"/>
    </row>
    <row r="540" spans="2:114" s="3" customFormat="1" ht="40.5" customHeight="1" x14ac:dyDescent="0.35">
      <c r="B540" s="56"/>
      <c r="C540" s="56"/>
      <c r="E540" s="58"/>
      <c r="F540" s="59"/>
      <c r="G540" s="60"/>
      <c r="H540" s="60"/>
      <c r="I540" s="60"/>
      <c r="J540" s="60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/>
      <c r="CH540" s="61"/>
      <c r="CI540" s="61"/>
      <c r="CJ540" s="61"/>
      <c r="CK540" s="61"/>
      <c r="CL540" s="61"/>
      <c r="CM540" s="61"/>
      <c r="CN540" s="61"/>
      <c r="CO540" s="61"/>
      <c r="CP540" s="61"/>
      <c r="CQ540" s="61"/>
      <c r="CR540" s="61"/>
      <c r="CS540" s="61"/>
      <c r="CT540" s="61"/>
      <c r="CU540" s="61"/>
      <c r="CV540" s="61"/>
      <c r="CW540" s="61"/>
      <c r="CX540" s="61"/>
      <c r="CY540" s="61"/>
      <c r="CZ540" s="61"/>
      <c r="DA540" s="61"/>
      <c r="DB540" s="61"/>
      <c r="DC540" s="61"/>
      <c r="DD540" s="61"/>
      <c r="DE540" s="61"/>
      <c r="DF540" s="61"/>
      <c r="DG540" s="61"/>
      <c r="DH540" s="61"/>
      <c r="DI540" s="61"/>
      <c r="DJ540" s="62"/>
    </row>
    <row r="541" spans="2:114" s="3" customFormat="1" ht="40.5" customHeight="1" x14ac:dyDescent="0.35">
      <c r="B541" s="56"/>
      <c r="C541" s="56"/>
      <c r="E541" s="58"/>
      <c r="F541" s="59"/>
      <c r="G541" s="60"/>
      <c r="H541" s="60"/>
      <c r="I541" s="60"/>
      <c r="J541" s="60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  <c r="DG541" s="61"/>
      <c r="DH541" s="61"/>
      <c r="DI541" s="61"/>
      <c r="DJ541" s="62"/>
    </row>
    <row r="542" spans="2:114" s="3" customFormat="1" ht="40.5" customHeight="1" x14ac:dyDescent="0.35">
      <c r="B542" s="56"/>
      <c r="C542" s="56"/>
      <c r="E542" s="58"/>
      <c r="F542" s="59"/>
      <c r="G542" s="60"/>
      <c r="H542" s="60"/>
      <c r="I542" s="60"/>
      <c r="J542" s="60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/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  <c r="CW542" s="61"/>
      <c r="CX542" s="61"/>
      <c r="CY542" s="61"/>
      <c r="CZ542" s="61"/>
      <c r="DA542" s="61"/>
      <c r="DB542" s="61"/>
      <c r="DC542" s="61"/>
      <c r="DD542" s="61"/>
      <c r="DE542" s="61"/>
      <c r="DF542" s="61"/>
      <c r="DG542" s="61"/>
      <c r="DH542" s="61"/>
      <c r="DI542" s="61"/>
      <c r="DJ542" s="62"/>
    </row>
    <row r="543" spans="2:114" s="3" customFormat="1" ht="40.5" customHeight="1" x14ac:dyDescent="0.35">
      <c r="B543" s="56"/>
      <c r="C543" s="56"/>
      <c r="E543" s="58"/>
      <c r="F543" s="59"/>
      <c r="G543" s="60"/>
      <c r="H543" s="60"/>
      <c r="I543" s="60"/>
      <c r="J543" s="60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/>
      <c r="CH543" s="61"/>
      <c r="CI543" s="61"/>
      <c r="CJ543" s="61"/>
      <c r="CK543" s="61"/>
      <c r="CL543" s="61"/>
      <c r="CM543" s="61"/>
      <c r="CN543" s="61"/>
      <c r="CO543" s="61"/>
      <c r="CP543" s="61"/>
      <c r="CQ543" s="61"/>
      <c r="CR543" s="61"/>
      <c r="CS543" s="61"/>
      <c r="CT543" s="61"/>
      <c r="CU543" s="61"/>
      <c r="CV543" s="61"/>
      <c r="CW543" s="61"/>
      <c r="CX543" s="61"/>
      <c r="CY543" s="61"/>
      <c r="CZ543" s="61"/>
      <c r="DA543" s="61"/>
      <c r="DB543" s="61"/>
      <c r="DC543" s="61"/>
      <c r="DD543" s="61"/>
      <c r="DE543" s="61"/>
      <c r="DF543" s="61"/>
      <c r="DG543" s="61"/>
      <c r="DH543" s="61"/>
      <c r="DI543" s="61"/>
      <c r="DJ543" s="62"/>
    </row>
    <row r="544" spans="2:114" s="3" customFormat="1" ht="40.5" customHeight="1" x14ac:dyDescent="0.35">
      <c r="B544" s="56"/>
      <c r="C544" s="56"/>
      <c r="E544" s="58"/>
      <c r="F544" s="59"/>
      <c r="G544" s="60"/>
      <c r="H544" s="60"/>
      <c r="I544" s="60"/>
      <c r="J544" s="60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1"/>
      <c r="CM544" s="61"/>
      <c r="CN544" s="61"/>
      <c r="CO544" s="61"/>
      <c r="CP544" s="61"/>
      <c r="CQ544" s="61"/>
      <c r="CR544" s="61"/>
      <c r="CS544" s="61"/>
      <c r="CT544" s="61"/>
      <c r="CU544" s="61"/>
      <c r="CV544" s="61"/>
      <c r="CW544" s="61"/>
      <c r="CX544" s="61"/>
      <c r="CY544" s="61"/>
      <c r="CZ544" s="61"/>
      <c r="DA544" s="61"/>
      <c r="DB544" s="61"/>
      <c r="DC544" s="61"/>
      <c r="DD544" s="61"/>
      <c r="DE544" s="61"/>
      <c r="DF544" s="61"/>
      <c r="DG544" s="61"/>
      <c r="DH544" s="61"/>
      <c r="DI544" s="61"/>
      <c r="DJ544" s="62"/>
    </row>
    <row r="545" spans="2:114" s="3" customFormat="1" ht="40.5" customHeight="1" x14ac:dyDescent="0.35">
      <c r="B545" s="56"/>
      <c r="C545" s="56"/>
      <c r="E545" s="58"/>
      <c r="F545" s="59"/>
      <c r="G545" s="60"/>
      <c r="H545" s="60"/>
      <c r="I545" s="60"/>
      <c r="J545" s="60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1"/>
      <c r="CM545" s="61"/>
      <c r="CN545" s="61"/>
      <c r="CO545" s="61"/>
      <c r="CP545" s="61"/>
      <c r="CQ545" s="61"/>
      <c r="CR545" s="61"/>
      <c r="CS545" s="61"/>
      <c r="CT545" s="61"/>
      <c r="CU545" s="61"/>
      <c r="CV545" s="61"/>
      <c r="CW545" s="61"/>
      <c r="CX545" s="61"/>
      <c r="CY545" s="61"/>
      <c r="CZ545" s="61"/>
      <c r="DA545" s="61"/>
      <c r="DB545" s="61"/>
      <c r="DC545" s="61"/>
      <c r="DD545" s="61"/>
      <c r="DE545" s="61"/>
      <c r="DF545" s="61"/>
      <c r="DG545" s="61"/>
      <c r="DH545" s="61"/>
      <c r="DI545" s="61"/>
      <c r="DJ545" s="62"/>
    </row>
    <row r="546" spans="2:114" s="3" customFormat="1" ht="40.5" customHeight="1" x14ac:dyDescent="0.35">
      <c r="B546" s="56"/>
      <c r="C546" s="56"/>
      <c r="E546" s="58"/>
      <c r="F546" s="59"/>
      <c r="G546" s="60"/>
      <c r="H546" s="60"/>
      <c r="I546" s="60"/>
      <c r="J546" s="60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/>
      <c r="CW546" s="61"/>
      <c r="CX546" s="61"/>
      <c r="CY546" s="61"/>
      <c r="CZ546" s="61"/>
      <c r="DA546" s="61"/>
      <c r="DB546" s="61"/>
      <c r="DC546" s="61"/>
      <c r="DD546" s="61"/>
      <c r="DE546" s="61"/>
      <c r="DF546" s="61"/>
      <c r="DG546" s="61"/>
      <c r="DH546" s="61"/>
      <c r="DI546" s="61"/>
      <c r="DJ546" s="62"/>
    </row>
    <row r="547" spans="2:114" s="3" customFormat="1" ht="40.5" customHeight="1" x14ac:dyDescent="0.35">
      <c r="B547" s="56"/>
      <c r="C547" s="56"/>
      <c r="E547" s="58"/>
      <c r="F547" s="59"/>
      <c r="G547" s="60"/>
      <c r="H547" s="60"/>
      <c r="I547" s="60"/>
      <c r="J547" s="60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/>
      <c r="CW547" s="61"/>
      <c r="CX547" s="61"/>
      <c r="CY547" s="61"/>
      <c r="CZ547" s="61"/>
      <c r="DA547" s="61"/>
      <c r="DB547" s="61"/>
      <c r="DC547" s="61"/>
      <c r="DD547" s="61"/>
      <c r="DE547" s="61"/>
      <c r="DF547" s="61"/>
      <c r="DG547" s="61"/>
      <c r="DH547" s="61"/>
      <c r="DI547" s="61"/>
      <c r="DJ547" s="62"/>
    </row>
    <row r="548" spans="2:114" s="3" customFormat="1" ht="40.5" customHeight="1" x14ac:dyDescent="0.35">
      <c r="B548" s="56"/>
      <c r="C548" s="56"/>
      <c r="E548" s="58"/>
      <c r="F548" s="59"/>
      <c r="G548" s="60"/>
      <c r="H548" s="60"/>
      <c r="I548" s="60"/>
      <c r="J548" s="60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1"/>
      <c r="CM548" s="61"/>
      <c r="CN548" s="61"/>
      <c r="CO548" s="61"/>
      <c r="CP548" s="61"/>
      <c r="CQ548" s="61"/>
      <c r="CR548" s="61"/>
      <c r="CS548" s="61"/>
      <c r="CT548" s="61"/>
      <c r="CU548" s="61"/>
      <c r="CV548" s="61"/>
      <c r="CW548" s="61"/>
      <c r="CX548" s="61"/>
      <c r="CY548" s="61"/>
      <c r="CZ548" s="61"/>
      <c r="DA548" s="61"/>
      <c r="DB548" s="61"/>
      <c r="DC548" s="61"/>
      <c r="DD548" s="61"/>
      <c r="DE548" s="61"/>
      <c r="DF548" s="61"/>
      <c r="DG548" s="61"/>
      <c r="DH548" s="61"/>
      <c r="DI548" s="61"/>
      <c r="DJ548" s="62"/>
    </row>
    <row r="549" spans="2:114" s="3" customFormat="1" ht="40.5" customHeight="1" x14ac:dyDescent="0.35">
      <c r="B549" s="56"/>
      <c r="C549" s="56"/>
      <c r="E549" s="58"/>
      <c r="F549" s="59"/>
      <c r="G549" s="60"/>
      <c r="H549" s="60"/>
      <c r="I549" s="60"/>
      <c r="J549" s="60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/>
      <c r="CW549" s="61"/>
      <c r="CX549" s="61"/>
      <c r="CY549" s="61"/>
      <c r="CZ549" s="61"/>
      <c r="DA549" s="61"/>
      <c r="DB549" s="61"/>
      <c r="DC549" s="61"/>
      <c r="DD549" s="61"/>
      <c r="DE549" s="61"/>
      <c r="DF549" s="61"/>
      <c r="DG549" s="61"/>
      <c r="DH549" s="61"/>
      <c r="DI549" s="61"/>
      <c r="DJ549" s="62"/>
    </row>
    <row r="550" spans="2:114" s="3" customFormat="1" ht="40.5" customHeight="1" x14ac:dyDescent="0.35">
      <c r="B550" s="56"/>
      <c r="C550" s="56"/>
      <c r="E550" s="58"/>
      <c r="F550" s="59"/>
      <c r="G550" s="60"/>
      <c r="H550" s="60"/>
      <c r="I550" s="60"/>
      <c r="J550" s="60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  <c r="CL550" s="61"/>
      <c r="CM550" s="61"/>
      <c r="CN550" s="61"/>
      <c r="CO550" s="61"/>
      <c r="CP550" s="61"/>
      <c r="CQ550" s="61"/>
      <c r="CR550" s="61"/>
      <c r="CS550" s="61"/>
      <c r="CT550" s="61"/>
      <c r="CU550" s="61"/>
      <c r="CV550" s="61"/>
      <c r="CW550" s="61"/>
      <c r="CX550" s="61"/>
      <c r="CY550" s="61"/>
      <c r="CZ550" s="61"/>
      <c r="DA550" s="61"/>
      <c r="DB550" s="61"/>
      <c r="DC550" s="61"/>
      <c r="DD550" s="61"/>
      <c r="DE550" s="61"/>
      <c r="DF550" s="61"/>
      <c r="DG550" s="61"/>
      <c r="DH550" s="61"/>
      <c r="DI550" s="61"/>
      <c r="DJ550" s="62"/>
    </row>
    <row r="551" spans="2:114" s="3" customFormat="1" ht="40.5" customHeight="1" x14ac:dyDescent="0.35">
      <c r="B551" s="56"/>
      <c r="C551" s="56"/>
      <c r="E551" s="58"/>
      <c r="F551" s="59"/>
      <c r="G551" s="60"/>
      <c r="H551" s="60"/>
      <c r="I551" s="60"/>
      <c r="J551" s="60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1"/>
      <c r="CM551" s="61"/>
      <c r="CN551" s="61"/>
      <c r="CO551" s="61"/>
      <c r="CP551" s="61"/>
      <c r="CQ551" s="61"/>
      <c r="CR551" s="61"/>
      <c r="CS551" s="61"/>
      <c r="CT551" s="61"/>
      <c r="CU551" s="61"/>
      <c r="CV551" s="61"/>
      <c r="CW551" s="61"/>
      <c r="CX551" s="61"/>
      <c r="CY551" s="61"/>
      <c r="CZ551" s="61"/>
      <c r="DA551" s="61"/>
      <c r="DB551" s="61"/>
      <c r="DC551" s="61"/>
      <c r="DD551" s="61"/>
      <c r="DE551" s="61"/>
      <c r="DF551" s="61"/>
      <c r="DG551" s="61"/>
      <c r="DH551" s="61"/>
      <c r="DI551" s="61"/>
      <c r="DJ551" s="62"/>
    </row>
    <row r="552" spans="2:114" s="3" customFormat="1" ht="40.5" customHeight="1" x14ac:dyDescent="0.35">
      <c r="B552" s="56"/>
      <c r="C552" s="56"/>
      <c r="E552" s="58"/>
      <c r="F552" s="59"/>
      <c r="G552" s="60"/>
      <c r="H552" s="60"/>
      <c r="I552" s="60"/>
      <c r="J552" s="60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/>
      <c r="CW552" s="61"/>
      <c r="CX552" s="61"/>
      <c r="CY552" s="61"/>
      <c r="CZ552" s="61"/>
      <c r="DA552" s="61"/>
      <c r="DB552" s="61"/>
      <c r="DC552" s="61"/>
      <c r="DD552" s="61"/>
      <c r="DE552" s="61"/>
      <c r="DF552" s="61"/>
      <c r="DG552" s="61"/>
      <c r="DH552" s="61"/>
      <c r="DI552" s="61"/>
      <c r="DJ552" s="62"/>
    </row>
    <row r="553" spans="2:114" s="3" customFormat="1" ht="40.5" customHeight="1" x14ac:dyDescent="0.35">
      <c r="B553" s="56"/>
      <c r="C553" s="56"/>
      <c r="E553" s="58"/>
      <c r="F553" s="59"/>
      <c r="G553" s="60"/>
      <c r="H553" s="60"/>
      <c r="I553" s="60"/>
      <c r="J553" s="60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/>
      <c r="CW553" s="61"/>
      <c r="CX553" s="61"/>
      <c r="CY553" s="61"/>
      <c r="CZ553" s="61"/>
      <c r="DA553" s="61"/>
      <c r="DB553" s="61"/>
      <c r="DC553" s="61"/>
      <c r="DD553" s="61"/>
      <c r="DE553" s="61"/>
      <c r="DF553" s="61"/>
      <c r="DG553" s="61"/>
      <c r="DH553" s="61"/>
      <c r="DI553" s="61"/>
      <c r="DJ553" s="62"/>
    </row>
    <row r="554" spans="2:114" s="3" customFormat="1" ht="40.5" customHeight="1" x14ac:dyDescent="0.35">
      <c r="B554" s="56"/>
      <c r="C554" s="56"/>
      <c r="E554" s="58"/>
      <c r="F554" s="59"/>
      <c r="G554" s="60"/>
      <c r="H554" s="60"/>
      <c r="I554" s="60"/>
      <c r="J554" s="60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/>
      <c r="CW554" s="61"/>
      <c r="CX554" s="61"/>
      <c r="CY554" s="61"/>
      <c r="CZ554" s="61"/>
      <c r="DA554" s="61"/>
      <c r="DB554" s="61"/>
      <c r="DC554" s="61"/>
      <c r="DD554" s="61"/>
      <c r="DE554" s="61"/>
      <c r="DF554" s="61"/>
      <c r="DG554" s="61"/>
      <c r="DH554" s="61"/>
      <c r="DI554" s="61"/>
      <c r="DJ554" s="62"/>
    </row>
    <row r="555" spans="2:114" s="3" customFormat="1" ht="40.5" customHeight="1" x14ac:dyDescent="0.35">
      <c r="B555" s="56"/>
      <c r="C555" s="56"/>
      <c r="E555" s="58"/>
      <c r="F555" s="59"/>
      <c r="G555" s="60"/>
      <c r="H555" s="60"/>
      <c r="I555" s="60"/>
      <c r="J555" s="60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  <c r="BW555" s="61"/>
      <c r="BX555" s="61"/>
      <c r="BY555" s="61"/>
      <c r="BZ555" s="61"/>
      <c r="CA555" s="61"/>
      <c r="CB555" s="61"/>
      <c r="CC555" s="61"/>
      <c r="CD555" s="61"/>
      <c r="CE555" s="61"/>
      <c r="CF555" s="61"/>
      <c r="CG555" s="61"/>
      <c r="CH555" s="61"/>
      <c r="CI555" s="61"/>
      <c r="CJ555" s="61"/>
      <c r="CK555" s="61"/>
      <c r="CL555" s="61"/>
      <c r="CM555" s="61"/>
      <c r="CN555" s="61"/>
      <c r="CO555" s="61"/>
      <c r="CP555" s="61"/>
      <c r="CQ555" s="61"/>
      <c r="CR555" s="61"/>
      <c r="CS555" s="61"/>
      <c r="CT555" s="61"/>
      <c r="CU555" s="61"/>
      <c r="CV555" s="61"/>
      <c r="CW555" s="61"/>
      <c r="CX555" s="61"/>
      <c r="CY555" s="61"/>
      <c r="CZ555" s="61"/>
      <c r="DA555" s="61"/>
      <c r="DB555" s="61"/>
      <c r="DC555" s="61"/>
      <c r="DD555" s="61"/>
      <c r="DE555" s="61"/>
      <c r="DF555" s="61"/>
      <c r="DG555" s="61"/>
      <c r="DH555" s="61"/>
      <c r="DI555" s="61"/>
      <c r="DJ555" s="62"/>
    </row>
    <row r="556" spans="2:114" s="3" customFormat="1" ht="40.5" customHeight="1" x14ac:dyDescent="0.35">
      <c r="B556" s="56"/>
      <c r="C556" s="56"/>
      <c r="E556" s="58"/>
      <c r="F556" s="59"/>
      <c r="G556" s="60"/>
      <c r="H556" s="60"/>
      <c r="I556" s="60"/>
      <c r="J556" s="60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  <c r="CW556" s="61"/>
      <c r="CX556" s="61"/>
      <c r="CY556" s="61"/>
      <c r="CZ556" s="61"/>
      <c r="DA556" s="61"/>
      <c r="DB556" s="61"/>
      <c r="DC556" s="61"/>
      <c r="DD556" s="61"/>
      <c r="DE556" s="61"/>
      <c r="DF556" s="61"/>
      <c r="DG556" s="61"/>
      <c r="DH556" s="61"/>
      <c r="DI556" s="61"/>
      <c r="DJ556" s="62"/>
    </row>
    <row r="557" spans="2:114" s="3" customFormat="1" ht="40.5" customHeight="1" x14ac:dyDescent="0.35">
      <c r="B557" s="56"/>
      <c r="C557" s="56"/>
      <c r="E557" s="58"/>
      <c r="F557" s="59"/>
      <c r="G557" s="60"/>
      <c r="H557" s="60"/>
      <c r="I557" s="60"/>
      <c r="J557" s="60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  <c r="BY557" s="61"/>
      <c r="BZ557" s="61"/>
      <c r="CA557" s="61"/>
      <c r="CB557" s="61"/>
      <c r="CC557" s="61"/>
      <c r="CD557" s="61"/>
      <c r="CE557" s="61"/>
      <c r="CF557" s="61"/>
      <c r="CG557" s="61"/>
      <c r="CH557" s="61"/>
      <c r="CI557" s="61"/>
      <c r="CJ557" s="61"/>
      <c r="CK557" s="61"/>
      <c r="CL557" s="61"/>
      <c r="CM557" s="61"/>
      <c r="CN557" s="61"/>
      <c r="CO557" s="61"/>
      <c r="CP557" s="61"/>
      <c r="CQ557" s="61"/>
      <c r="CR557" s="61"/>
      <c r="CS557" s="61"/>
      <c r="CT557" s="61"/>
      <c r="CU557" s="61"/>
      <c r="CV557" s="61"/>
      <c r="CW557" s="61"/>
      <c r="CX557" s="61"/>
      <c r="CY557" s="61"/>
      <c r="CZ557" s="61"/>
      <c r="DA557" s="61"/>
      <c r="DB557" s="61"/>
      <c r="DC557" s="61"/>
      <c r="DD557" s="61"/>
      <c r="DE557" s="61"/>
      <c r="DF557" s="61"/>
      <c r="DG557" s="61"/>
      <c r="DH557" s="61"/>
      <c r="DI557" s="61"/>
      <c r="DJ557" s="62"/>
    </row>
    <row r="558" spans="2:114" s="3" customFormat="1" ht="40.5" customHeight="1" x14ac:dyDescent="0.35">
      <c r="B558" s="56"/>
      <c r="C558" s="56"/>
      <c r="E558" s="58"/>
      <c r="F558" s="59"/>
      <c r="G558" s="60"/>
      <c r="H558" s="60"/>
      <c r="I558" s="60"/>
      <c r="J558" s="60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  <c r="BY558" s="61"/>
      <c r="BZ558" s="61"/>
      <c r="CA558" s="61"/>
      <c r="CB558" s="61"/>
      <c r="CC558" s="61"/>
      <c r="CD558" s="61"/>
      <c r="CE558" s="61"/>
      <c r="CF558" s="61"/>
      <c r="CG558" s="61"/>
      <c r="CH558" s="61"/>
      <c r="CI558" s="61"/>
      <c r="CJ558" s="61"/>
      <c r="CK558" s="61"/>
      <c r="CL558" s="61"/>
      <c r="CM558" s="61"/>
      <c r="CN558" s="61"/>
      <c r="CO558" s="61"/>
      <c r="CP558" s="61"/>
      <c r="CQ558" s="61"/>
      <c r="CR558" s="61"/>
      <c r="CS558" s="61"/>
      <c r="CT558" s="61"/>
      <c r="CU558" s="61"/>
      <c r="CV558" s="61"/>
      <c r="CW558" s="61"/>
      <c r="CX558" s="61"/>
      <c r="CY558" s="61"/>
      <c r="CZ558" s="61"/>
      <c r="DA558" s="61"/>
      <c r="DB558" s="61"/>
      <c r="DC558" s="61"/>
      <c r="DD558" s="61"/>
      <c r="DE558" s="61"/>
      <c r="DF558" s="61"/>
      <c r="DG558" s="61"/>
      <c r="DH558" s="61"/>
      <c r="DI558" s="61"/>
      <c r="DJ558" s="62"/>
    </row>
    <row r="559" spans="2:114" s="3" customFormat="1" ht="40.5" customHeight="1" x14ac:dyDescent="0.35">
      <c r="B559" s="56"/>
      <c r="C559" s="56"/>
      <c r="E559" s="58"/>
      <c r="F559" s="59"/>
      <c r="G559" s="60"/>
      <c r="H559" s="60"/>
      <c r="I559" s="60"/>
      <c r="J559" s="60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  <c r="BW559" s="61"/>
      <c r="BX559" s="61"/>
      <c r="BY559" s="61"/>
      <c r="BZ559" s="61"/>
      <c r="CA559" s="61"/>
      <c r="CB559" s="61"/>
      <c r="CC559" s="61"/>
      <c r="CD559" s="61"/>
      <c r="CE559" s="61"/>
      <c r="CF559" s="61"/>
      <c r="CG559" s="61"/>
      <c r="CH559" s="61"/>
      <c r="CI559" s="61"/>
      <c r="CJ559" s="61"/>
      <c r="CK559" s="61"/>
      <c r="CL559" s="61"/>
      <c r="CM559" s="61"/>
      <c r="CN559" s="61"/>
      <c r="CO559" s="61"/>
      <c r="CP559" s="61"/>
      <c r="CQ559" s="61"/>
      <c r="CR559" s="61"/>
      <c r="CS559" s="61"/>
      <c r="CT559" s="61"/>
      <c r="CU559" s="61"/>
      <c r="CV559" s="61"/>
      <c r="CW559" s="61"/>
      <c r="CX559" s="61"/>
      <c r="CY559" s="61"/>
      <c r="CZ559" s="61"/>
      <c r="DA559" s="61"/>
      <c r="DB559" s="61"/>
      <c r="DC559" s="61"/>
      <c r="DD559" s="61"/>
      <c r="DE559" s="61"/>
      <c r="DF559" s="61"/>
      <c r="DG559" s="61"/>
      <c r="DH559" s="61"/>
      <c r="DI559" s="61"/>
      <c r="DJ559" s="62"/>
    </row>
    <row r="560" spans="2:114" s="3" customFormat="1" ht="40.5" customHeight="1" x14ac:dyDescent="0.35">
      <c r="B560" s="56"/>
      <c r="C560" s="56"/>
      <c r="E560" s="58"/>
      <c r="F560" s="59"/>
      <c r="G560" s="60"/>
      <c r="H560" s="60"/>
      <c r="I560" s="60"/>
      <c r="J560" s="60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  <c r="BW560" s="61"/>
      <c r="BX560" s="61"/>
      <c r="BY560" s="61"/>
      <c r="BZ560" s="61"/>
      <c r="CA560" s="61"/>
      <c r="CB560" s="61"/>
      <c r="CC560" s="61"/>
      <c r="CD560" s="61"/>
      <c r="CE560" s="61"/>
      <c r="CF560" s="61"/>
      <c r="CG560" s="61"/>
      <c r="CH560" s="61"/>
      <c r="CI560" s="61"/>
      <c r="CJ560" s="61"/>
      <c r="CK560" s="61"/>
      <c r="CL560" s="61"/>
      <c r="CM560" s="61"/>
      <c r="CN560" s="61"/>
      <c r="CO560" s="61"/>
      <c r="CP560" s="61"/>
      <c r="CQ560" s="61"/>
      <c r="CR560" s="61"/>
      <c r="CS560" s="61"/>
      <c r="CT560" s="61"/>
      <c r="CU560" s="61"/>
      <c r="CV560" s="61"/>
      <c r="CW560" s="61"/>
      <c r="CX560" s="61"/>
      <c r="CY560" s="61"/>
      <c r="CZ560" s="61"/>
      <c r="DA560" s="61"/>
      <c r="DB560" s="61"/>
      <c r="DC560" s="61"/>
      <c r="DD560" s="61"/>
      <c r="DE560" s="61"/>
      <c r="DF560" s="61"/>
      <c r="DG560" s="61"/>
      <c r="DH560" s="61"/>
      <c r="DI560" s="61"/>
      <c r="DJ560" s="62"/>
    </row>
    <row r="561" spans="2:114" s="3" customFormat="1" ht="40.5" customHeight="1" x14ac:dyDescent="0.35">
      <c r="B561" s="56"/>
      <c r="C561" s="56"/>
      <c r="E561" s="58"/>
      <c r="F561" s="59"/>
      <c r="G561" s="60"/>
      <c r="H561" s="60"/>
      <c r="I561" s="60"/>
      <c r="J561" s="60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  <c r="CL561" s="61"/>
      <c r="CM561" s="61"/>
      <c r="CN561" s="61"/>
      <c r="CO561" s="61"/>
      <c r="CP561" s="61"/>
      <c r="CQ561" s="61"/>
      <c r="CR561" s="61"/>
      <c r="CS561" s="61"/>
      <c r="CT561" s="61"/>
      <c r="CU561" s="61"/>
      <c r="CV561" s="61"/>
      <c r="CW561" s="61"/>
      <c r="CX561" s="61"/>
      <c r="CY561" s="61"/>
      <c r="CZ561" s="61"/>
      <c r="DA561" s="61"/>
      <c r="DB561" s="61"/>
      <c r="DC561" s="61"/>
      <c r="DD561" s="61"/>
      <c r="DE561" s="61"/>
      <c r="DF561" s="61"/>
      <c r="DG561" s="61"/>
      <c r="DH561" s="61"/>
      <c r="DI561" s="61"/>
      <c r="DJ561" s="62"/>
    </row>
    <row r="562" spans="2:114" s="3" customFormat="1" ht="40.5" customHeight="1" x14ac:dyDescent="0.35">
      <c r="B562" s="56"/>
      <c r="C562" s="56"/>
      <c r="E562" s="58"/>
      <c r="F562" s="59"/>
      <c r="G562" s="60"/>
      <c r="H562" s="60"/>
      <c r="I562" s="60"/>
      <c r="J562" s="60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  <c r="BW562" s="61"/>
      <c r="BX562" s="61"/>
      <c r="BY562" s="61"/>
      <c r="BZ562" s="61"/>
      <c r="CA562" s="61"/>
      <c r="CB562" s="61"/>
      <c r="CC562" s="61"/>
      <c r="CD562" s="61"/>
      <c r="CE562" s="61"/>
      <c r="CF562" s="61"/>
      <c r="CG562" s="61"/>
      <c r="CH562" s="61"/>
      <c r="CI562" s="61"/>
      <c r="CJ562" s="61"/>
      <c r="CK562" s="61"/>
      <c r="CL562" s="61"/>
      <c r="CM562" s="61"/>
      <c r="CN562" s="61"/>
      <c r="CO562" s="61"/>
      <c r="CP562" s="61"/>
      <c r="CQ562" s="61"/>
      <c r="CR562" s="61"/>
      <c r="CS562" s="61"/>
      <c r="CT562" s="61"/>
      <c r="CU562" s="61"/>
      <c r="CV562" s="61"/>
      <c r="CW562" s="61"/>
      <c r="CX562" s="61"/>
      <c r="CY562" s="61"/>
      <c r="CZ562" s="61"/>
      <c r="DA562" s="61"/>
      <c r="DB562" s="61"/>
      <c r="DC562" s="61"/>
      <c r="DD562" s="61"/>
      <c r="DE562" s="61"/>
      <c r="DF562" s="61"/>
      <c r="DG562" s="61"/>
      <c r="DH562" s="61"/>
      <c r="DI562" s="61"/>
      <c r="DJ562" s="62"/>
    </row>
    <row r="563" spans="2:114" s="3" customFormat="1" ht="40.5" customHeight="1" x14ac:dyDescent="0.35">
      <c r="B563" s="56"/>
      <c r="C563" s="56"/>
      <c r="E563" s="58"/>
      <c r="F563" s="59"/>
      <c r="G563" s="60"/>
      <c r="H563" s="60"/>
      <c r="I563" s="60"/>
      <c r="J563" s="60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  <c r="BW563" s="61"/>
      <c r="BX563" s="61"/>
      <c r="BY563" s="61"/>
      <c r="BZ563" s="61"/>
      <c r="CA563" s="61"/>
      <c r="CB563" s="61"/>
      <c r="CC563" s="61"/>
      <c r="CD563" s="61"/>
      <c r="CE563" s="61"/>
      <c r="CF563" s="61"/>
      <c r="CG563" s="61"/>
      <c r="CH563" s="61"/>
      <c r="CI563" s="61"/>
      <c r="CJ563" s="61"/>
      <c r="CK563" s="61"/>
      <c r="CL563" s="61"/>
      <c r="CM563" s="61"/>
      <c r="CN563" s="61"/>
      <c r="CO563" s="61"/>
      <c r="CP563" s="61"/>
      <c r="CQ563" s="61"/>
      <c r="CR563" s="61"/>
      <c r="CS563" s="61"/>
      <c r="CT563" s="61"/>
      <c r="CU563" s="61"/>
      <c r="CV563" s="61"/>
      <c r="CW563" s="61"/>
      <c r="CX563" s="61"/>
      <c r="CY563" s="61"/>
      <c r="CZ563" s="61"/>
      <c r="DA563" s="61"/>
      <c r="DB563" s="61"/>
      <c r="DC563" s="61"/>
      <c r="DD563" s="61"/>
      <c r="DE563" s="61"/>
      <c r="DF563" s="61"/>
      <c r="DG563" s="61"/>
      <c r="DH563" s="61"/>
      <c r="DI563" s="61"/>
      <c r="DJ563" s="62"/>
    </row>
    <row r="564" spans="2:114" s="3" customFormat="1" ht="40.5" customHeight="1" x14ac:dyDescent="0.35">
      <c r="B564" s="56"/>
      <c r="C564" s="56"/>
      <c r="E564" s="58"/>
      <c r="F564" s="59"/>
      <c r="G564" s="60"/>
      <c r="H564" s="60"/>
      <c r="I564" s="60"/>
      <c r="J564" s="60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  <c r="BW564" s="61"/>
      <c r="BX564" s="61"/>
      <c r="BY564" s="61"/>
      <c r="BZ564" s="61"/>
      <c r="CA564" s="61"/>
      <c r="CB564" s="61"/>
      <c r="CC564" s="61"/>
      <c r="CD564" s="61"/>
      <c r="CE564" s="61"/>
      <c r="CF564" s="61"/>
      <c r="CG564" s="61"/>
      <c r="CH564" s="61"/>
      <c r="CI564" s="61"/>
      <c r="CJ564" s="61"/>
      <c r="CK564" s="61"/>
      <c r="CL564" s="61"/>
      <c r="CM564" s="61"/>
      <c r="CN564" s="61"/>
      <c r="CO564" s="61"/>
      <c r="CP564" s="61"/>
      <c r="CQ564" s="61"/>
      <c r="CR564" s="61"/>
      <c r="CS564" s="61"/>
      <c r="CT564" s="61"/>
      <c r="CU564" s="61"/>
      <c r="CV564" s="61"/>
      <c r="CW564" s="61"/>
      <c r="CX564" s="61"/>
      <c r="CY564" s="61"/>
      <c r="CZ564" s="61"/>
      <c r="DA564" s="61"/>
      <c r="DB564" s="61"/>
      <c r="DC564" s="61"/>
      <c r="DD564" s="61"/>
      <c r="DE564" s="61"/>
      <c r="DF564" s="61"/>
      <c r="DG564" s="61"/>
      <c r="DH564" s="61"/>
      <c r="DI564" s="61"/>
      <c r="DJ564" s="62"/>
    </row>
    <row r="565" spans="2:114" s="3" customFormat="1" ht="40.5" customHeight="1" x14ac:dyDescent="0.35">
      <c r="B565" s="56"/>
      <c r="C565" s="56"/>
      <c r="E565" s="58"/>
      <c r="F565" s="59"/>
      <c r="G565" s="60"/>
      <c r="H565" s="60"/>
      <c r="I565" s="60"/>
      <c r="J565" s="60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  <c r="BW565" s="61"/>
      <c r="BX565" s="61"/>
      <c r="BY565" s="61"/>
      <c r="BZ565" s="61"/>
      <c r="CA565" s="61"/>
      <c r="CB565" s="61"/>
      <c r="CC565" s="61"/>
      <c r="CD565" s="61"/>
      <c r="CE565" s="61"/>
      <c r="CF565" s="61"/>
      <c r="CG565" s="61"/>
      <c r="CH565" s="61"/>
      <c r="CI565" s="61"/>
      <c r="CJ565" s="61"/>
      <c r="CK565" s="61"/>
      <c r="CL565" s="61"/>
      <c r="CM565" s="61"/>
      <c r="CN565" s="61"/>
      <c r="CO565" s="61"/>
      <c r="CP565" s="61"/>
      <c r="CQ565" s="61"/>
      <c r="CR565" s="61"/>
      <c r="CS565" s="61"/>
      <c r="CT565" s="61"/>
      <c r="CU565" s="61"/>
      <c r="CV565" s="61"/>
      <c r="CW565" s="61"/>
      <c r="CX565" s="61"/>
      <c r="CY565" s="61"/>
      <c r="CZ565" s="61"/>
      <c r="DA565" s="61"/>
      <c r="DB565" s="61"/>
      <c r="DC565" s="61"/>
      <c r="DD565" s="61"/>
      <c r="DE565" s="61"/>
      <c r="DF565" s="61"/>
      <c r="DG565" s="61"/>
      <c r="DH565" s="61"/>
      <c r="DI565" s="61"/>
      <c r="DJ565" s="62"/>
    </row>
    <row r="566" spans="2:114" s="3" customFormat="1" ht="40.5" customHeight="1" x14ac:dyDescent="0.35">
      <c r="B566" s="56"/>
      <c r="C566" s="56"/>
      <c r="E566" s="58"/>
      <c r="F566" s="59"/>
      <c r="G566" s="60"/>
      <c r="H566" s="60"/>
      <c r="I566" s="60"/>
      <c r="J566" s="60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  <c r="BW566" s="61"/>
      <c r="BX566" s="61"/>
      <c r="BY566" s="61"/>
      <c r="BZ566" s="61"/>
      <c r="CA566" s="61"/>
      <c r="CB566" s="61"/>
      <c r="CC566" s="61"/>
      <c r="CD566" s="61"/>
      <c r="CE566" s="61"/>
      <c r="CF566" s="61"/>
      <c r="CG566" s="61"/>
      <c r="CH566" s="61"/>
      <c r="CI566" s="61"/>
      <c r="CJ566" s="61"/>
      <c r="CK566" s="61"/>
      <c r="CL566" s="61"/>
      <c r="CM566" s="61"/>
      <c r="CN566" s="61"/>
      <c r="CO566" s="61"/>
      <c r="CP566" s="61"/>
      <c r="CQ566" s="61"/>
      <c r="CR566" s="61"/>
      <c r="CS566" s="61"/>
      <c r="CT566" s="61"/>
      <c r="CU566" s="61"/>
      <c r="CV566" s="61"/>
      <c r="CW566" s="61"/>
      <c r="CX566" s="61"/>
      <c r="CY566" s="61"/>
      <c r="CZ566" s="61"/>
      <c r="DA566" s="61"/>
      <c r="DB566" s="61"/>
      <c r="DC566" s="61"/>
      <c r="DD566" s="61"/>
      <c r="DE566" s="61"/>
      <c r="DF566" s="61"/>
      <c r="DG566" s="61"/>
      <c r="DH566" s="61"/>
      <c r="DI566" s="61"/>
      <c r="DJ566" s="62"/>
    </row>
    <row r="567" spans="2:114" s="3" customFormat="1" ht="40.5" customHeight="1" x14ac:dyDescent="0.35">
      <c r="B567" s="56"/>
      <c r="C567" s="56"/>
      <c r="E567" s="58"/>
      <c r="F567" s="59"/>
      <c r="G567" s="60"/>
      <c r="H567" s="60"/>
      <c r="I567" s="60"/>
      <c r="J567" s="60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  <c r="CC567" s="61"/>
      <c r="CD567" s="61"/>
      <c r="CE567" s="61"/>
      <c r="CF567" s="61"/>
      <c r="CG567" s="61"/>
      <c r="CH567" s="61"/>
      <c r="CI567" s="61"/>
      <c r="CJ567" s="61"/>
      <c r="CK567" s="61"/>
      <c r="CL567" s="61"/>
      <c r="CM567" s="61"/>
      <c r="CN567" s="61"/>
      <c r="CO567" s="61"/>
      <c r="CP567" s="61"/>
      <c r="CQ567" s="61"/>
      <c r="CR567" s="61"/>
      <c r="CS567" s="61"/>
      <c r="CT567" s="61"/>
      <c r="CU567" s="61"/>
      <c r="CV567" s="61"/>
      <c r="CW567" s="61"/>
      <c r="CX567" s="61"/>
      <c r="CY567" s="61"/>
      <c r="CZ567" s="61"/>
      <c r="DA567" s="61"/>
      <c r="DB567" s="61"/>
      <c r="DC567" s="61"/>
      <c r="DD567" s="61"/>
      <c r="DE567" s="61"/>
      <c r="DF567" s="61"/>
      <c r="DG567" s="61"/>
      <c r="DH567" s="61"/>
      <c r="DI567" s="61"/>
      <c r="DJ567" s="62"/>
    </row>
    <row r="568" spans="2:114" s="3" customFormat="1" ht="40.5" customHeight="1" x14ac:dyDescent="0.35">
      <c r="B568" s="56"/>
      <c r="C568" s="56"/>
      <c r="E568" s="58"/>
      <c r="F568" s="59"/>
      <c r="G568" s="60"/>
      <c r="H568" s="60"/>
      <c r="I568" s="60"/>
      <c r="J568" s="60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  <c r="CC568" s="61"/>
      <c r="CD568" s="61"/>
      <c r="CE568" s="61"/>
      <c r="CF568" s="61"/>
      <c r="CG568" s="61"/>
      <c r="CH568" s="61"/>
      <c r="CI568" s="61"/>
      <c r="CJ568" s="61"/>
      <c r="CK568" s="61"/>
      <c r="CL568" s="61"/>
      <c r="CM568" s="61"/>
      <c r="CN568" s="61"/>
      <c r="CO568" s="61"/>
      <c r="CP568" s="61"/>
      <c r="CQ568" s="61"/>
      <c r="CR568" s="61"/>
      <c r="CS568" s="61"/>
      <c r="CT568" s="61"/>
      <c r="CU568" s="61"/>
      <c r="CV568" s="61"/>
      <c r="CW568" s="61"/>
      <c r="CX568" s="61"/>
      <c r="CY568" s="61"/>
      <c r="CZ568" s="61"/>
      <c r="DA568" s="61"/>
      <c r="DB568" s="61"/>
      <c r="DC568" s="61"/>
      <c r="DD568" s="61"/>
      <c r="DE568" s="61"/>
      <c r="DF568" s="61"/>
      <c r="DG568" s="61"/>
      <c r="DH568" s="61"/>
      <c r="DI568" s="61"/>
      <c r="DJ568" s="62"/>
    </row>
    <row r="569" spans="2:114" s="3" customFormat="1" ht="40.5" customHeight="1" x14ac:dyDescent="0.35">
      <c r="B569" s="56"/>
      <c r="C569" s="56"/>
      <c r="E569" s="58"/>
      <c r="F569" s="59"/>
      <c r="G569" s="60"/>
      <c r="H569" s="60"/>
      <c r="I569" s="60"/>
      <c r="J569" s="60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  <c r="CL569" s="61"/>
      <c r="CM569" s="61"/>
      <c r="CN569" s="61"/>
      <c r="CO569" s="61"/>
      <c r="CP569" s="61"/>
      <c r="CQ569" s="61"/>
      <c r="CR569" s="61"/>
      <c r="CS569" s="61"/>
      <c r="CT569" s="61"/>
      <c r="CU569" s="61"/>
      <c r="CV569" s="61"/>
      <c r="CW569" s="61"/>
      <c r="CX569" s="61"/>
      <c r="CY569" s="61"/>
      <c r="CZ569" s="61"/>
      <c r="DA569" s="61"/>
      <c r="DB569" s="61"/>
      <c r="DC569" s="61"/>
      <c r="DD569" s="61"/>
      <c r="DE569" s="61"/>
      <c r="DF569" s="61"/>
      <c r="DG569" s="61"/>
      <c r="DH569" s="61"/>
      <c r="DI569" s="61"/>
      <c r="DJ569" s="62"/>
    </row>
    <row r="570" spans="2:114" s="3" customFormat="1" ht="40.5" customHeight="1" x14ac:dyDescent="0.35">
      <c r="B570" s="56"/>
      <c r="C570" s="56"/>
      <c r="E570" s="58"/>
      <c r="F570" s="59"/>
      <c r="G570" s="60"/>
      <c r="H570" s="60"/>
      <c r="I570" s="60"/>
      <c r="J570" s="60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  <c r="CC570" s="61"/>
      <c r="CD570" s="61"/>
      <c r="CE570" s="61"/>
      <c r="CF570" s="61"/>
      <c r="CG570" s="61"/>
      <c r="CH570" s="61"/>
      <c r="CI570" s="61"/>
      <c r="CJ570" s="61"/>
      <c r="CK570" s="61"/>
      <c r="CL570" s="61"/>
      <c r="CM570" s="61"/>
      <c r="CN570" s="61"/>
      <c r="CO570" s="61"/>
      <c r="CP570" s="61"/>
      <c r="CQ570" s="61"/>
      <c r="CR570" s="61"/>
      <c r="CS570" s="61"/>
      <c r="CT570" s="61"/>
      <c r="CU570" s="61"/>
      <c r="CV570" s="61"/>
      <c r="CW570" s="61"/>
      <c r="CX570" s="61"/>
      <c r="CY570" s="61"/>
      <c r="CZ570" s="61"/>
      <c r="DA570" s="61"/>
      <c r="DB570" s="61"/>
      <c r="DC570" s="61"/>
      <c r="DD570" s="61"/>
      <c r="DE570" s="61"/>
      <c r="DF570" s="61"/>
      <c r="DG570" s="61"/>
      <c r="DH570" s="61"/>
      <c r="DI570" s="61"/>
      <c r="DJ570" s="62"/>
    </row>
    <row r="571" spans="2:114" s="3" customFormat="1" ht="40.5" customHeight="1" x14ac:dyDescent="0.35">
      <c r="B571" s="56"/>
      <c r="C571" s="56"/>
      <c r="E571" s="58"/>
      <c r="F571" s="59"/>
      <c r="G571" s="60"/>
      <c r="H571" s="60"/>
      <c r="I571" s="60"/>
      <c r="J571" s="60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  <c r="CL571" s="61"/>
      <c r="CM571" s="61"/>
      <c r="CN571" s="61"/>
      <c r="CO571" s="61"/>
      <c r="CP571" s="61"/>
      <c r="CQ571" s="61"/>
      <c r="CR571" s="61"/>
      <c r="CS571" s="61"/>
      <c r="CT571" s="61"/>
      <c r="CU571" s="61"/>
      <c r="CV571" s="61"/>
      <c r="CW571" s="61"/>
      <c r="CX571" s="61"/>
      <c r="CY571" s="61"/>
      <c r="CZ571" s="61"/>
      <c r="DA571" s="61"/>
      <c r="DB571" s="61"/>
      <c r="DC571" s="61"/>
      <c r="DD571" s="61"/>
      <c r="DE571" s="61"/>
      <c r="DF571" s="61"/>
      <c r="DG571" s="61"/>
      <c r="DH571" s="61"/>
      <c r="DI571" s="61"/>
      <c r="DJ571" s="62"/>
    </row>
    <row r="572" spans="2:114" s="3" customFormat="1" ht="40.5" customHeight="1" x14ac:dyDescent="0.35">
      <c r="B572" s="56"/>
      <c r="C572" s="56"/>
      <c r="E572" s="58"/>
      <c r="F572" s="59"/>
      <c r="G572" s="60"/>
      <c r="H572" s="60"/>
      <c r="I572" s="60"/>
      <c r="J572" s="60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  <c r="BW572" s="61"/>
      <c r="BX572" s="61"/>
      <c r="BY572" s="61"/>
      <c r="BZ572" s="61"/>
      <c r="CA572" s="61"/>
      <c r="CB572" s="61"/>
      <c r="CC572" s="61"/>
      <c r="CD572" s="61"/>
      <c r="CE572" s="61"/>
      <c r="CF572" s="61"/>
      <c r="CG572" s="61"/>
      <c r="CH572" s="61"/>
      <c r="CI572" s="61"/>
      <c r="CJ572" s="61"/>
      <c r="CK572" s="61"/>
      <c r="CL572" s="61"/>
      <c r="CM572" s="61"/>
      <c r="CN572" s="61"/>
      <c r="CO572" s="61"/>
      <c r="CP572" s="61"/>
      <c r="CQ572" s="61"/>
      <c r="CR572" s="61"/>
      <c r="CS572" s="61"/>
      <c r="CT572" s="61"/>
      <c r="CU572" s="61"/>
      <c r="CV572" s="61"/>
      <c r="CW572" s="61"/>
      <c r="CX572" s="61"/>
      <c r="CY572" s="61"/>
      <c r="CZ572" s="61"/>
      <c r="DA572" s="61"/>
      <c r="DB572" s="61"/>
      <c r="DC572" s="61"/>
      <c r="DD572" s="61"/>
      <c r="DE572" s="61"/>
      <c r="DF572" s="61"/>
      <c r="DG572" s="61"/>
      <c r="DH572" s="61"/>
      <c r="DI572" s="61"/>
      <c r="DJ572" s="62"/>
    </row>
    <row r="573" spans="2:114" s="3" customFormat="1" ht="40.5" customHeight="1" x14ac:dyDescent="0.35">
      <c r="B573" s="56"/>
      <c r="C573" s="56"/>
      <c r="E573" s="58"/>
      <c r="F573" s="59"/>
      <c r="G573" s="60"/>
      <c r="H573" s="60"/>
      <c r="I573" s="60"/>
      <c r="J573" s="60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  <c r="BW573" s="61"/>
      <c r="BX573" s="61"/>
      <c r="BY573" s="61"/>
      <c r="BZ573" s="61"/>
      <c r="CA573" s="61"/>
      <c r="CB573" s="61"/>
      <c r="CC573" s="61"/>
      <c r="CD573" s="61"/>
      <c r="CE573" s="61"/>
      <c r="CF573" s="61"/>
      <c r="CG573" s="61"/>
      <c r="CH573" s="61"/>
      <c r="CI573" s="61"/>
      <c r="CJ573" s="61"/>
      <c r="CK573" s="61"/>
      <c r="CL573" s="61"/>
      <c r="CM573" s="61"/>
      <c r="CN573" s="61"/>
      <c r="CO573" s="61"/>
      <c r="CP573" s="61"/>
      <c r="CQ573" s="61"/>
      <c r="CR573" s="61"/>
      <c r="CS573" s="61"/>
      <c r="CT573" s="61"/>
      <c r="CU573" s="61"/>
      <c r="CV573" s="61"/>
      <c r="CW573" s="61"/>
      <c r="CX573" s="61"/>
      <c r="CY573" s="61"/>
      <c r="CZ573" s="61"/>
      <c r="DA573" s="61"/>
      <c r="DB573" s="61"/>
      <c r="DC573" s="61"/>
      <c r="DD573" s="61"/>
      <c r="DE573" s="61"/>
      <c r="DF573" s="61"/>
      <c r="DG573" s="61"/>
      <c r="DH573" s="61"/>
      <c r="DI573" s="61"/>
      <c r="DJ573" s="62"/>
    </row>
    <row r="574" spans="2:114" s="3" customFormat="1" ht="40.5" customHeight="1" x14ac:dyDescent="0.35">
      <c r="B574" s="56"/>
      <c r="C574" s="56"/>
      <c r="E574" s="58"/>
      <c r="F574" s="59"/>
      <c r="G574" s="60"/>
      <c r="H574" s="60"/>
      <c r="I574" s="60"/>
      <c r="J574" s="60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  <c r="BW574" s="61"/>
      <c r="BX574" s="61"/>
      <c r="BY574" s="61"/>
      <c r="BZ574" s="61"/>
      <c r="CA574" s="61"/>
      <c r="CB574" s="61"/>
      <c r="CC574" s="61"/>
      <c r="CD574" s="61"/>
      <c r="CE574" s="61"/>
      <c r="CF574" s="61"/>
      <c r="CG574" s="61"/>
      <c r="CH574" s="61"/>
      <c r="CI574" s="61"/>
      <c r="CJ574" s="61"/>
      <c r="CK574" s="61"/>
      <c r="CL574" s="61"/>
      <c r="CM574" s="61"/>
      <c r="CN574" s="61"/>
      <c r="CO574" s="61"/>
      <c r="CP574" s="61"/>
      <c r="CQ574" s="61"/>
      <c r="CR574" s="61"/>
      <c r="CS574" s="61"/>
      <c r="CT574" s="61"/>
      <c r="CU574" s="61"/>
      <c r="CV574" s="61"/>
      <c r="CW574" s="61"/>
      <c r="CX574" s="61"/>
      <c r="CY574" s="61"/>
      <c r="CZ574" s="61"/>
      <c r="DA574" s="61"/>
      <c r="DB574" s="61"/>
      <c r="DC574" s="61"/>
      <c r="DD574" s="61"/>
      <c r="DE574" s="61"/>
      <c r="DF574" s="61"/>
      <c r="DG574" s="61"/>
      <c r="DH574" s="61"/>
      <c r="DI574" s="61"/>
      <c r="DJ574" s="62"/>
    </row>
    <row r="575" spans="2:114" s="3" customFormat="1" ht="40.5" customHeight="1" x14ac:dyDescent="0.35">
      <c r="B575" s="56"/>
      <c r="C575" s="56"/>
      <c r="E575" s="58"/>
      <c r="F575" s="59"/>
      <c r="G575" s="60"/>
      <c r="H575" s="60"/>
      <c r="I575" s="60"/>
      <c r="J575" s="60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  <c r="BW575" s="61"/>
      <c r="BX575" s="61"/>
      <c r="BY575" s="61"/>
      <c r="BZ575" s="61"/>
      <c r="CA575" s="61"/>
      <c r="CB575" s="61"/>
      <c r="CC575" s="61"/>
      <c r="CD575" s="61"/>
      <c r="CE575" s="61"/>
      <c r="CF575" s="61"/>
      <c r="CG575" s="61"/>
      <c r="CH575" s="61"/>
      <c r="CI575" s="61"/>
      <c r="CJ575" s="61"/>
      <c r="CK575" s="61"/>
      <c r="CL575" s="61"/>
      <c r="CM575" s="61"/>
      <c r="CN575" s="61"/>
      <c r="CO575" s="61"/>
      <c r="CP575" s="61"/>
      <c r="CQ575" s="61"/>
      <c r="CR575" s="61"/>
      <c r="CS575" s="61"/>
      <c r="CT575" s="61"/>
      <c r="CU575" s="61"/>
      <c r="CV575" s="61"/>
      <c r="CW575" s="61"/>
      <c r="CX575" s="61"/>
      <c r="CY575" s="61"/>
      <c r="CZ575" s="61"/>
      <c r="DA575" s="61"/>
      <c r="DB575" s="61"/>
      <c r="DC575" s="61"/>
      <c r="DD575" s="61"/>
      <c r="DE575" s="61"/>
      <c r="DF575" s="61"/>
      <c r="DG575" s="61"/>
      <c r="DH575" s="61"/>
      <c r="DI575" s="61"/>
      <c r="DJ575" s="62"/>
    </row>
    <row r="576" spans="2:114" s="3" customFormat="1" ht="40.5" customHeight="1" x14ac:dyDescent="0.35">
      <c r="B576" s="56"/>
      <c r="C576" s="56"/>
      <c r="E576" s="58"/>
      <c r="F576" s="59"/>
      <c r="G576" s="60"/>
      <c r="H576" s="60"/>
      <c r="I576" s="60"/>
      <c r="J576" s="60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  <c r="CK576" s="61"/>
      <c r="CL576" s="61"/>
      <c r="CM576" s="61"/>
      <c r="CN576" s="61"/>
      <c r="CO576" s="61"/>
      <c r="CP576" s="61"/>
      <c r="CQ576" s="61"/>
      <c r="CR576" s="61"/>
      <c r="CS576" s="61"/>
      <c r="CT576" s="61"/>
      <c r="CU576" s="61"/>
      <c r="CV576" s="61"/>
      <c r="CW576" s="61"/>
      <c r="CX576" s="61"/>
      <c r="CY576" s="61"/>
      <c r="CZ576" s="61"/>
      <c r="DA576" s="61"/>
      <c r="DB576" s="61"/>
      <c r="DC576" s="61"/>
      <c r="DD576" s="61"/>
      <c r="DE576" s="61"/>
      <c r="DF576" s="61"/>
      <c r="DG576" s="61"/>
      <c r="DH576" s="61"/>
      <c r="DI576" s="61"/>
      <c r="DJ576" s="62"/>
    </row>
    <row r="577" spans="2:114" s="3" customFormat="1" ht="40.5" customHeight="1" x14ac:dyDescent="0.35">
      <c r="B577" s="56"/>
      <c r="C577" s="56"/>
      <c r="E577" s="58"/>
      <c r="F577" s="59"/>
      <c r="G577" s="60"/>
      <c r="H577" s="60"/>
      <c r="I577" s="60"/>
      <c r="J577" s="60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  <c r="BW577" s="61"/>
      <c r="BX577" s="61"/>
      <c r="BY577" s="61"/>
      <c r="BZ577" s="61"/>
      <c r="CA577" s="61"/>
      <c r="CB577" s="61"/>
      <c r="CC577" s="61"/>
      <c r="CD577" s="61"/>
      <c r="CE577" s="61"/>
      <c r="CF577" s="61"/>
      <c r="CG577" s="61"/>
      <c r="CH577" s="61"/>
      <c r="CI577" s="61"/>
      <c r="CJ577" s="61"/>
      <c r="CK577" s="61"/>
      <c r="CL577" s="61"/>
      <c r="CM577" s="61"/>
      <c r="CN577" s="61"/>
      <c r="CO577" s="61"/>
      <c r="CP577" s="61"/>
      <c r="CQ577" s="61"/>
      <c r="CR577" s="61"/>
      <c r="CS577" s="61"/>
      <c r="CT577" s="61"/>
      <c r="CU577" s="61"/>
      <c r="CV577" s="61"/>
      <c r="CW577" s="61"/>
      <c r="CX577" s="61"/>
      <c r="CY577" s="61"/>
      <c r="CZ577" s="61"/>
      <c r="DA577" s="61"/>
      <c r="DB577" s="61"/>
      <c r="DC577" s="61"/>
      <c r="DD577" s="61"/>
      <c r="DE577" s="61"/>
      <c r="DF577" s="61"/>
      <c r="DG577" s="61"/>
      <c r="DH577" s="61"/>
      <c r="DI577" s="61"/>
      <c r="DJ577" s="62"/>
    </row>
    <row r="578" spans="2:114" s="3" customFormat="1" ht="40.5" customHeight="1" x14ac:dyDescent="0.35">
      <c r="B578" s="56"/>
      <c r="C578" s="56"/>
      <c r="E578" s="58"/>
      <c r="F578" s="59"/>
      <c r="G578" s="60"/>
      <c r="H578" s="60"/>
      <c r="I578" s="60"/>
      <c r="J578" s="60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  <c r="BW578" s="61"/>
      <c r="BX578" s="61"/>
      <c r="BY578" s="61"/>
      <c r="BZ578" s="61"/>
      <c r="CA578" s="61"/>
      <c r="CB578" s="61"/>
      <c r="CC578" s="61"/>
      <c r="CD578" s="61"/>
      <c r="CE578" s="61"/>
      <c r="CF578" s="61"/>
      <c r="CG578" s="61"/>
      <c r="CH578" s="61"/>
      <c r="CI578" s="61"/>
      <c r="CJ578" s="61"/>
      <c r="CK578" s="61"/>
      <c r="CL578" s="61"/>
      <c r="CM578" s="61"/>
      <c r="CN578" s="61"/>
      <c r="CO578" s="61"/>
      <c r="CP578" s="61"/>
      <c r="CQ578" s="61"/>
      <c r="CR578" s="61"/>
      <c r="CS578" s="61"/>
      <c r="CT578" s="61"/>
      <c r="CU578" s="61"/>
      <c r="CV578" s="61"/>
      <c r="CW578" s="61"/>
      <c r="CX578" s="61"/>
      <c r="CY578" s="61"/>
      <c r="CZ578" s="61"/>
      <c r="DA578" s="61"/>
      <c r="DB578" s="61"/>
      <c r="DC578" s="61"/>
      <c r="DD578" s="61"/>
      <c r="DE578" s="61"/>
      <c r="DF578" s="61"/>
      <c r="DG578" s="61"/>
      <c r="DH578" s="61"/>
      <c r="DI578" s="61"/>
      <c r="DJ578" s="62"/>
    </row>
    <row r="579" spans="2:114" s="3" customFormat="1" ht="40.5" customHeight="1" x14ac:dyDescent="0.35">
      <c r="B579" s="56"/>
      <c r="C579" s="56"/>
      <c r="E579" s="58"/>
      <c r="F579" s="59"/>
      <c r="G579" s="60"/>
      <c r="H579" s="60"/>
      <c r="I579" s="60"/>
      <c r="J579" s="60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  <c r="BW579" s="61"/>
      <c r="BX579" s="61"/>
      <c r="BY579" s="61"/>
      <c r="BZ579" s="61"/>
      <c r="CA579" s="61"/>
      <c r="CB579" s="61"/>
      <c r="CC579" s="61"/>
      <c r="CD579" s="61"/>
      <c r="CE579" s="61"/>
      <c r="CF579" s="61"/>
      <c r="CG579" s="61"/>
      <c r="CH579" s="61"/>
      <c r="CI579" s="61"/>
      <c r="CJ579" s="61"/>
      <c r="CK579" s="61"/>
      <c r="CL579" s="61"/>
      <c r="CM579" s="61"/>
      <c r="CN579" s="61"/>
      <c r="CO579" s="61"/>
      <c r="CP579" s="61"/>
      <c r="CQ579" s="61"/>
      <c r="CR579" s="61"/>
      <c r="CS579" s="61"/>
      <c r="CT579" s="61"/>
      <c r="CU579" s="61"/>
      <c r="CV579" s="61"/>
      <c r="CW579" s="61"/>
      <c r="CX579" s="61"/>
      <c r="CY579" s="61"/>
      <c r="CZ579" s="61"/>
      <c r="DA579" s="61"/>
      <c r="DB579" s="61"/>
      <c r="DC579" s="61"/>
      <c r="DD579" s="61"/>
      <c r="DE579" s="61"/>
      <c r="DF579" s="61"/>
      <c r="DG579" s="61"/>
      <c r="DH579" s="61"/>
      <c r="DI579" s="61"/>
      <c r="DJ579" s="62"/>
    </row>
    <row r="580" spans="2:114" s="3" customFormat="1" ht="40.5" customHeight="1" x14ac:dyDescent="0.35">
      <c r="B580" s="56"/>
      <c r="C580" s="56"/>
      <c r="E580" s="58"/>
      <c r="F580" s="59"/>
      <c r="G580" s="60"/>
      <c r="H580" s="60"/>
      <c r="I580" s="60"/>
      <c r="J580" s="60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  <c r="BW580" s="61"/>
      <c r="BX580" s="61"/>
      <c r="BY580" s="61"/>
      <c r="BZ580" s="61"/>
      <c r="CA580" s="61"/>
      <c r="CB580" s="61"/>
      <c r="CC580" s="61"/>
      <c r="CD580" s="61"/>
      <c r="CE580" s="61"/>
      <c r="CF580" s="61"/>
      <c r="CG580" s="61"/>
      <c r="CH580" s="61"/>
      <c r="CI580" s="61"/>
      <c r="CJ580" s="61"/>
      <c r="CK580" s="61"/>
      <c r="CL580" s="61"/>
      <c r="CM580" s="61"/>
      <c r="CN580" s="61"/>
      <c r="CO580" s="61"/>
      <c r="CP580" s="61"/>
      <c r="CQ580" s="61"/>
      <c r="CR580" s="61"/>
      <c r="CS580" s="61"/>
      <c r="CT580" s="61"/>
      <c r="CU580" s="61"/>
      <c r="CV580" s="61"/>
      <c r="CW580" s="61"/>
      <c r="CX580" s="61"/>
      <c r="CY580" s="61"/>
      <c r="CZ580" s="61"/>
      <c r="DA580" s="61"/>
      <c r="DB580" s="61"/>
      <c r="DC580" s="61"/>
      <c r="DD580" s="61"/>
      <c r="DE580" s="61"/>
      <c r="DF580" s="61"/>
      <c r="DG580" s="61"/>
      <c r="DH580" s="61"/>
      <c r="DI580" s="61"/>
      <c r="DJ580" s="62"/>
    </row>
    <row r="581" spans="2:114" s="3" customFormat="1" ht="40.5" customHeight="1" x14ac:dyDescent="0.35">
      <c r="B581" s="56"/>
      <c r="C581" s="56"/>
      <c r="E581" s="58"/>
      <c r="F581" s="59"/>
      <c r="G581" s="60"/>
      <c r="H581" s="60"/>
      <c r="I581" s="60"/>
      <c r="J581" s="60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  <c r="BW581" s="61"/>
      <c r="BX581" s="61"/>
      <c r="BY581" s="61"/>
      <c r="BZ581" s="61"/>
      <c r="CA581" s="61"/>
      <c r="CB581" s="61"/>
      <c r="CC581" s="61"/>
      <c r="CD581" s="61"/>
      <c r="CE581" s="61"/>
      <c r="CF581" s="61"/>
      <c r="CG581" s="61"/>
      <c r="CH581" s="61"/>
      <c r="CI581" s="61"/>
      <c r="CJ581" s="61"/>
      <c r="CK581" s="61"/>
      <c r="CL581" s="61"/>
      <c r="CM581" s="61"/>
      <c r="CN581" s="61"/>
      <c r="CO581" s="61"/>
      <c r="CP581" s="61"/>
      <c r="CQ581" s="61"/>
      <c r="CR581" s="61"/>
      <c r="CS581" s="61"/>
      <c r="CT581" s="61"/>
      <c r="CU581" s="61"/>
      <c r="CV581" s="61"/>
      <c r="CW581" s="61"/>
      <c r="CX581" s="61"/>
      <c r="CY581" s="61"/>
      <c r="CZ581" s="61"/>
      <c r="DA581" s="61"/>
      <c r="DB581" s="61"/>
      <c r="DC581" s="61"/>
      <c r="DD581" s="61"/>
      <c r="DE581" s="61"/>
      <c r="DF581" s="61"/>
      <c r="DG581" s="61"/>
      <c r="DH581" s="61"/>
      <c r="DI581" s="61"/>
      <c r="DJ581" s="62"/>
    </row>
    <row r="582" spans="2:114" s="3" customFormat="1" ht="40.5" customHeight="1" x14ac:dyDescent="0.35">
      <c r="B582" s="56"/>
      <c r="C582" s="56"/>
      <c r="E582" s="58"/>
      <c r="F582" s="59"/>
      <c r="G582" s="60"/>
      <c r="H582" s="60"/>
      <c r="I582" s="60"/>
      <c r="J582" s="60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  <c r="CL582" s="61"/>
      <c r="CM582" s="61"/>
      <c r="CN582" s="61"/>
      <c r="CO582" s="61"/>
      <c r="CP582" s="61"/>
      <c r="CQ582" s="61"/>
      <c r="CR582" s="61"/>
      <c r="CS582" s="61"/>
      <c r="CT582" s="61"/>
      <c r="CU582" s="61"/>
      <c r="CV582" s="61"/>
      <c r="CW582" s="61"/>
      <c r="CX582" s="61"/>
      <c r="CY582" s="61"/>
      <c r="CZ582" s="61"/>
      <c r="DA582" s="61"/>
      <c r="DB582" s="61"/>
      <c r="DC582" s="61"/>
      <c r="DD582" s="61"/>
      <c r="DE582" s="61"/>
      <c r="DF582" s="61"/>
      <c r="DG582" s="61"/>
      <c r="DH582" s="61"/>
      <c r="DI582" s="61"/>
      <c r="DJ582" s="62"/>
    </row>
    <row r="583" spans="2:114" s="3" customFormat="1" ht="40.5" customHeight="1" x14ac:dyDescent="0.35">
      <c r="B583" s="56"/>
      <c r="C583" s="56"/>
      <c r="E583" s="58"/>
      <c r="F583" s="59"/>
      <c r="G583" s="60"/>
      <c r="H583" s="60"/>
      <c r="I583" s="60"/>
      <c r="J583" s="60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  <c r="BY583" s="61"/>
      <c r="BZ583" s="61"/>
      <c r="CA583" s="61"/>
      <c r="CB583" s="61"/>
      <c r="CC583" s="61"/>
      <c r="CD583" s="61"/>
      <c r="CE583" s="61"/>
      <c r="CF583" s="61"/>
      <c r="CG583" s="61"/>
      <c r="CH583" s="61"/>
      <c r="CI583" s="61"/>
      <c r="CJ583" s="61"/>
      <c r="CK583" s="61"/>
      <c r="CL583" s="61"/>
      <c r="CM583" s="61"/>
      <c r="CN583" s="61"/>
      <c r="CO583" s="61"/>
      <c r="CP583" s="61"/>
      <c r="CQ583" s="61"/>
      <c r="CR583" s="61"/>
      <c r="CS583" s="61"/>
      <c r="CT583" s="61"/>
      <c r="CU583" s="61"/>
      <c r="CV583" s="61"/>
      <c r="CW583" s="61"/>
      <c r="CX583" s="61"/>
      <c r="CY583" s="61"/>
      <c r="CZ583" s="61"/>
      <c r="DA583" s="61"/>
      <c r="DB583" s="61"/>
      <c r="DC583" s="61"/>
      <c r="DD583" s="61"/>
      <c r="DE583" s="61"/>
      <c r="DF583" s="61"/>
      <c r="DG583" s="61"/>
      <c r="DH583" s="61"/>
      <c r="DI583" s="61"/>
      <c r="DJ583" s="62"/>
    </row>
    <row r="584" spans="2:114" s="3" customFormat="1" ht="40.5" customHeight="1" x14ac:dyDescent="0.35">
      <c r="B584" s="56"/>
      <c r="C584" s="56"/>
      <c r="E584" s="58"/>
      <c r="F584" s="59"/>
      <c r="G584" s="60"/>
      <c r="H584" s="60"/>
      <c r="I584" s="60"/>
      <c r="J584" s="60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  <c r="BY584" s="61"/>
      <c r="BZ584" s="61"/>
      <c r="CA584" s="61"/>
      <c r="CB584" s="61"/>
      <c r="CC584" s="61"/>
      <c r="CD584" s="61"/>
      <c r="CE584" s="61"/>
      <c r="CF584" s="61"/>
      <c r="CG584" s="61"/>
      <c r="CH584" s="61"/>
      <c r="CI584" s="61"/>
      <c r="CJ584" s="61"/>
      <c r="CK584" s="61"/>
      <c r="CL584" s="61"/>
      <c r="CM584" s="61"/>
      <c r="CN584" s="61"/>
      <c r="CO584" s="61"/>
      <c r="CP584" s="61"/>
      <c r="CQ584" s="61"/>
      <c r="CR584" s="61"/>
      <c r="CS584" s="61"/>
      <c r="CT584" s="61"/>
      <c r="CU584" s="61"/>
      <c r="CV584" s="61"/>
      <c r="CW584" s="61"/>
      <c r="CX584" s="61"/>
      <c r="CY584" s="61"/>
      <c r="CZ584" s="61"/>
      <c r="DA584" s="61"/>
      <c r="DB584" s="61"/>
      <c r="DC584" s="61"/>
      <c r="DD584" s="61"/>
      <c r="DE584" s="61"/>
      <c r="DF584" s="61"/>
      <c r="DG584" s="61"/>
      <c r="DH584" s="61"/>
      <c r="DI584" s="61"/>
      <c r="DJ584" s="62"/>
    </row>
    <row r="585" spans="2:114" s="3" customFormat="1" ht="40.5" customHeight="1" x14ac:dyDescent="0.35">
      <c r="B585" s="56"/>
      <c r="C585" s="56"/>
      <c r="E585" s="58"/>
      <c r="F585" s="59"/>
      <c r="G585" s="60"/>
      <c r="H585" s="60"/>
      <c r="I585" s="60"/>
      <c r="J585" s="60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1"/>
      <c r="CM585" s="61"/>
      <c r="CN585" s="61"/>
      <c r="CO585" s="61"/>
      <c r="CP585" s="61"/>
      <c r="CQ585" s="61"/>
      <c r="CR585" s="61"/>
      <c r="CS585" s="61"/>
      <c r="CT585" s="61"/>
      <c r="CU585" s="61"/>
      <c r="CV585" s="61"/>
      <c r="CW585" s="61"/>
      <c r="CX585" s="61"/>
      <c r="CY585" s="61"/>
      <c r="CZ585" s="61"/>
      <c r="DA585" s="61"/>
      <c r="DB585" s="61"/>
      <c r="DC585" s="61"/>
      <c r="DD585" s="61"/>
      <c r="DE585" s="61"/>
      <c r="DF585" s="61"/>
      <c r="DG585" s="61"/>
      <c r="DH585" s="61"/>
      <c r="DI585" s="61"/>
      <c r="DJ585" s="62"/>
    </row>
    <row r="586" spans="2:114" s="3" customFormat="1" ht="40.5" customHeight="1" x14ac:dyDescent="0.35">
      <c r="B586" s="56"/>
      <c r="C586" s="56"/>
      <c r="E586" s="58"/>
      <c r="F586" s="59"/>
      <c r="G586" s="60"/>
      <c r="H586" s="60"/>
      <c r="I586" s="60"/>
      <c r="J586" s="60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  <c r="DE586" s="61"/>
      <c r="DF586" s="61"/>
      <c r="DG586" s="61"/>
      <c r="DH586" s="61"/>
      <c r="DI586" s="61"/>
      <c r="DJ586" s="62"/>
    </row>
    <row r="587" spans="2:114" s="3" customFormat="1" ht="40.5" customHeight="1" x14ac:dyDescent="0.35">
      <c r="B587" s="56"/>
      <c r="C587" s="56"/>
      <c r="E587" s="58"/>
      <c r="F587" s="59"/>
      <c r="G587" s="60"/>
      <c r="H587" s="60"/>
      <c r="I587" s="60"/>
      <c r="J587" s="60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  <c r="BY587" s="61"/>
      <c r="BZ587" s="61"/>
      <c r="CA587" s="61"/>
      <c r="CB587" s="61"/>
      <c r="CC587" s="61"/>
      <c r="CD587" s="61"/>
      <c r="CE587" s="61"/>
      <c r="CF587" s="61"/>
      <c r="CG587" s="61"/>
      <c r="CH587" s="61"/>
      <c r="CI587" s="61"/>
      <c r="CJ587" s="61"/>
      <c r="CK587" s="61"/>
      <c r="CL587" s="61"/>
      <c r="CM587" s="61"/>
      <c r="CN587" s="61"/>
      <c r="CO587" s="61"/>
      <c r="CP587" s="61"/>
      <c r="CQ587" s="61"/>
      <c r="CR587" s="61"/>
      <c r="CS587" s="61"/>
      <c r="CT587" s="61"/>
      <c r="CU587" s="61"/>
      <c r="CV587" s="61"/>
      <c r="CW587" s="61"/>
      <c r="CX587" s="61"/>
      <c r="CY587" s="61"/>
      <c r="CZ587" s="61"/>
      <c r="DA587" s="61"/>
      <c r="DB587" s="61"/>
      <c r="DC587" s="61"/>
      <c r="DD587" s="61"/>
      <c r="DE587" s="61"/>
      <c r="DF587" s="61"/>
      <c r="DG587" s="61"/>
      <c r="DH587" s="61"/>
      <c r="DI587" s="61"/>
      <c r="DJ587" s="62"/>
    </row>
    <row r="588" spans="2:114" s="3" customFormat="1" ht="40.5" customHeight="1" x14ac:dyDescent="0.35">
      <c r="B588" s="56"/>
      <c r="C588" s="56"/>
      <c r="E588" s="58"/>
      <c r="F588" s="59"/>
      <c r="G588" s="60"/>
      <c r="H588" s="60"/>
      <c r="I588" s="60"/>
      <c r="J588" s="60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  <c r="BY588" s="61"/>
      <c r="BZ588" s="61"/>
      <c r="CA588" s="61"/>
      <c r="CB588" s="61"/>
      <c r="CC588" s="61"/>
      <c r="CD588" s="61"/>
      <c r="CE588" s="61"/>
      <c r="CF588" s="61"/>
      <c r="CG588" s="61"/>
      <c r="CH588" s="61"/>
      <c r="CI588" s="61"/>
      <c r="CJ588" s="61"/>
      <c r="CK588" s="61"/>
      <c r="CL588" s="61"/>
      <c r="CM588" s="61"/>
      <c r="CN588" s="61"/>
      <c r="CO588" s="61"/>
      <c r="CP588" s="61"/>
      <c r="CQ588" s="61"/>
      <c r="CR588" s="61"/>
      <c r="CS588" s="61"/>
      <c r="CT588" s="61"/>
      <c r="CU588" s="61"/>
      <c r="CV588" s="61"/>
      <c r="CW588" s="61"/>
      <c r="CX588" s="61"/>
      <c r="CY588" s="61"/>
      <c r="CZ588" s="61"/>
      <c r="DA588" s="61"/>
      <c r="DB588" s="61"/>
      <c r="DC588" s="61"/>
      <c r="DD588" s="61"/>
      <c r="DE588" s="61"/>
      <c r="DF588" s="61"/>
      <c r="DG588" s="61"/>
      <c r="DH588" s="61"/>
      <c r="DI588" s="61"/>
      <c r="DJ588" s="62"/>
    </row>
    <row r="589" spans="2:114" s="3" customFormat="1" ht="40.5" customHeight="1" x14ac:dyDescent="0.35">
      <c r="B589" s="56"/>
      <c r="C589" s="56"/>
      <c r="E589" s="58"/>
      <c r="F589" s="59"/>
      <c r="G589" s="60"/>
      <c r="H589" s="60"/>
      <c r="I589" s="60"/>
      <c r="J589" s="60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  <c r="BW589" s="61"/>
      <c r="BX589" s="61"/>
      <c r="BY589" s="61"/>
      <c r="BZ589" s="61"/>
      <c r="CA589" s="61"/>
      <c r="CB589" s="61"/>
      <c r="CC589" s="61"/>
      <c r="CD589" s="61"/>
      <c r="CE589" s="61"/>
      <c r="CF589" s="61"/>
      <c r="CG589" s="61"/>
      <c r="CH589" s="61"/>
      <c r="CI589" s="61"/>
      <c r="CJ589" s="61"/>
      <c r="CK589" s="61"/>
      <c r="CL589" s="61"/>
      <c r="CM589" s="61"/>
      <c r="CN589" s="61"/>
      <c r="CO589" s="61"/>
      <c r="CP589" s="61"/>
      <c r="CQ589" s="61"/>
      <c r="CR589" s="61"/>
      <c r="CS589" s="61"/>
      <c r="CT589" s="61"/>
      <c r="CU589" s="61"/>
      <c r="CV589" s="61"/>
      <c r="CW589" s="61"/>
      <c r="CX589" s="61"/>
      <c r="CY589" s="61"/>
      <c r="CZ589" s="61"/>
      <c r="DA589" s="61"/>
      <c r="DB589" s="61"/>
      <c r="DC589" s="61"/>
      <c r="DD589" s="61"/>
      <c r="DE589" s="61"/>
      <c r="DF589" s="61"/>
      <c r="DG589" s="61"/>
      <c r="DH589" s="61"/>
      <c r="DI589" s="61"/>
      <c r="DJ589" s="62"/>
    </row>
    <row r="590" spans="2:114" s="3" customFormat="1" ht="40.5" customHeight="1" x14ac:dyDescent="0.35">
      <c r="B590" s="56"/>
      <c r="C590" s="56"/>
      <c r="E590" s="58"/>
      <c r="F590" s="59"/>
      <c r="G590" s="60"/>
      <c r="H590" s="60"/>
      <c r="I590" s="60"/>
      <c r="J590" s="60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  <c r="BW590" s="61"/>
      <c r="BX590" s="61"/>
      <c r="BY590" s="61"/>
      <c r="BZ590" s="61"/>
      <c r="CA590" s="61"/>
      <c r="CB590" s="61"/>
      <c r="CC590" s="61"/>
      <c r="CD590" s="61"/>
      <c r="CE590" s="61"/>
      <c r="CF590" s="61"/>
      <c r="CG590" s="61"/>
      <c r="CH590" s="61"/>
      <c r="CI590" s="61"/>
      <c r="CJ590" s="61"/>
      <c r="CK590" s="61"/>
      <c r="CL590" s="61"/>
      <c r="CM590" s="61"/>
      <c r="CN590" s="61"/>
      <c r="CO590" s="61"/>
      <c r="CP590" s="61"/>
      <c r="CQ590" s="61"/>
      <c r="CR590" s="61"/>
      <c r="CS590" s="61"/>
      <c r="CT590" s="61"/>
      <c r="CU590" s="61"/>
      <c r="CV590" s="61"/>
      <c r="CW590" s="61"/>
      <c r="CX590" s="61"/>
      <c r="CY590" s="61"/>
      <c r="CZ590" s="61"/>
      <c r="DA590" s="61"/>
      <c r="DB590" s="61"/>
      <c r="DC590" s="61"/>
      <c r="DD590" s="61"/>
      <c r="DE590" s="61"/>
      <c r="DF590" s="61"/>
      <c r="DG590" s="61"/>
      <c r="DH590" s="61"/>
      <c r="DI590" s="61"/>
      <c r="DJ590" s="62"/>
    </row>
    <row r="591" spans="2:114" s="3" customFormat="1" ht="40.5" customHeight="1" x14ac:dyDescent="0.35">
      <c r="B591" s="56"/>
      <c r="C591" s="56"/>
      <c r="E591" s="58"/>
      <c r="F591" s="59"/>
      <c r="G591" s="60"/>
      <c r="H591" s="60"/>
      <c r="I591" s="60"/>
      <c r="J591" s="60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  <c r="CK591" s="61"/>
      <c r="CL591" s="61"/>
      <c r="CM591" s="61"/>
      <c r="CN591" s="61"/>
      <c r="CO591" s="61"/>
      <c r="CP591" s="61"/>
      <c r="CQ591" s="61"/>
      <c r="CR591" s="61"/>
      <c r="CS591" s="61"/>
      <c r="CT591" s="61"/>
      <c r="CU591" s="61"/>
      <c r="CV591" s="61"/>
      <c r="CW591" s="61"/>
      <c r="CX591" s="61"/>
      <c r="CY591" s="61"/>
      <c r="CZ591" s="61"/>
      <c r="DA591" s="61"/>
      <c r="DB591" s="61"/>
      <c r="DC591" s="61"/>
      <c r="DD591" s="61"/>
      <c r="DE591" s="61"/>
      <c r="DF591" s="61"/>
      <c r="DG591" s="61"/>
      <c r="DH591" s="61"/>
      <c r="DI591" s="61"/>
      <c r="DJ591" s="62"/>
    </row>
    <row r="592" spans="2:114" s="3" customFormat="1" ht="40.5" customHeight="1" x14ac:dyDescent="0.35">
      <c r="B592" s="56"/>
      <c r="C592" s="56"/>
      <c r="E592" s="58"/>
      <c r="F592" s="59"/>
      <c r="G592" s="60"/>
      <c r="H592" s="60"/>
      <c r="I592" s="60"/>
      <c r="J592" s="60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  <c r="BY592" s="61"/>
      <c r="BZ592" s="61"/>
      <c r="CA592" s="61"/>
      <c r="CB592" s="61"/>
      <c r="CC592" s="61"/>
      <c r="CD592" s="61"/>
      <c r="CE592" s="61"/>
      <c r="CF592" s="61"/>
      <c r="CG592" s="61"/>
      <c r="CH592" s="61"/>
      <c r="CI592" s="61"/>
      <c r="CJ592" s="61"/>
      <c r="CK592" s="61"/>
      <c r="CL592" s="61"/>
      <c r="CM592" s="61"/>
      <c r="CN592" s="61"/>
      <c r="CO592" s="61"/>
      <c r="CP592" s="61"/>
      <c r="CQ592" s="61"/>
      <c r="CR592" s="61"/>
      <c r="CS592" s="61"/>
      <c r="CT592" s="61"/>
      <c r="CU592" s="61"/>
      <c r="CV592" s="61"/>
      <c r="CW592" s="61"/>
      <c r="CX592" s="61"/>
      <c r="CY592" s="61"/>
      <c r="CZ592" s="61"/>
      <c r="DA592" s="61"/>
      <c r="DB592" s="61"/>
      <c r="DC592" s="61"/>
      <c r="DD592" s="61"/>
      <c r="DE592" s="61"/>
      <c r="DF592" s="61"/>
      <c r="DG592" s="61"/>
      <c r="DH592" s="61"/>
      <c r="DI592" s="61"/>
      <c r="DJ592" s="62"/>
    </row>
    <row r="593" spans="2:114" s="3" customFormat="1" ht="40.5" customHeight="1" x14ac:dyDescent="0.35">
      <c r="B593" s="56"/>
      <c r="C593" s="56"/>
      <c r="E593" s="58"/>
      <c r="F593" s="59"/>
      <c r="G593" s="60"/>
      <c r="H593" s="60"/>
      <c r="I593" s="60"/>
      <c r="J593" s="60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  <c r="CL593" s="61"/>
      <c r="CM593" s="61"/>
      <c r="CN593" s="61"/>
      <c r="CO593" s="61"/>
      <c r="CP593" s="61"/>
      <c r="CQ593" s="61"/>
      <c r="CR593" s="61"/>
      <c r="CS593" s="61"/>
      <c r="CT593" s="61"/>
      <c r="CU593" s="61"/>
      <c r="CV593" s="61"/>
      <c r="CW593" s="61"/>
      <c r="CX593" s="61"/>
      <c r="CY593" s="61"/>
      <c r="CZ593" s="61"/>
      <c r="DA593" s="61"/>
      <c r="DB593" s="61"/>
      <c r="DC593" s="61"/>
      <c r="DD593" s="61"/>
      <c r="DE593" s="61"/>
      <c r="DF593" s="61"/>
      <c r="DG593" s="61"/>
      <c r="DH593" s="61"/>
      <c r="DI593" s="61"/>
      <c r="DJ593" s="62"/>
    </row>
    <row r="594" spans="2:114" s="3" customFormat="1" ht="40.5" customHeight="1" x14ac:dyDescent="0.35">
      <c r="B594" s="56"/>
      <c r="C594" s="56"/>
      <c r="E594" s="58"/>
      <c r="F594" s="59"/>
      <c r="G594" s="60"/>
      <c r="H594" s="60"/>
      <c r="I594" s="60"/>
      <c r="J594" s="60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  <c r="BY594" s="61"/>
      <c r="BZ594" s="61"/>
      <c r="CA594" s="61"/>
      <c r="CB594" s="61"/>
      <c r="CC594" s="61"/>
      <c r="CD594" s="61"/>
      <c r="CE594" s="61"/>
      <c r="CF594" s="61"/>
      <c r="CG594" s="61"/>
      <c r="CH594" s="61"/>
      <c r="CI594" s="61"/>
      <c r="CJ594" s="61"/>
      <c r="CK594" s="61"/>
      <c r="CL594" s="61"/>
      <c r="CM594" s="61"/>
      <c r="CN594" s="61"/>
      <c r="CO594" s="61"/>
      <c r="CP594" s="61"/>
      <c r="CQ594" s="61"/>
      <c r="CR594" s="61"/>
      <c r="CS594" s="61"/>
      <c r="CT594" s="61"/>
      <c r="CU594" s="61"/>
      <c r="CV594" s="61"/>
      <c r="CW594" s="61"/>
      <c r="CX594" s="61"/>
      <c r="CY594" s="61"/>
      <c r="CZ594" s="61"/>
      <c r="DA594" s="61"/>
      <c r="DB594" s="61"/>
      <c r="DC594" s="61"/>
      <c r="DD594" s="61"/>
      <c r="DE594" s="61"/>
      <c r="DF594" s="61"/>
      <c r="DG594" s="61"/>
      <c r="DH594" s="61"/>
      <c r="DI594" s="61"/>
      <c r="DJ594" s="62"/>
    </row>
    <row r="595" spans="2:114" s="3" customFormat="1" ht="40.5" customHeight="1" x14ac:dyDescent="0.35">
      <c r="B595" s="56"/>
      <c r="C595" s="56"/>
      <c r="E595" s="58"/>
      <c r="F595" s="59"/>
      <c r="G595" s="60"/>
      <c r="H595" s="60"/>
      <c r="I595" s="60"/>
      <c r="J595" s="60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  <c r="CC595" s="61"/>
      <c r="CD595" s="61"/>
      <c r="CE595" s="61"/>
      <c r="CF595" s="61"/>
      <c r="CG595" s="61"/>
      <c r="CH595" s="61"/>
      <c r="CI595" s="61"/>
      <c r="CJ595" s="61"/>
      <c r="CK595" s="61"/>
      <c r="CL595" s="61"/>
      <c r="CM595" s="61"/>
      <c r="CN595" s="61"/>
      <c r="CO595" s="61"/>
      <c r="CP595" s="61"/>
      <c r="CQ595" s="61"/>
      <c r="CR595" s="61"/>
      <c r="CS595" s="61"/>
      <c r="CT595" s="61"/>
      <c r="CU595" s="61"/>
      <c r="CV595" s="61"/>
      <c r="CW595" s="61"/>
      <c r="CX595" s="61"/>
      <c r="CY595" s="61"/>
      <c r="CZ595" s="61"/>
      <c r="DA595" s="61"/>
      <c r="DB595" s="61"/>
      <c r="DC595" s="61"/>
      <c r="DD595" s="61"/>
      <c r="DE595" s="61"/>
      <c r="DF595" s="61"/>
      <c r="DG595" s="61"/>
      <c r="DH595" s="61"/>
      <c r="DI595" s="61"/>
      <c r="DJ595" s="62"/>
    </row>
    <row r="596" spans="2:114" s="3" customFormat="1" ht="40.5" customHeight="1" x14ac:dyDescent="0.35">
      <c r="B596" s="56"/>
      <c r="C596" s="56"/>
      <c r="E596" s="58"/>
      <c r="F596" s="59"/>
      <c r="G596" s="60"/>
      <c r="H596" s="60"/>
      <c r="I596" s="60"/>
      <c r="J596" s="60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  <c r="CK596" s="61"/>
      <c r="CL596" s="61"/>
      <c r="CM596" s="61"/>
      <c r="CN596" s="61"/>
      <c r="CO596" s="61"/>
      <c r="CP596" s="61"/>
      <c r="CQ596" s="61"/>
      <c r="CR596" s="61"/>
      <c r="CS596" s="61"/>
      <c r="CT596" s="61"/>
      <c r="CU596" s="61"/>
      <c r="CV596" s="61"/>
      <c r="CW596" s="61"/>
      <c r="CX596" s="61"/>
      <c r="CY596" s="61"/>
      <c r="CZ596" s="61"/>
      <c r="DA596" s="61"/>
      <c r="DB596" s="61"/>
      <c r="DC596" s="61"/>
      <c r="DD596" s="61"/>
      <c r="DE596" s="61"/>
      <c r="DF596" s="61"/>
      <c r="DG596" s="61"/>
      <c r="DH596" s="61"/>
      <c r="DI596" s="61"/>
      <c r="DJ596" s="62"/>
    </row>
    <row r="597" spans="2:114" s="3" customFormat="1" ht="40.5" customHeight="1" x14ac:dyDescent="0.35">
      <c r="B597" s="56"/>
      <c r="C597" s="56"/>
      <c r="E597" s="58"/>
      <c r="F597" s="59"/>
      <c r="G597" s="60"/>
      <c r="H597" s="60"/>
      <c r="I597" s="60"/>
      <c r="J597" s="60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  <c r="CC597" s="61"/>
      <c r="CD597" s="61"/>
      <c r="CE597" s="61"/>
      <c r="CF597" s="61"/>
      <c r="CG597" s="61"/>
      <c r="CH597" s="61"/>
      <c r="CI597" s="61"/>
      <c r="CJ597" s="61"/>
      <c r="CK597" s="61"/>
      <c r="CL597" s="61"/>
      <c r="CM597" s="61"/>
      <c r="CN597" s="61"/>
      <c r="CO597" s="61"/>
      <c r="CP597" s="61"/>
      <c r="CQ597" s="61"/>
      <c r="CR597" s="61"/>
      <c r="CS597" s="61"/>
      <c r="CT597" s="61"/>
      <c r="CU597" s="61"/>
      <c r="CV597" s="61"/>
      <c r="CW597" s="61"/>
      <c r="CX597" s="61"/>
      <c r="CY597" s="61"/>
      <c r="CZ597" s="61"/>
      <c r="DA597" s="61"/>
      <c r="DB597" s="61"/>
      <c r="DC597" s="61"/>
      <c r="DD597" s="61"/>
      <c r="DE597" s="61"/>
      <c r="DF597" s="61"/>
      <c r="DG597" s="61"/>
      <c r="DH597" s="61"/>
      <c r="DI597" s="61"/>
      <c r="DJ597" s="62"/>
    </row>
    <row r="598" spans="2:114" s="3" customFormat="1" ht="40.5" customHeight="1" x14ac:dyDescent="0.35">
      <c r="B598" s="56"/>
      <c r="C598" s="56"/>
      <c r="E598" s="58"/>
      <c r="F598" s="59"/>
      <c r="G598" s="60"/>
      <c r="H598" s="60"/>
      <c r="I598" s="60"/>
      <c r="J598" s="60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  <c r="CC598" s="61"/>
      <c r="CD598" s="61"/>
      <c r="CE598" s="61"/>
      <c r="CF598" s="61"/>
      <c r="CG598" s="61"/>
      <c r="CH598" s="61"/>
      <c r="CI598" s="61"/>
      <c r="CJ598" s="61"/>
      <c r="CK598" s="61"/>
      <c r="CL598" s="61"/>
      <c r="CM598" s="61"/>
      <c r="CN598" s="61"/>
      <c r="CO598" s="61"/>
      <c r="CP598" s="61"/>
      <c r="CQ598" s="61"/>
      <c r="CR598" s="61"/>
      <c r="CS598" s="61"/>
      <c r="CT598" s="61"/>
      <c r="CU598" s="61"/>
      <c r="CV598" s="61"/>
      <c r="CW598" s="61"/>
      <c r="CX598" s="61"/>
      <c r="CY598" s="61"/>
      <c r="CZ598" s="61"/>
      <c r="DA598" s="61"/>
      <c r="DB598" s="61"/>
      <c r="DC598" s="61"/>
      <c r="DD598" s="61"/>
      <c r="DE598" s="61"/>
      <c r="DF598" s="61"/>
      <c r="DG598" s="61"/>
      <c r="DH598" s="61"/>
      <c r="DI598" s="61"/>
      <c r="DJ598" s="62"/>
    </row>
    <row r="599" spans="2:114" s="3" customFormat="1" ht="40.5" customHeight="1" x14ac:dyDescent="0.35">
      <c r="B599" s="56"/>
      <c r="C599" s="56"/>
      <c r="E599" s="58"/>
      <c r="F599" s="59"/>
      <c r="G599" s="60"/>
      <c r="H599" s="60"/>
      <c r="I599" s="60"/>
      <c r="J599" s="60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  <c r="BW599" s="61"/>
      <c r="BX599" s="61"/>
      <c r="BY599" s="61"/>
      <c r="BZ599" s="61"/>
      <c r="CA599" s="61"/>
      <c r="CB599" s="61"/>
      <c r="CC599" s="61"/>
      <c r="CD599" s="61"/>
      <c r="CE599" s="61"/>
      <c r="CF599" s="61"/>
      <c r="CG599" s="61"/>
      <c r="CH599" s="61"/>
      <c r="CI599" s="61"/>
      <c r="CJ599" s="61"/>
      <c r="CK599" s="61"/>
      <c r="CL599" s="61"/>
      <c r="CM599" s="61"/>
      <c r="CN599" s="61"/>
      <c r="CO599" s="61"/>
      <c r="CP599" s="61"/>
      <c r="CQ599" s="61"/>
      <c r="CR599" s="61"/>
      <c r="CS599" s="61"/>
      <c r="CT599" s="61"/>
      <c r="CU599" s="61"/>
      <c r="CV599" s="61"/>
      <c r="CW599" s="61"/>
      <c r="CX599" s="61"/>
      <c r="CY599" s="61"/>
      <c r="CZ599" s="61"/>
      <c r="DA599" s="61"/>
      <c r="DB599" s="61"/>
      <c r="DC599" s="61"/>
      <c r="DD599" s="61"/>
      <c r="DE599" s="61"/>
      <c r="DF599" s="61"/>
      <c r="DG599" s="61"/>
      <c r="DH599" s="61"/>
      <c r="DI599" s="61"/>
      <c r="DJ599" s="62"/>
    </row>
    <row r="600" spans="2:114" s="3" customFormat="1" ht="40.5" customHeight="1" x14ac:dyDescent="0.35">
      <c r="B600" s="56"/>
      <c r="C600" s="56"/>
      <c r="E600" s="58"/>
      <c r="F600" s="59"/>
      <c r="G600" s="60"/>
      <c r="H600" s="60"/>
      <c r="I600" s="60"/>
      <c r="J600" s="60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  <c r="BY600" s="61"/>
      <c r="BZ600" s="61"/>
      <c r="CA600" s="61"/>
      <c r="CB600" s="61"/>
      <c r="CC600" s="61"/>
      <c r="CD600" s="61"/>
      <c r="CE600" s="61"/>
      <c r="CF600" s="61"/>
      <c r="CG600" s="61"/>
      <c r="CH600" s="61"/>
      <c r="CI600" s="61"/>
      <c r="CJ600" s="61"/>
      <c r="CK600" s="61"/>
      <c r="CL600" s="61"/>
      <c r="CM600" s="61"/>
      <c r="CN600" s="61"/>
      <c r="CO600" s="61"/>
      <c r="CP600" s="61"/>
      <c r="CQ600" s="61"/>
      <c r="CR600" s="61"/>
      <c r="CS600" s="61"/>
      <c r="CT600" s="61"/>
      <c r="CU600" s="61"/>
      <c r="CV600" s="61"/>
      <c r="CW600" s="61"/>
      <c r="CX600" s="61"/>
      <c r="CY600" s="61"/>
      <c r="CZ600" s="61"/>
      <c r="DA600" s="61"/>
      <c r="DB600" s="61"/>
      <c r="DC600" s="61"/>
      <c r="DD600" s="61"/>
      <c r="DE600" s="61"/>
      <c r="DF600" s="61"/>
      <c r="DG600" s="61"/>
      <c r="DH600" s="61"/>
      <c r="DI600" s="61"/>
      <c r="DJ600" s="62"/>
    </row>
    <row r="601" spans="2:114" s="3" customFormat="1" ht="40.5" customHeight="1" x14ac:dyDescent="0.35">
      <c r="B601" s="56"/>
      <c r="C601" s="56"/>
      <c r="E601" s="58"/>
      <c r="F601" s="59"/>
      <c r="G601" s="60"/>
      <c r="H601" s="60"/>
      <c r="I601" s="60"/>
      <c r="J601" s="60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  <c r="BY601" s="61"/>
      <c r="BZ601" s="61"/>
      <c r="CA601" s="61"/>
      <c r="CB601" s="61"/>
      <c r="CC601" s="61"/>
      <c r="CD601" s="61"/>
      <c r="CE601" s="61"/>
      <c r="CF601" s="61"/>
      <c r="CG601" s="61"/>
      <c r="CH601" s="61"/>
      <c r="CI601" s="61"/>
      <c r="CJ601" s="61"/>
      <c r="CK601" s="61"/>
      <c r="CL601" s="61"/>
      <c r="CM601" s="61"/>
      <c r="CN601" s="61"/>
      <c r="CO601" s="61"/>
      <c r="CP601" s="61"/>
      <c r="CQ601" s="61"/>
      <c r="CR601" s="61"/>
      <c r="CS601" s="61"/>
      <c r="CT601" s="61"/>
      <c r="CU601" s="61"/>
      <c r="CV601" s="61"/>
      <c r="CW601" s="61"/>
      <c r="CX601" s="61"/>
      <c r="CY601" s="61"/>
      <c r="CZ601" s="61"/>
      <c r="DA601" s="61"/>
      <c r="DB601" s="61"/>
      <c r="DC601" s="61"/>
      <c r="DD601" s="61"/>
      <c r="DE601" s="61"/>
      <c r="DF601" s="61"/>
      <c r="DG601" s="61"/>
      <c r="DH601" s="61"/>
      <c r="DI601" s="61"/>
      <c r="DJ601" s="62"/>
    </row>
    <row r="602" spans="2:114" s="3" customFormat="1" ht="40.5" customHeight="1" x14ac:dyDescent="0.35">
      <c r="B602" s="56"/>
      <c r="C602" s="56"/>
      <c r="E602" s="58"/>
      <c r="F602" s="59"/>
      <c r="G602" s="60"/>
      <c r="H602" s="60"/>
      <c r="I602" s="60"/>
      <c r="J602" s="60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  <c r="BW602" s="61"/>
      <c r="BX602" s="61"/>
      <c r="BY602" s="61"/>
      <c r="BZ602" s="61"/>
      <c r="CA602" s="61"/>
      <c r="CB602" s="61"/>
      <c r="CC602" s="61"/>
      <c r="CD602" s="61"/>
      <c r="CE602" s="61"/>
      <c r="CF602" s="61"/>
      <c r="CG602" s="61"/>
      <c r="CH602" s="61"/>
      <c r="CI602" s="61"/>
      <c r="CJ602" s="61"/>
      <c r="CK602" s="61"/>
      <c r="CL602" s="61"/>
      <c r="CM602" s="61"/>
      <c r="CN602" s="61"/>
      <c r="CO602" s="61"/>
      <c r="CP602" s="61"/>
      <c r="CQ602" s="61"/>
      <c r="CR602" s="61"/>
      <c r="CS602" s="61"/>
      <c r="CT602" s="61"/>
      <c r="CU602" s="61"/>
      <c r="CV602" s="61"/>
      <c r="CW602" s="61"/>
      <c r="CX602" s="61"/>
      <c r="CY602" s="61"/>
      <c r="CZ602" s="61"/>
      <c r="DA602" s="61"/>
      <c r="DB602" s="61"/>
      <c r="DC602" s="61"/>
      <c r="DD602" s="61"/>
      <c r="DE602" s="61"/>
      <c r="DF602" s="61"/>
      <c r="DG602" s="61"/>
      <c r="DH602" s="61"/>
      <c r="DI602" s="61"/>
      <c r="DJ602" s="62"/>
    </row>
    <row r="603" spans="2:114" s="3" customFormat="1" ht="40.5" customHeight="1" x14ac:dyDescent="0.35">
      <c r="B603" s="56"/>
      <c r="C603" s="56"/>
      <c r="E603" s="58"/>
      <c r="F603" s="59"/>
      <c r="G603" s="60"/>
      <c r="H603" s="60"/>
      <c r="I603" s="60"/>
      <c r="J603" s="60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  <c r="CK603" s="61"/>
      <c r="CL603" s="61"/>
      <c r="CM603" s="61"/>
      <c r="CN603" s="61"/>
      <c r="CO603" s="61"/>
      <c r="CP603" s="61"/>
      <c r="CQ603" s="61"/>
      <c r="CR603" s="61"/>
      <c r="CS603" s="61"/>
      <c r="CT603" s="61"/>
      <c r="CU603" s="61"/>
      <c r="CV603" s="61"/>
      <c r="CW603" s="61"/>
      <c r="CX603" s="61"/>
      <c r="CY603" s="61"/>
      <c r="CZ603" s="61"/>
      <c r="DA603" s="61"/>
      <c r="DB603" s="61"/>
      <c r="DC603" s="61"/>
      <c r="DD603" s="61"/>
      <c r="DE603" s="61"/>
      <c r="DF603" s="61"/>
      <c r="DG603" s="61"/>
      <c r="DH603" s="61"/>
      <c r="DI603" s="61"/>
      <c r="DJ603" s="62"/>
    </row>
    <row r="604" spans="2:114" s="3" customFormat="1" ht="40.5" customHeight="1" x14ac:dyDescent="0.35">
      <c r="B604" s="56"/>
      <c r="C604" s="56"/>
      <c r="E604" s="58"/>
      <c r="F604" s="59"/>
      <c r="G604" s="60"/>
      <c r="H604" s="60"/>
      <c r="I604" s="60"/>
      <c r="J604" s="60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  <c r="CK604" s="61"/>
      <c r="CL604" s="61"/>
      <c r="CM604" s="61"/>
      <c r="CN604" s="61"/>
      <c r="CO604" s="61"/>
      <c r="CP604" s="61"/>
      <c r="CQ604" s="61"/>
      <c r="CR604" s="61"/>
      <c r="CS604" s="61"/>
      <c r="CT604" s="61"/>
      <c r="CU604" s="61"/>
      <c r="CV604" s="61"/>
      <c r="CW604" s="61"/>
      <c r="CX604" s="61"/>
      <c r="CY604" s="61"/>
      <c r="CZ604" s="61"/>
      <c r="DA604" s="61"/>
      <c r="DB604" s="61"/>
      <c r="DC604" s="61"/>
      <c r="DD604" s="61"/>
      <c r="DE604" s="61"/>
      <c r="DF604" s="61"/>
      <c r="DG604" s="61"/>
      <c r="DH604" s="61"/>
      <c r="DI604" s="61"/>
      <c r="DJ604" s="62"/>
    </row>
    <row r="605" spans="2:114" s="3" customFormat="1" ht="40.5" customHeight="1" x14ac:dyDescent="0.35">
      <c r="B605" s="56"/>
      <c r="C605" s="56"/>
      <c r="E605" s="58"/>
      <c r="F605" s="59"/>
      <c r="G605" s="60"/>
      <c r="H605" s="60"/>
      <c r="I605" s="60"/>
      <c r="J605" s="60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  <c r="BY605" s="61"/>
      <c r="BZ605" s="61"/>
      <c r="CA605" s="61"/>
      <c r="CB605" s="61"/>
      <c r="CC605" s="61"/>
      <c r="CD605" s="61"/>
      <c r="CE605" s="61"/>
      <c r="CF605" s="61"/>
      <c r="CG605" s="61"/>
      <c r="CH605" s="61"/>
      <c r="CI605" s="61"/>
      <c r="CJ605" s="61"/>
      <c r="CK605" s="61"/>
      <c r="CL605" s="61"/>
      <c r="CM605" s="61"/>
      <c r="CN605" s="61"/>
      <c r="CO605" s="61"/>
      <c r="CP605" s="61"/>
      <c r="CQ605" s="61"/>
      <c r="CR605" s="61"/>
      <c r="CS605" s="61"/>
      <c r="CT605" s="61"/>
      <c r="CU605" s="61"/>
      <c r="CV605" s="61"/>
      <c r="CW605" s="61"/>
      <c r="CX605" s="61"/>
      <c r="CY605" s="61"/>
      <c r="CZ605" s="61"/>
      <c r="DA605" s="61"/>
      <c r="DB605" s="61"/>
      <c r="DC605" s="61"/>
      <c r="DD605" s="61"/>
      <c r="DE605" s="61"/>
      <c r="DF605" s="61"/>
      <c r="DG605" s="61"/>
      <c r="DH605" s="61"/>
      <c r="DI605" s="61"/>
      <c r="DJ605" s="62"/>
    </row>
    <row r="606" spans="2:114" s="3" customFormat="1" ht="40.5" customHeight="1" x14ac:dyDescent="0.35">
      <c r="B606" s="56"/>
      <c r="C606" s="56"/>
      <c r="E606" s="58"/>
      <c r="F606" s="59"/>
      <c r="G606" s="60"/>
      <c r="H606" s="60"/>
      <c r="I606" s="60"/>
      <c r="J606" s="60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  <c r="BW606" s="61"/>
      <c r="BX606" s="61"/>
      <c r="BY606" s="61"/>
      <c r="BZ606" s="61"/>
      <c r="CA606" s="61"/>
      <c r="CB606" s="61"/>
      <c r="CC606" s="61"/>
      <c r="CD606" s="61"/>
      <c r="CE606" s="61"/>
      <c r="CF606" s="61"/>
      <c r="CG606" s="61"/>
      <c r="CH606" s="61"/>
      <c r="CI606" s="61"/>
      <c r="CJ606" s="61"/>
      <c r="CK606" s="61"/>
      <c r="CL606" s="61"/>
      <c r="CM606" s="61"/>
      <c r="CN606" s="61"/>
      <c r="CO606" s="61"/>
      <c r="CP606" s="61"/>
      <c r="CQ606" s="61"/>
      <c r="CR606" s="61"/>
      <c r="CS606" s="61"/>
      <c r="CT606" s="61"/>
      <c r="CU606" s="61"/>
      <c r="CV606" s="61"/>
      <c r="CW606" s="61"/>
      <c r="CX606" s="61"/>
      <c r="CY606" s="61"/>
      <c r="CZ606" s="61"/>
      <c r="DA606" s="61"/>
      <c r="DB606" s="61"/>
      <c r="DC606" s="61"/>
      <c r="DD606" s="61"/>
      <c r="DE606" s="61"/>
      <c r="DF606" s="61"/>
      <c r="DG606" s="61"/>
      <c r="DH606" s="61"/>
      <c r="DI606" s="61"/>
      <c r="DJ606" s="62"/>
    </row>
    <row r="607" spans="2:114" s="3" customFormat="1" ht="40.5" customHeight="1" x14ac:dyDescent="0.35">
      <c r="B607" s="56"/>
      <c r="C607" s="56"/>
      <c r="E607" s="58"/>
      <c r="F607" s="59"/>
      <c r="G607" s="60"/>
      <c r="H607" s="60"/>
      <c r="I607" s="60"/>
      <c r="J607" s="60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  <c r="CK607" s="61"/>
      <c r="CL607" s="61"/>
      <c r="CM607" s="61"/>
      <c r="CN607" s="61"/>
      <c r="CO607" s="61"/>
      <c r="CP607" s="61"/>
      <c r="CQ607" s="61"/>
      <c r="CR607" s="61"/>
      <c r="CS607" s="61"/>
      <c r="CT607" s="61"/>
      <c r="CU607" s="61"/>
      <c r="CV607" s="61"/>
      <c r="CW607" s="61"/>
      <c r="CX607" s="61"/>
      <c r="CY607" s="61"/>
      <c r="CZ607" s="61"/>
      <c r="DA607" s="61"/>
      <c r="DB607" s="61"/>
      <c r="DC607" s="61"/>
      <c r="DD607" s="61"/>
      <c r="DE607" s="61"/>
      <c r="DF607" s="61"/>
      <c r="DG607" s="61"/>
      <c r="DH607" s="61"/>
      <c r="DI607" s="61"/>
      <c r="DJ607" s="62"/>
    </row>
    <row r="608" spans="2:114" s="3" customFormat="1" ht="40.5" customHeight="1" x14ac:dyDescent="0.35">
      <c r="B608" s="56"/>
      <c r="C608" s="56"/>
      <c r="E608" s="58"/>
      <c r="F608" s="59"/>
      <c r="G608" s="60"/>
      <c r="H608" s="60"/>
      <c r="I608" s="60"/>
      <c r="J608" s="60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  <c r="BW608" s="61"/>
      <c r="BX608" s="61"/>
      <c r="BY608" s="61"/>
      <c r="BZ608" s="61"/>
      <c r="CA608" s="61"/>
      <c r="CB608" s="61"/>
      <c r="CC608" s="61"/>
      <c r="CD608" s="61"/>
      <c r="CE608" s="61"/>
      <c r="CF608" s="61"/>
      <c r="CG608" s="61"/>
      <c r="CH608" s="61"/>
      <c r="CI608" s="61"/>
      <c r="CJ608" s="61"/>
      <c r="CK608" s="61"/>
      <c r="CL608" s="61"/>
      <c r="CM608" s="61"/>
      <c r="CN608" s="61"/>
      <c r="CO608" s="61"/>
      <c r="CP608" s="61"/>
      <c r="CQ608" s="61"/>
      <c r="CR608" s="61"/>
      <c r="CS608" s="61"/>
      <c r="CT608" s="61"/>
      <c r="CU608" s="61"/>
      <c r="CV608" s="61"/>
      <c r="CW608" s="61"/>
      <c r="CX608" s="61"/>
      <c r="CY608" s="61"/>
      <c r="CZ608" s="61"/>
      <c r="DA608" s="61"/>
      <c r="DB608" s="61"/>
      <c r="DC608" s="61"/>
      <c r="DD608" s="61"/>
      <c r="DE608" s="61"/>
      <c r="DF608" s="61"/>
      <c r="DG608" s="61"/>
      <c r="DH608" s="61"/>
      <c r="DI608" s="61"/>
      <c r="DJ608" s="62"/>
    </row>
    <row r="609" spans="2:114" s="3" customFormat="1" ht="40.5" customHeight="1" x14ac:dyDescent="0.35">
      <c r="B609" s="56"/>
      <c r="C609" s="56"/>
      <c r="E609" s="58"/>
      <c r="F609" s="59"/>
      <c r="G609" s="60"/>
      <c r="H609" s="60"/>
      <c r="I609" s="60"/>
      <c r="J609" s="60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  <c r="BY609" s="61"/>
      <c r="BZ609" s="61"/>
      <c r="CA609" s="61"/>
      <c r="CB609" s="61"/>
      <c r="CC609" s="61"/>
      <c r="CD609" s="61"/>
      <c r="CE609" s="61"/>
      <c r="CF609" s="61"/>
      <c r="CG609" s="61"/>
      <c r="CH609" s="61"/>
      <c r="CI609" s="61"/>
      <c r="CJ609" s="61"/>
      <c r="CK609" s="61"/>
      <c r="CL609" s="61"/>
      <c r="CM609" s="61"/>
      <c r="CN609" s="61"/>
      <c r="CO609" s="61"/>
      <c r="CP609" s="61"/>
      <c r="CQ609" s="61"/>
      <c r="CR609" s="61"/>
      <c r="CS609" s="61"/>
      <c r="CT609" s="61"/>
      <c r="CU609" s="61"/>
      <c r="CV609" s="61"/>
      <c r="CW609" s="61"/>
      <c r="CX609" s="61"/>
      <c r="CY609" s="61"/>
      <c r="CZ609" s="61"/>
      <c r="DA609" s="61"/>
      <c r="DB609" s="61"/>
      <c r="DC609" s="61"/>
      <c r="DD609" s="61"/>
      <c r="DE609" s="61"/>
      <c r="DF609" s="61"/>
      <c r="DG609" s="61"/>
      <c r="DH609" s="61"/>
      <c r="DI609" s="61"/>
      <c r="DJ609" s="62"/>
    </row>
    <row r="610" spans="2:114" s="3" customFormat="1" ht="40.5" customHeight="1" x14ac:dyDescent="0.35">
      <c r="B610" s="56"/>
      <c r="C610" s="56"/>
      <c r="E610" s="58"/>
      <c r="F610" s="59"/>
      <c r="G610" s="60"/>
      <c r="H610" s="60"/>
      <c r="I610" s="60"/>
      <c r="J610" s="60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  <c r="BW610" s="61"/>
      <c r="BX610" s="61"/>
      <c r="BY610" s="61"/>
      <c r="BZ610" s="61"/>
      <c r="CA610" s="61"/>
      <c r="CB610" s="61"/>
      <c r="CC610" s="61"/>
      <c r="CD610" s="61"/>
      <c r="CE610" s="61"/>
      <c r="CF610" s="61"/>
      <c r="CG610" s="61"/>
      <c r="CH610" s="61"/>
      <c r="CI610" s="61"/>
      <c r="CJ610" s="61"/>
      <c r="CK610" s="61"/>
      <c r="CL610" s="61"/>
      <c r="CM610" s="61"/>
      <c r="CN610" s="61"/>
      <c r="CO610" s="61"/>
      <c r="CP610" s="61"/>
      <c r="CQ610" s="61"/>
      <c r="CR610" s="61"/>
      <c r="CS610" s="61"/>
      <c r="CT610" s="61"/>
      <c r="CU610" s="61"/>
      <c r="CV610" s="61"/>
      <c r="CW610" s="61"/>
      <c r="CX610" s="61"/>
      <c r="CY610" s="61"/>
      <c r="CZ610" s="61"/>
      <c r="DA610" s="61"/>
      <c r="DB610" s="61"/>
      <c r="DC610" s="61"/>
      <c r="DD610" s="61"/>
      <c r="DE610" s="61"/>
      <c r="DF610" s="61"/>
      <c r="DG610" s="61"/>
      <c r="DH610" s="61"/>
      <c r="DI610" s="61"/>
      <c r="DJ610" s="62"/>
    </row>
    <row r="611" spans="2:114" s="3" customFormat="1" ht="40.5" customHeight="1" x14ac:dyDescent="0.35">
      <c r="B611" s="56"/>
      <c r="C611" s="56"/>
      <c r="E611" s="58"/>
      <c r="F611" s="59"/>
      <c r="G611" s="60"/>
      <c r="H611" s="60"/>
      <c r="I611" s="60"/>
      <c r="J611" s="60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  <c r="BW611" s="61"/>
      <c r="BX611" s="61"/>
      <c r="BY611" s="61"/>
      <c r="BZ611" s="61"/>
      <c r="CA611" s="61"/>
      <c r="CB611" s="61"/>
      <c r="CC611" s="61"/>
      <c r="CD611" s="61"/>
      <c r="CE611" s="61"/>
      <c r="CF611" s="61"/>
      <c r="CG611" s="61"/>
      <c r="CH611" s="61"/>
      <c r="CI611" s="61"/>
      <c r="CJ611" s="61"/>
      <c r="CK611" s="61"/>
      <c r="CL611" s="61"/>
      <c r="CM611" s="61"/>
      <c r="CN611" s="61"/>
      <c r="CO611" s="61"/>
      <c r="CP611" s="61"/>
      <c r="CQ611" s="61"/>
      <c r="CR611" s="61"/>
      <c r="CS611" s="61"/>
      <c r="CT611" s="61"/>
      <c r="CU611" s="61"/>
      <c r="CV611" s="61"/>
      <c r="CW611" s="61"/>
      <c r="CX611" s="61"/>
      <c r="CY611" s="61"/>
      <c r="CZ611" s="61"/>
      <c r="DA611" s="61"/>
      <c r="DB611" s="61"/>
      <c r="DC611" s="61"/>
      <c r="DD611" s="61"/>
      <c r="DE611" s="61"/>
      <c r="DF611" s="61"/>
      <c r="DG611" s="61"/>
      <c r="DH611" s="61"/>
      <c r="DI611" s="61"/>
      <c r="DJ611" s="62"/>
    </row>
    <row r="612" spans="2:114" s="3" customFormat="1" ht="40.5" customHeight="1" x14ac:dyDescent="0.35">
      <c r="B612" s="56"/>
      <c r="C612" s="56"/>
      <c r="E612" s="58"/>
      <c r="F612" s="59"/>
      <c r="G612" s="60"/>
      <c r="H612" s="60"/>
      <c r="I612" s="60"/>
      <c r="J612" s="60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  <c r="BS612" s="61"/>
      <c r="BT612" s="61"/>
      <c r="BU612" s="61"/>
      <c r="BV612" s="61"/>
      <c r="BW612" s="61"/>
      <c r="BX612" s="61"/>
      <c r="BY612" s="61"/>
      <c r="BZ612" s="61"/>
      <c r="CA612" s="61"/>
      <c r="CB612" s="61"/>
      <c r="CC612" s="61"/>
      <c r="CD612" s="61"/>
      <c r="CE612" s="61"/>
      <c r="CF612" s="61"/>
      <c r="CG612" s="61"/>
      <c r="CH612" s="61"/>
      <c r="CI612" s="61"/>
      <c r="CJ612" s="61"/>
      <c r="CK612" s="61"/>
      <c r="CL612" s="61"/>
      <c r="CM612" s="61"/>
      <c r="CN612" s="61"/>
      <c r="CO612" s="61"/>
      <c r="CP612" s="61"/>
      <c r="CQ612" s="61"/>
      <c r="CR612" s="61"/>
      <c r="CS612" s="61"/>
      <c r="CT612" s="61"/>
      <c r="CU612" s="61"/>
      <c r="CV612" s="61"/>
      <c r="CW612" s="61"/>
      <c r="CX612" s="61"/>
      <c r="CY612" s="61"/>
      <c r="CZ612" s="61"/>
      <c r="DA612" s="61"/>
      <c r="DB612" s="61"/>
      <c r="DC612" s="61"/>
      <c r="DD612" s="61"/>
      <c r="DE612" s="61"/>
      <c r="DF612" s="61"/>
      <c r="DG612" s="61"/>
      <c r="DH612" s="61"/>
      <c r="DI612" s="61"/>
      <c r="DJ612" s="62"/>
    </row>
    <row r="613" spans="2:114" s="3" customFormat="1" ht="40.5" customHeight="1" x14ac:dyDescent="0.35">
      <c r="B613" s="56"/>
      <c r="C613" s="56"/>
      <c r="E613" s="58"/>
      <c r="F613" s="59"/>
      <c r="G613" s="60"/>
      <c r="H613" s="60"/>
      <c r="I613" s="60"/>
      <c r="J613" s="60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  <c r="BS613" s="61"/>
      <c r="BT613" s="61"/>
      <c r="BU613" s="61"/>
      <c r="BV613" s="61"/>
      <c r="BW613" s="61"/>
      <c r="BX613" s="61"/>
      <c r="BY613" s="61"/>
      <c r="BZ613" s="61"/>
      <c r="CA613" s="61"/>
      <c r="CB613" s="61"/>
      <c r="CC613" s="61"/>
      <c r="CD613" s="61"/>
      <c r="CE613" s="61"/>
      <c r="CF613" s="61"/>
      <c r="CG613" s="61"/>
      <c r="CH613" s="61"/>
      <c r="CI613" s="61"/>
      <c r="CJ613" s="61"/>
      <c r="CK613" s="61"/>
      <c r="CL613" s="61"/>
      <c r="CM613" s="61"/>
      <c r="CN613" s="61"/>
      <c r="CO613" s="61"/>
      <c r="CP613" s="61"/>
      <c r="CQ613" s="61"/>
      <c r="CR613" s="61"/>
      <c r="CS613" s="61"/>
      <c r="CT613" s="61"/>
      <c r="CU613" s="61"/>
      <c r="CV613" s="61"/>
      <c r="CW613" s="61"/>
      <c r="CX613" s="61"/>
      <c r="CY613" s="61"/>
      <c r="CZ613" s="61"/>
      <c r="DA613" s="61"/>
      <c r="DB613" s="61"/>
      <c r="DC613" s="61"/>
      <c r="DD613" s="61"/>
      <c r="DE613" s="61"/>
      <c r="DF613" s="61"/>
      <c r="DG613" s="61"/>
      <c r="DH613" s="61"/>
      <c r="DI613" s="61"/>
      <c r="DJ613" s="62"/>
    </row>
    <row r="614" spans="2:114" s="3" customFormat="1" ht="40.5" customHeight="1" x14ac:dyDescent="0.35">
      <c r="B614" s="56"/>
      <c r="C614" s="56"/>
      <c r="E614" s="58"/>
      <c r="F614" s="59"/>
      <c r="G614" s="60"/>
      <c r="H614" s="60"/>
      <c r="I614" s="60"/>
      <c r="J614" s="60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  <c r="BW614" s="61"/>
      <c r="BX614" s="61"/>
      <c r="BY614" s="61"/>
      <c r="BZ614" s="61"/>
      <c r="CA614" s="61"/>
      <c r="CB614" s="61"/>
      <c r="CC614" s="61"/>
      <c r="CD614" s="61"/>
      <c r="CE614" s="61"/>
      <c r="CF614" s="61"/>
      <c r="CG614" s="61"/>
      <c r="CH614" s="61"/>
      <c r="CI614" s="61"/>
      <c r="CJ614" s="61"/>
      <c r="CK614" s="61"/>
      <c r="CL614" s="61"/>
      <c r="CM614" s="61"/>
      <c r="CN614" s="61"/>
      <c r="CO614" s="61"/>
      <c r="CP614" s="61"/>
      <c r="CQ614" s="61"/>
      <c r="CR614" s="61"/>
      <c r="CS614" s="61"/>
      <c r="CT614" s="61"/>
      <c r="CU614" s="61"/>
      <c r="CV614" s="61"/>
      <c r="CW614" s="61"/>
      <c r="CX614" s="61"/>
      <c r="CY614" s="61"/>
      <c r="CZ614" s="61"/>
      <c r="DA614" s="61"/>
      <c r="DB614" s="61"/>
      <c r="DC614" s="61"/>
      <c r="DD614" s="61"/>
      <c r="DE614" s="61"/>
      <c r="DF614" s="61"/>
      <c r="DG614" s="61"/>
      <c r="DH614" s="61"/>
      <c r="DI614" s="61"/>
      <c r="DJ614" s="62"/>
    </row>
    <row r="615" spans="2:114" s="3" customFormat="1" ht="40.5" customHeight="1" x14ac:dyDescent="0.35">
      <c r="B615" s="56"/>
      <c r="C615" s="56"/>
      <c r="E615" s="58"/>
      <c r="F615" s="59"/>
      <c r="G615" s="60"/>
      <c r="H615" s="60"/>
      <c r="I615" s="60"/>
      <c r="J615" s="60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  <c r="BW615" s="61"/>
      <c r="BX615" s="61"/>
      <c r="BY615" s="61"/>
      <c r="BZ615" s="61"/>
      <c r="CA615" s="61"/>
      <c r="CB615" s="61"/>
      <c r="CC615" s="61"/>
      <c r="CD615" s="61"/>
      <c r="CE615" s="61"/>
      <c r="CF615" s="61"/>
      <c r="CG615" s="61"/>
      <c r="CH615" s="61"/>
      <c r="CI615" s="61"/>
      <c r="CJ615" s="61"/>
      <c r="CK615" s="61"/>
      <c r="CL615" s="61"/>
      <c r="CM615" s="61"/>
      <c r="CN615" s="61"/>
      <c r="CO615" s="61"/>
      <c r="CP615" s="61"/>
      <c r="CQ615" s="61"/>
      <c r="CR615" s="61"/>
      <c r="CS615" s="61"/>
      <c r="CT615" s="61"/>
      <c r="CU615" s="61"/>
      <c r="CV615" s="61"/>
      <c r="CW615" s="61"/>
      <c r="CX615" s="61"/>
      <c r="CY615" s="61"/>
      <c r="CZ615" s="61"/>
      <c r="DA615" s="61"/>
      <c r="DB615" s="61"/>
      <c r="DC615" s="61"/>
      <c r="DD615" s="61"/>
      <c r="DE615" s="61"/>
      <c r="DF615" s="61"/>
      <c r="DG615" s="61"/>
      <c r="DH615" s="61"/>
      <c r="DI615" s="61"/>
      <c r="DJ615" s="62"/>
    </row>
    <row r="616" spans="2:114" s="3" customFormat="1" ht="40.5" customHeight="1" x14ac:dyDescent="0.35">
      <c r="B616" s="56"/>
      <c r="C616" s="56"/>
      <c r="E616" s="58"/>
      <c r="F616" s="59"/>
      <c r="G616" s="60"/>
      <c r="H616" s="60"/>
      <c r="I616" s="60"/>
      <c r="J616" s="60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  <c r="BW616" s="61"/>
      <c r="BX616" s="61"/>
      <c r="BY616" s="61"/>
      <c r="BZ616" s="61"/>
      <c r="CA616" s="61"/>
      <c r="CB616" s="61"/>
      <c r="CC616" s="61"/>
      <c r="CD616" s="61"/>
      <c r="CE616" s="61"/>
      <c r="CF616" s="61"/>
      <c r="CG616" s="61"/>
      <c r="CH616" s="61"/>
      <c r="CI616" s="61"/>
      <c r="CJ616" s="61"/>
      <c r="CK616" s="61"/>
      <c r="CL616" s="61"/>
      <c r="CM616" s="61"/>
      <c r="CN616" s="61"/>
      <c r="CO616" s="61"/>
      <c r="CP616" s="61"/>
      <c r="CQ616" s="61"/>
      <c r="CR616" s="61"/>
      <c r="CS616" s="61"/>
      <c r="CT616" s="61"/>
      <c r="CU616" s="61"/>
      <c r="CV616" s="61"/>
      <c r="CW616" s="61"/>
      <c r="CX616" s="61"/>
      <c r="CY616" s="61"/>
      <c r="CZ616" s="61"/>
      <c r="DA616" s="61"/>
      <c r="DB616" s="61"/>
      <c r="DC616" s="61"/>
      <c r="DD616" s="61"/>
      <c r="DE616" s="61"/>
      <c r="DF616" s="61"/>
      <c r="DG616" s="61"/>
      <c r="DH616" s="61"/>
      <c r="DI616" s="61"/>
      <c r="DJ616" s="62"/>
    </row>
    <row r="617" spans="2:114" s="3" customFormat="1" ht="40.5" customHeight="1" x14ac:dyDescent="0.35">
      <c r="B617" s="56"/>
      <c r="C617" s="56"/>
      <c r="E617" s="58"/>
      <c r="F617" s="59"/>
      <c r="G617" s="60"/>
      <c r="H617" s="60"/>
      <c r="I617" s="60"/>
      <c r="J617" s="60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  <c r="BS617" s="61"/>
      <c r="BT617" s="61"/>
      <c r="BU617" s="61"/>
      <c r="BV617" s="61"/>
      <c r="BW617" s="61"/>
      <c r="BX617" s="61"/>
      <c r="BY617" s="61"/>
      <c r="BZ617" s="61"/>
      <c r="CA617" s="61"/>
      <c r="CB617" s="61"/>
      <c r="CC617" s="61"/>
      <c r="CD617" s="61"/>
      <c r="CE617" s="61"/>
      <c r="CF617" s="61"/>
      <c r="CG617" s="61"/>
      <c r="CH617" s="61"/>
      <c r="CI617" s="61"/>
      <c r="CJ617" s="61"/>
      <c r="CK617" s="61"/>
      <c r="CL617" s="61"/>
      <c r="CM617" s="61"/>
      <c r="CN617" s="61"/>
      <c r="CO617" s="61"/>
      <c r="CP617" s="61"/>
      <c r="CQ617" s="61"/>
      <c r="CR617" s="61"/>
      <c r="CS617" s="61"/>
      <c r="CT617" s="61"/>
      <c r="CU617" s="61"/>
      <c r="CV617" s="61"/>
      <c r="CW617" s="61"/>
      <c r="CX617" s="61"/>
      <c r="CY617" s="61"/>
      <c r="CZ617" s="61"/>
      <c r="DA617" s="61"/>
      <c r="DB617" s="61"/>
      <c r="DC617" s="61"/>
      <c r="DD617" s="61"/>
      <c r="DE617" s="61"/>
      <c r="DF617" s="61"/>
      <c r="DG617" s="61"/>
      <c r="DH617" s="61"/>
      <c r="DI617" s="61"/>
      <c r="DJ617" s="62"/>
    </row>
    <row r="618" spans="2:114" s="3" customFormat="1" ht="40.5" customHeight="1" x14ac:dyDescent="0.35">
      <c r="B618" s="56"/>
      <c r="C618" s="56"/>
      <c r="E618" s="58"/>
      <c r="F618" s="59"/>
      <c r="G618" s="60"/>
      <c r="H618" s="60"/>
      <c r="I618" s="60"/>
      <c r="J618" s="60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  <c r="CC618" s="61"/>
      <c r="CD618" s="61"/>
      <c r="CE618" s="61"/>
      <c r="CF618" s="61"/>
      <c r="CG618" s="61"/>
      <c r="CH618" s="61"/>
      <c r="CI618" s="61"/>
      <c r="CJ618" s="61"/>
      <c r="CK618" s="61"/>
      <c r="CL618" s="61"/>
      <c r="CM618" s="61"/>
      <c r="CN618" s="61"/>
      <c r="CO618" s="61"/>
      <c r="CP618" s="61"/>
      <c r="CQ618" s="61"/>
      <c r="CR618" s="61"/>
      <c r="CS618" s="61"/>
      <c r="CT618" s="61"/>
      <c r="CU618" s="61"/>
      <c r="CV618" s="61"/>
      <c r="CW618" s="61"/>
      <c r="CX618" s="61"/>
      <c r="CY618" s="61"/>
      <c r="CZ618" s="61"/>
      <c r="DA618" s="61"/>
      <c r="DB618" s="61"/>
      <c r="DC618" s="61"/>
      <c r="DD618" s="61"/>
      <c r="DE618" s="61"/>
      <c r="DF618" s="61"/>
      <c r="DG618" s="61"/>
      <c r="DH618" s="61"/>
      <c r="DI618" s="61"/>
      <c r="DJ618" s="62"/>
    </row>
    <row r="619" spans="2:114" s="3" customFormat="1" ht="40.5" customHeight="1" x14ac:dyDescent="0.35">
      <c r="B619" s="56"/>
      <c r="C619" s="56"/>
      <c r="E619" s="58"/>
      <c r="F619" s="59"/>
      <c r="G619" s="60"/>
      <c r="H619" s="60"/>
      <c r="I619" s="60"/>
      <c r="J619" s="60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  <c r="CC619" s="61"/>
      <c r="CD619" s="61"/>
      <c r="CE619" s="61"/>
      <c r="CF619" s="61"/>
      <c r="CG619" s="61"/>
      <c r="CH619" s="61"/>
      <c r="CI619" s="61"/>
      <c r="CJ619" s="61"/>
      <c r="CK619" s="61"/>
      <c r="CL619" s="61"/>
      <c r="CM619" s="61"/>
      <c r="CN619" s="61"/>
      <c r="CO619" s="61"/>
      <c r="CP619" s="61"/>
      <c r="CQ619" s="61"/>
      <c r="CR619" s="61"/>
      <c r="CS619" s="61"/>
      <c r="CT619" s="61"/>
      <c r="CU619" s="61"/>
      <c r="CV619" s="61"/>
      <c r="CW619" s="61"/>
      <c r="CX619" s="61"/>
      <c r="CY619" s="61"/>
      <c r="CZ619" s="61"/>
      <c r="DA619" s="61"/>
      <c r="DB619" s="61"/>
      <c r="DC619" s="61"/>
      <c r="DD619" s="61"/>
      <c r="DE619" s="61"/>
      <c r="DF619" s="61"/>
      <c r="DG619" s="61"/>
      <c r="DH619" s="61"/>
      <c r="DI619" s="61"/>
      <c r="DJ619" s="62"/>
    </row>
    <row r="620" spans="2:114" s="3" customFormat="1" ht="40.5" customHeight="1" x14ac:dyDescent="0.35">
      <c r="B620" s="56"/>
      <c r="C620" s="56"/>
      <c r="E620" s="58"/>
      <c r="F620" s="59"/>
      <c r="G620" s="60"/>
      <c r="H620" s="60"/>
      <c r="I620" s="60"/>
      <c r="J620" s="60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  <c r="CC620" s="61"/>
      <c r="CD620" s="61"/>
      <c r="CE620" s="61"/>
      <c r="CF620" s="61"/>
      <c r="CG620" s="61"/>
      <c r="CH620" s="61"/>
      <c r="CI620" s="61"/>
      <c r="CJ620" s="61"/>
      <c r="CK620" s="61"/>
      <c r="CL620" s="61"/>
      <c r="CM620" s="61"/>
      <c r="CN620" s="61"/>
      <c r="CO620" s="61"/>
      <c r="CP620" s="61"/>
      <c r="CQ620" s="61"/>
      <c r="CR620" s="61"/>
      <c r="CS620" s="61"/>
      <c r="CT620" s="61"/>
      <c r="CU620" s="61"/>
      <c r="CV620" s="61"/>
      <c r="CW620" s="61"/>
      <c r="CX620" s="61"/>
      <c r="CY620" s="61"/>
      <c r="CZ620" s="61"/>
      <c r="DA620" s="61"/>
      <c r="DB620" s="61"/>
      <c r="DC620" s="61"/>
      <c r="DD620" s="61"/>
      <c r="DE620" s="61"/>
      <c r="DF620" s="61"/>
      <c r="DG620" s="61"/>
      <c r="DH620" s="61"/>
      <c r="DI620" s="61"/>
      <c r="DJ620" s="62"/>
    </row>
    <row r="621" spans="2:114" s="3" customFormat="1" ht="40.5" customHeight="1" x14ac:dyDescent="0.35">
      <c r="B621" s="56"/>
      <c r="C621" s="56"/>
      <c r="E621" s="58"/>
      <c r="F621" s="59"/>
      <c r="G621" s="60"/>
      <c r="H621" s="60"/>
      <c r="I621" s="60"/>
      <c r="J621" s="60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  <c r="CC621" s="61"/>
      <c r="CD621" s="61"/>
      <c r="CE621" s="61"/>
      <c r="CF621" s="61"/>
      <c r="CG621" s="61"/>
      <c r="CH621" s="61"/>
      <c r="CI621" s="61"/>
      <c r="CJ621" s="61"/>
      <c r="CK621" s="61"/>
      <c r="CL621" s="61"/>
      <c r="CM621" s="61"/>
      <c r="CN621" s="61"/>
      <c r="CO621" s="61"/>
      <c r="CP621" s="61"/>
      <c r="CQ621" s="61"/>
      <c r="CR621" s="61"/>
      <c r="CS621" s="61"/>
      <c r="CT621" s="61"/>
      <c r="CU621" s="61"/>
      <c r="CV621" s="61"/>
      <c r="CW621" s="61"/>
      <c r="CX621" s="61"/>
      <c r="CY621" s="61"/>
      <c r="CZ621" s="61"/>
      <c r="DA621" s="61"/>
      <c r="DB621" s="61"/>
      <c r="DC621" s="61"/>
      <c r="DD621" s="61"/>
      <c r="DE621" s="61"/>
      <c r="DF621" s="61"/>
      <c r="DG621" s="61"/>
      <c r="DH621" s="61"/>
      <c r="DI621" s="61"/>
      <c r="DJ621" s="62"/>
    </row>
    <row r="622" spans="2:114" s="3" customFormat="1" ht="40.5" customHeight="1" x14ac:dyDescent="0.35">
      <c r="B622" s="56"/>
      <c r="C622" s="56"/>
      <c r="E622" s="58"/>
      <c r="F622" s="59"/>
      <c r="G622" s="60"/>
      <c r="H622" s="60"/>
      <c r="I622" s="60"/>
      <c r="J622" s="60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  <c r="CC622" s="61"/>
      <c r="CD622" s="61"/>
      <c r="CE622" s="61"/>
      <c r="CF622" s="61"/>
      <c r="CG622" s="61"/>
      <c r="CH622" s="61"/>
      <c r="CI622" s="61"/>
      <c r="CJ622" s="61"/>
      <c r="CK622" s="61"/>
      <c r="CL622" s="61"/>
      <c r="CM622" s="61"/>
      <c r="CN622" s="61"/>
      <c r="CO622" s="61"/>
      <c r="CP622" s="61"/>
      <c r="CQ622" s="61"/>
      <c r="CR622" s="61"/>
      <c r="CS622" s="61"/>
      <c r="CT622" s="61"/>
      <c r="CU622" s="61"/>
      <c r="CV622" s="61"/>
      <c r="CW622" s="61"/>
      <c r="CX622" s="61"/>
      <c r="CY622" s="61"/>
      <c r="CZ622" s="61"/>
      <c r="DA622" s="61"/>
      <c r="DB622" s="61"/>
      <c r="DC622" s="61"/>
      <c r="DD622" s="61"/>
      <c r="DE622" s="61"/>
      <c r="DF622" s="61"/>
      <c r="DG622" s="61"/>
      <c r="DH622" s="61"/>
      <c r="DI622" s="61"/>
      <c r="DJ622" s="62"/>
    </row>
    <row r="623" spans="2:114" s="3" customFormat="1" ht="40.5" customHeight="1" x14ac:dyDescent="0.35">
      <c r="B623" s="56"/>
      <c r="C623" s="56"/>
      <c r="E623" s="58"/>
      <c r="F623" s="59"/>
      <c r="G623" s="60"/>
      <c r="H623" s="60"/>
      <c r="I623" s="60"/>
      <c r="J623" s="60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  <c r="CS623" s="61"/>
      <c r="CT623" s="61"/>
      <c r="CU623" s="61"/>
      <c r="CV623" s="61"/>
      <c r="CW623" s="61"/>
      <c r="CX623" s="61"/>
      <c r="CY623" s="61"/>
      <c r="CZ623" s="61"/>
      <c r="DA623" s="61"/>
      <c r="DB623" s="61"/>
      <c r="DC623" s="61"/>
      <c r="DD623" s="61"/>
      <c r="DE623" s="61"/>
      <c r="DF623" s="61"/>
      <c r="DG623" s="61"/>
      <c r="DH623" s="61"/>
      <c r="DI623" s="61"/>
      <c r="DJ623" s="62"/>
    </row>
    <row r="624" spans="2:114" s="3" customFormat="1" ht="40.5" customHeight="1" x14ac:dyDescent="0.35">
      <c r="B624" s="56"/>
      <c r="C624" s="56"/>
      <c r="E624" s="58"/>
      <c r="F624" s="59"/>
      <c r="G624" s="60"/>
      <c r="H624" s="60"/>
      <c r="I624" s="60"/>
      <c r="J624" s="60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  <c r="CS624" s="61"/>
      <c r="CT624" s="61"/>
      <c r="CU624" s="61"/>
      <c r="CV624" s="61"/>
      <c r="CW624" s="61"/>
      <c r="CX624" s="61"/>
      <c r="CY624" s="61"/>
      <c r="CZ624" s="61"/>
      <c r="DA624" s="61"/>
      <c r="DB624" s="61"/>
      <c r="DC624" s="61"/>
      <c r="DD624" s="61"/>
      <c r="DE624" s="61"/>
      <c r="DF624" s="61"/>
      <c r="DG624" s="61"/>
      <c r="DH624" s="61"/>
      <c r="DI624" s="61"/>
      <c r="DJ624" s="62"/>
    </row>
    <row r="625" spans="2:114" s="3" customFormat="1" ht="40.5" customHeight="1" x14ac:dyDescent="0.35">
      <c r="B625" s="56"/>
      <c r="C625" s="56"/>
      <c r="E625" s="58"/>
      <c r="F625" s="59"/>
      <c r="G625" s="60"/>
      <c r="H625" s="60"/>
      <c r="I625" s="60"/>
      <c r="J625" s="60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  <c r="CC625" s="61"/>
      <c r="CD625" s="61"/>
      <c r="CE625" s="61"/>
      <c r="CF625" s="61"/>
      <c r="CG625" s="61"/>
      <c r="CH625" s="61"/>
      <c r="CI625" s="61"/>
      <c r="CJ625" s="61"/>
      <c r="CK625" s="61"/>
      <c r="CL625" s="61"/>
      <c r="CM625" s="61"/>
      <c r="CN625" s="61"/>
      <c r="CO625" s="61"/>
      <c r="CP625" s="61"/>
      <c r="CQ625" s="61"/>
      <c r="CR625" s="61"/>
      <c r="CS625" s="61"/>
      <c r="CT625" s="61"/>
      <c r="CU625" s="61"/>
      <c r="CV625" s="61"/>
      <c r="CW625" s="61"/>
      <c r="CX625" s="61"/>
      <c r="CY625" s="61"/>
      <c r="CZ625" s="61"/>
      <c r="DA625" s="61"/>
      <c r="DB625" s="61"/>
      <c r="DC625" s="61"/>
      <c r="DD625" s="61"/>
      <c r="DE625" s="61"/>
      <c r="DF625" s="61"/>
      <c r="DG625" s="61"/>
      <c r="DH625" s="61"/>
      <c r="DI625" s="61"/>
      <c r="DJ625" s="62"/>
    </row>
    <row r="626" spans="2:114" s="3" customFormat="1" ht="40.5" customHeight="1" x14ac:dyDescent="0.35">
      <c r="B626" s="56"/>
      <c r="C626" s="56"/>
      <c r="E626" s="58"/>
      <c r="F626" s="59"/>
      <c r="G626" s="60"/>
      <c r="H626" s="60"/>
      <c r="I626" s="60"/>
      <c r="J626" s="60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  <c r="CC626" s="61"/>
      <c r="CD626" s="61"/>
      <c r="CE626" s="61"/>
      <c r="CF626" s="61"/>
      <c r="CG626" s="61"/>
      <c r="CH626" s="61"/>
      <c r="CI626" s="61"/>
      <c r="CJ626" s="61"/>
      <c r="CK626" s="61"/>
      <c r="CL626" s="61"/>
      <c r="CM626" s="61"/>
      <c r="CN626" s="61"/>
      <c r="CO626" s="61"/>
      <c r="CP626" s="61"/>
      <c r="CQ626" s="61"/>
      <c r="CR626" s="61"/>
      <c r="CS626" s="61"/>
      <c r="CT626" s="61"/>
      <c r="CU626" s="61"/>
      <c r="CV626" s="61"/>
      <c r="CW626" s="61"/>
      <c r="CX626" s="61"/>
      <c r="CY626" s="61"/>
      <c r="CZ626" s="61"/>
      <c r="DA626" s="61"/>
      <c r="DB626" s="61"/>
      <c r="DC626" s="61"/>
      <c r="DD626" s="61"/>
      <c r="DE626" s="61"/>
      <c r="DF626" s="61"/>
      <c r="DG626" s="61"/>
      <c r="DH626" s="61"/>
      <c r="DI626" s="61"/>
      <c r="DJ626" s="62"/>
    </row>
    <row r="627" spans="2:114" s="3" customFormat="1" ht="40.5" customHeight="1" x14ac:dyDescent="0.35">
      <c r="B627" s="56"/>
      <c r="C627" s="56"/>
      <c r="E627" s="58"/>
      <c r="F627" s="59"/>
      <c r="G627" s="60"/>
      <c r="H627" s="60"/>
      <c r="I627" s="60"/>
      <c r="J627" s="60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  <c r="CS627" s="61"/>
      <c r="CT627" s="61"/>
      <c r="CU627" s="61"/>
      <c r="CV627" s="61"/>
      <c r="CW627" s="61"/>
      <c r="CX627" s="61"/>
      <c r="CY627" s="61"/>
      <c r="CZ627" s="61"/>
      <c r="DA627" s="61"/>
      <c r="DB627" s="61"/>
      <c r="DC627" s="61"/>
      <c r="DD627" s="61"/>
      <c r="DE627" s="61"/>
      <c r="DF627" s="61"/>
      <c r="DG627" s="61"/>
      <c r="DH627" s="61"/>
      <c r="DI627" s="61"/>
      <c r="DJ627" s="62"/>
    </row>
    <row r="628" spans="2:114" s="3" customFormat="1" ht="40.5" customHeight="1" x14ac:dyDescent="0.35">
      <c r="B628" s="56"/>
      <c r="C628" s="56"/>
      <c r="E628" s="58"/>
      <c r="F628" s="59"/>
      <c r="G628" s="60"/>
      <c r="H628" s="60"/>
      <c r="I628" s="60"/>
      <c r="J628" s="60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  <c r="CS628" s="61"/>
      <c r="CT628" s="61"/>
      <c r="CU628" s="61"/>
      <c r="CV628" s="61"/>
      <c r="CW628" s="61"/>
      <c r="CX628" s="61"/>
      <c r="CY628" s="61"/>
      <c r="CZ628" s="61"/>
      <c r="DA628" s="61"/>
      <c r="DB628" s="61"/>
      <c r="DC628" s="61"/>
      <c r="DD628" s="61"/>
      <c r="DE628" s="61"/>
      <c r="DF628" s="61"/>
      <c r="DG628" s="61"/>
      <c r="DH628" s="61"/>
      <c r="DI628" s="61"/>
      <c r="DJ628" s="62"/>
    </row>
    <row r="629" spans="2:114" s="3" customFormat="1" ht="40.5" customHeight="1" x14ac:dyDescent="0.35">
      <c r="B629" s="56"/>
      <c r="C629" s="56"/>
      <c r="E629" s="58"/>
      <c r="F629" s="59"/>
      <c r="G629" s="60"/>
      <c r="H629" s="60"/>
      <c r="I629" s="60"/>
      <c r="J629" s="60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  <c r="BW629" s="61"/>
      <c r="BX629" s="61"/>
      <c r="BY629" s="61"/>
      <c r="BZ629" s="61"/>
      <c r="CA629" s="61"/>
      <c r="CB629" s="61"/>
      <c r="CC629" s="61"/>
      <c r="CD629" s="61"/>
      <c r="CE629" s="61"/>
      <c r="CF629" s="61"/>
      <c r="CG629" s="61"/>
      <c r="CH629" s="61"/>
      <c r="CI629" s="61"/>
      <c r="CJ629" s="61"/>
      <c r="CK629" s="61"/>
      <c r="CL629" s="61"/>
      <c r="CM629" s="61"/>
      <c r="CN629" s="61"/>
      <c r="CO629" s="61"/>
      <c r="CP629" s="61"/>
      <c r="CQ629" s="61"/>
      <c r="CR629" s="61"/>
      <c r="CS629" s="61"/>
      <c r="CT629" s="61"/>
      <c r="CU629" s="61"/>
      <c r="CV629" s="61"/>
      <c r="CW629" s="61"/>
      <c r="CX629" s="61"/>
      <c r="CY629" s="61"/>
      <c r="CZ629" s="61"/>
      <c r="DA629" s="61"/>
      <c r="DB629" s="61"/>
      <c r="DC629" s="61"/>
      <c r="DD629" s="61"/>
      <c r="DE629" s="61"/>
      <c r="DF629" s="61"/>
      <c r="DG629" s="61"/>
      <c r="DH629" s="61"/>
      <c r="DI629" s="61"/>
      <c r="DJ629" s="62"/>
    </row>
    <row r="630" spans="2:114" s="3" customFormat="1" ht="40.5" customHeight="1" x14ac:dyDescent="0.35">
      <c r="B630" s="56"/>
      <c r="C630" s="56"/>
      <c r="E630" s="58"/>
      <c r="F630" s="59"/>
      <c r="G630" s="60"/>
      <c r="H630" s="60"/>
      <c r="I630" s="60"/>
      <c r="J630" s="60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  <c r="BW630" s="61"/>
      <c r="BX630" s="61"/>
      <c r="BY630" s="61"/>
      <c r="BZ630" s="61"/>
      <c r="CA630" s="61"/>
      <c r="CB630" s="61"/>
      <c r="CC630" s="61"/>
      <c r="CD630" s="61"/>
      <c r="CE630" s="61"/>
      <c r="CF630" s="61"/>
      <c r="CG630" s="61"/>
      <c r="CH630" s="61"/>
      <c r="CI630" s="61"/>
      <c r="CJ630" s="61"/>
      <c r="CK630" s="61"/>
      <c r="CL630" s="61"/>
      <c r="CM630" s="61"/>
      <c r="CN630" s="61"/>
      <c r="CO630" s="61"/>
      <c r="CP630" s="61"/>
      <c r="CQ630" s="61"/>
      <c r="CR630" s="61"/>
      <c r="CS630" s="61"/>
      <c r="CT630" s="61"/>
      <c r="CU630" s="61"/>
      <c r="CV630" s="61"/>
      <c r="CW630" s="61"/>
      <c r="CX630" s="61"/>
      <c r="CY630" s="61"/>
      <c r="CZ630" s="61"/>
      <c r="DA630" s="61"/>
      <c r="DB630" s="61"/>
      <c r="DC630" s="61"/>
      <c r="DD630" s="61"/>
      <c r="DE630" s="61"/>
      <c r="DF630" s="61"/>
      <c r="DG630" s="61"/>
      <c r="DH630" s="61"/>
      <c r="DI630" s="61"/>
      <c r="DJ630" s="62"/>
    </row>
    <row r="631" spans="2:114" s="3" customFormat="1" ht="40.5" customHeight="1" x14ac:dyDescent="0.35">
      <c r="B631" s="56"/>
      <c r="C631" s="56"/>
      <c r="E631" s="58"/>
      <c r="F631" s="59"/>
      <c r="G631" s="60"/>
      <c r="H631" s="60"/>
      <c r="I631" s="60"/>
      <c r="J631" s="60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1"/>
      <c r="CE631" s="61"/>
      <c r="CF631" s="61"/>
      <c r="CG631" s="61"/>
      <c r="CH631" s="61"/>
      <c r="CI631" s="61"/>
      <c r="CJ631" s="61"/>
      <c r="CK631" s="61"/>
      <c r="CL631" s="61"/>
      <c r="CM631" s="61"/>
      <c r="CN631" s="61"/>
      <c r="CO631" s="61"/>
      <c r="CP631" s="61"/>
      <c r="CQ631" s="61"/>
      <c r="CR631" s="61"/>
      <c r="CS631" s="61"/>
      <c r="CT631" s="61"/>
      <c r="CU631" s="61"/>
      <c r="CV631" s="61"/>
      <c r="CW631" s="61"/>
      <c r="CX631" s="61"/>
      <c r="CY631" s="61"/>
      <c r="CZ631" s="61"/>
      <c r="DA631" s="61"/>
      <c r="DB631" s="61"/>
      <c r="DC631" s="61"/>
      <c r="DD631" s="61"/>
      <c r="DE631" s="61"/>
      <c r="DF631" s="61"/>
      <c r="DG631" s="61"/>
      <c r="DH631" s="61"/>
      <c r="DI631" s="61"/>
      <c r="DJ631" s="62"/>
    </row>
    <row r="632" spans="2:114" s="3" customFormat="1" ht="40.5" customHeight="1" x14ac:dyDescent="0.35">
      <c r="B632" s="56"/>
      <c r="C632" s="56"/>
      <c r="E632" s="58"/>
      <c r="F632" s="59"/>
      <c r="G632" s="60"/>
      <c r="H632" s="60"/>
      <c r="I632" s="60"/>
      <c r="J632" s="60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  <c r="BW632" s="61"/>
      <c r="BX632" s="61"/>
      <c r="BY632" s="61"/>
      <c r="BZ632" s="61"/>
      <c r="CA632" s="61"/>
      <c r="CB632" s="61"/>
      <c r="CC632" s="61"/>
      <c r="CD632" s="61"/>
      <c r="CE632" s="61"/>
      <c r="CF632" s="61"/>
      <c r="CG632" s="61"/>
      <c r="CH632" s="61"/>
      <c r="CI632" s="61"/>
      <c r="CJ632" s="61"/>
      <c r="CK632" s="61"/>
      <c r="CL632" s="61"/>
      <c r="CM632" s="61"/>
      <c r="CN632" s="61"/>
      <c r="CO632" s="61"/>
      <c r="CP632" s="61"/>
      <c r="CQ632" s="61"/>
      <c r="CR632" s="61"/>
      <c r="CS632" s="61"/>
      <c r="CT632" s="61"/>
      <c r="CU632" s="61"/>
      <c r="CV632" s="61"/>
      <c r="CW632" s="61"/>
      <c r="CX632" s="61"/>
      <c r="CY632" s="61"/>
      <c r="CZ632" s="61"/>
      <c r="DA632" s="61"/>
      <c r="DB632" s="61"/>
      <c r="DC632" s="61"/>
      <c r="DD632" s="61"/>
      <c r="DE632" s="61"/>
      <c r="DF632" s="61"/>
      <c r="DG632" s="61"/>
      <c r="DH632" s="61"/>
      <c r="DI632" s="61"/>
      <c r="DJ632" s="62"/>
    </row>
    <row r="633" spans="2:114" s="3" customFormat="1" ht="40.5" customHeight="1" x14ac:dyDescent="0.35">
      <c r="B633" s="56"/>
      <c r="C633" s="56"/>
      <c r="E633" s="58"/>
      <c r="F633" s="59"/>
      <c r="G633" s="60"/>
      <c r="H633" s="60"/>
      <c r="I633" s="60"/>
      <c r="J633" s="60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  <c r="BS633" s="61"/>
      <c r="BT633" s="61"/>
      <c r="BU633" s="61"/>
      <c r="BV633" s="61"/>
      <c r="BW633" s="61"/>
      <c r="BX633" s="61"/>
      <c r="BY633" s="61"/>
      <c r="BZ633" s="61"/>
      <c r="CA633" s="61"/>
      <c r="CB633" s="61"/>
      <c r="CC633" s="61"/>
      <c r="CD633" s="61"/>
      <c r="CE633" s="61"/>
      <c r="CF633" s="61"/>
      <c r="CG633" s="61"/>
      <c r="CH633" s="61"/>
      <c r="CI633" s="61"/>
      <c r="CJ633" s="61"/>
      <c r="CK633" s="61"/>
      <c r="CL633" s="61"/>
      <c r="CM633" s="61"/>
      <c r="CN633" s="61"/>
      <c r="CO633" s="61"/>
      <c r="CP633" s="61"/>
      <c r="CQ633" s="61"/>
      <c r="CR633" s="61"/>
      <c r="CS633" s="61"/>
      <c r="CT633" s="61"/>
      <c r="CU633" s="61"/>
      <c r="CV633" s="61"/>
      <c r="CW633" s="61"/>
      <c r="CX633" s="61"/>
      <c r="CY633" s="61"/>
      <c r="CZ633" s="61"/>
      <c r="DA633" s="61"/>
      <c r="DB633" s="61"/>
      <c r="DC633" s="61"/>
      <c r="DD633" s="61"/>
      <c r="DE633" s="61"/>
      <c r="DF633" s="61"/>
      <c r="DG633" s="61"/>
      <c r="DH633" s="61"/>
      <c r="DI633" s="61"/>
      <c r="DJ633" s="62"/>
    </row>
    <row r="634" spans="2:114" s="3" customFormat="1" ht="40.5" customHeight="1" x14ac:dyDescent="0.35">
      <c r="B634" s="56"/>
      <c r="C634" s="56"/>
      <c r="E634" s="58"/>
      <c r="F634" s="59"/>
      <c r="G634" s="60"/>
      <c r="H634" s="60"/>
      <c r="I634" s="60"/>
      <c r="J634" s="60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  <c r="BW634" s="61"/>
      <c r="BX634" s="61"/>
      <c r="BY634" s="61"/>
      <c r="BZ634" s="61"/>
      <c r="CA634" s="61"/>
      <c r="CB634" s="61"/>
      <c r="CC634" s="61"/>
      <c r="CD634" s="61"/>
      <c r="CE634" s="61"/>
      <c r="CF634" s="61"/>
      <c r="CG634" s="61"/>
      <c r="CH634" s="61"/>
      <c r="CI634" s="61"/>
      <c r="CJ634" s="61"/>
      <c r="CK634" s="61"/>
      <c r="CL634" s="61"/>
      <c r="CM634" s="61"/>
      <c r="CN634" s="61"/>
      <c r="CO634" s="61"/>
      <c r="CP634" s="61"/>
      <c r="CQ634" s="61"/>
      <c r="CR634" s="61"/>
      <c r="CS634" s="61"/>
      <c r="CT634" s="61"/>
      <c r="CU634" s="61"/>
      <c r="CV634" s="61"/>
      <c r="CW634" s="61"/>
      <c r="CX634" s="61"/>
      <c r="CY634" s="61"/>
      <c r="CZ634" s="61"/>
      <c r="DA634" s="61"/>
      <c r="DB634" s="61"/>
      <c r="DC634" s="61"/>
      <c r="DD634" s="61"/>
      <c r="DE634" s="61"/>
      <c r="DF634" s="61"/>
      <c r="DG634" s="61"/>
      <c r="DH634" s="61"/>
      <c r="DI634" s="61"/>
      <c r="DJ634" s="62"/>
    </row>
    <row r="635" spans="2:114" s="3" customFormat="1" ht="40.5" customHeight="1" x14ac:dyDescent="0.35">
      <c r="B635" s="56"/>
      <c r="C635" s="56"/>
      <c r="E635" s="58"/>
      <c r="F635" s="59"/>
      <c r="G635" s="60"/>
      <c r="H635" s="60"/>
      <c r="I635" s="60"/>
      <c r="J635" s="60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  <c r="BW635" s="61"/>
      <c r="BX635" s="61"/>
      <c r="BY635" s="61"/>
      <c r="BZ635" s="61"/>
      <c r="CA635" s="61"/>
      <c r="CB635" s="61"/>
      <c r="CC635" s="61"/>
      <c r="CD635" s="61"/>
      <c r="CE635" s="61"/>
      <c r="CF635" s="61"/>
      <c r="CG635" s="61"/>
      <c r="CH635" s="61"/>
      <c r="CI635" s="61"/>
      <c r="CJ635" s="61"/>
      <c r="CK635" s="61"/>
      <c r="CL635" s="61"/>
      <c r="CM635" s="61"/>
      <c r="CN635" s="61"/>
      <c r="CO635" s="61"/>
      <c r="CP635" s="61"/>
      <c r="CQ635" s="61"/>
      <c r="CR635" s="61"/>
      <c r="CS635" s="61"/>
      <c r="CT635" s="61"/>
      <c r="CU635" s="61"/>
      <c r="CV635" s="61"/>
      <c r="CW635" s="61"/>
      <c r="CX635" s="61"/>
      <c r="CY635" s="61"/>
      <c r="CZ635" s="61"/>
      <c r="DA635" s="61"/>
      <c r="DB635" s="61"/>
      <c r="DC635" s="61"/>
      <c r="DD635" s="61"/>
      <c r="DE635" s="61"/>
      <c r="DF635" s="61"/>
      <c r="DG635" s="61"/>
      <c r="DH635" s="61"/>
      <c r="DI635" s="61"/>
      <c r="DJ635" s="62"/>
    </row>
    <row r="636" spans="2:114" s="3" customFormat="1" ht="40.5" customHeight="1" x14ac:dyDescent="0.35">
      <c r="B636" s="56"/>
      <c r="C636" s="56"/>
      <c r="E636" s="58"/>
      <c r="F636" s="59"/>
      <c r="G636" s="60"/>
      <c r="H636" s="60"/>
      <c r="I636" s="60"/>
      <c r="J636" s="60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  <c r="BW636" s="61"/>
      <c r="BX636" s="61"/>
      <c r="BY636" s="61"/>
      <c r="BZ636" s="61"/>
      <c r="CA636" s="61"/>
      <c r="CB636" s="61"/>
      <c r="CC636" s="61"/>
      <c r="CD636" s="61"/>
      <c r="CE636" s="61"/>
      <c r="CF636" s="61"/>
      <c r="CG636" s="61"/>
      <c r="CH636" s="61"/>
      <c r="CI636" s="61"/>
      <c r="CJ636" s="61"/>
      <c r="CK636" s="61"/>
      <c r="CL636" s="61"/>
      <c r="CM636" s="61"/>
      <c r="CN636" s="61"/>
      <c r="CO636" s="61"/>
      <c r="CP636" s="61"/>
      <c r="CQ636" s="61"/>
      <c r="CR636" s="61"/>
      <c r="CS636" s="61"/>
      <c r="CT636" s="61"/>
      <c r="CU636" s="61"/>
      <c r="CV636" s="61"/>
      <c r="CW636" s="61"/>
      <c r="CX636" s="61"/>
      <c r="CY636" s="61"/>
      <c r="CZ636" s="61"/>
      <c r="DA636" s="61"/>
      <c r="DB636" s="61"/>
      <c r="DC636" s="61"/>
      <c r="DD636" s="61"/>
      <c r="DE636" s="61"/>
      <c r="DF636" s="61"/>
      <c r="DG636" s="61"/>
      <c r="DH636" s="61"/>
      <c r="DI636" s="61"/>
      <c r="DJ636" s="62"/>
    </row>
    <row r="637" spans="2:114" s="3" customFormat="1" ht="40.5" customHeight="1" x14ac:dyDescent="0.35">
      <c r="B637" s="56"/>
      <c r="C637" s="56"/>
      <c r="E637" s="58"/>
      <c r="F637" s="59"/>
      <c r="G637" s="60"/>
      <c r="H637" s="60"/>
      <c r="I637" s="60"/>
      <c r="J637" s="60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  <c r="BW637" s="61"/>
      <c r="BX637" s="61"/>
      <c r="BY637" s="61"/>
      <c r="BZ637" s="61"/>
      <c r="CA637" s="61"/>
      <c r="CB637" s="61"/>
      <c r="CC637" s="61"/>
      <c r="CD637" s="61"/>
      <c r="CE637" s="61"/>
      <c r="CF637" s="61"/>
      <c r="CG637" s="61"/>
      <c r="CH637" s="61"/>
      <c r="CI637" s="61"/>
      <c r="CJ637" s="61"/>
      <c r="CK637" s="61"/>
      <c r="CL637" s="61"/>
      <c r="CM637" s="61"/>
      <c r="CN637" s="61"/>
      <c r="CO637" s="61"/>
      <c r="CP637" s="61"/>
      <c r="CQ637" s="61"/>
      <c r="CR637" s="61"/>
      <c r="CS637" s="61"/>
      <c r="CT637" s="61"/>
      <c r="CU637" s="61"/>
      <c r="CV637" s="61"/>
      <c r="CW637" s="61"/>
      <c r="CX637" s="61"/>
      <c r="CY637" s="61"/>
      <c r="CZ637" s="61"/>
      <c r="DA637" s="61"/>
      <c r="DB637" s="61"/>
      <c r="DC637" s="61"/>
      <c r="DD637" s="61"/>
      <c r="DE637" s="61"/>
      <c r="DF637" s="61"/>
      <c r="DG637" s="61"/>
      <c r="DH637" s="61"/>
      <c r="DI637" s="61"/>
      <c r="DJ637" s="62"/>
    </row>
    <row r="638" spans="2:114" s="3" customFormat="1" ht="40.5" customHeight="1" x14ac:dyDescent="0.35">
      <c r="B638" s="56"/>
      <c r="C638" s="56"/>
      <c r="E638" s="58"/>
      <c r="F638" s="59"/>
      <c r="G638" s="60"/>
      <c r="H638" s="60"/>
      <c r="I638" s="60"/>
      <c r="J638" s="60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  <c r="BW638" s="61"/>
      <c r="BX638" s="61"/>
      <c r="BY638" s="61"/>
      <c r="BZ638" s="61"/>
      <c r="CA638" s="61"/>
      <c r="CB638" s="61"/>
      <c r="CC638" s="61"/>
      <c r="CD638" s="61"/>
      <c r="CE638" s="61"/>
      <c r="CF638" s="61"/>
      <c r="CG638" s="61"/>
      <c r="CH638" s="61"/>
      <c r="CI638" s="61"/>
      <c r="CJ638" s="61"/>
      <c r="CK638" s="61"/>
      <c r="CL638" s="61"/>
      <c r="CM638" s="61"/>
      <c r="CN638" s="61"/>
      <c r="CO638" s="61"/>
      <c r="CP638" s="61"/>
      <c r="CQ638" s="61"/>
      <c r="CR638" s="61"/>
      <c r="CS638" s="61"/>
      <c r="CT638" s="61"/>
      <c r="CU638" s="61"/>
      <c r="CV638" s="61"/>
      <c r="CW638" s="61"/>
      <c r="CX638" s="61"/>
      <c r="CY638" s="61"/>
      <c r="CZ638" s="61"/>
      <c r="DA638" s="61"/>
      <c r="DB638" s="61"/>
      <c r="DC638" s="61"/>
      <c r="DD638" s="61"/>
      <c r="DE638" s="61"/>
      <c r="DF638" s="61"/>
      <c r="DG638" s="61"/>
      <c r="DH638" s="61"/>
      <c r="DI638" s="61"/>
      <c r="DJ638" s="62"/>
    </row>
    <row r="639" spans="2:114" s="3" customFormat="1" ht="40.5" customHeight="1" x14ac:dyDescent="0.35">
      <c r="B639" s="56"/>
      <c r="C639" s="56"/>
      <c r="E639" s="58"/>
      <c r="F639" s="59"/>
      <c r="G639" s="60"/>
      <c r="H639" s="60"/>
      <c r="I639" s="60"/>
      <c r="J639" s="60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  <c r="BW639" s="61"/>
      <c r="BX639" s="61"/>
      <c r="BY639" s="61"/>
      <c r="BZ639" s="61"/>
      <c r="CA639" s="61"/>
      <c r="CB639" s="61"/>
      <c r="CC639" s="61"/>
      <c r="CD639" s="61"/>
      <c r="CE639" s="61"/>
      <c r="CF639" s="61"/>
      <c r="CG639" s="61"/>
      <c r="CH639" s="61"/>
      <c r="CI639" s="61"/>
      <c r="CJ639" s="61"/>
      <c r="CK639" s="61"/>
      <c r="CL639" s="61"/>
      <c r="CM639" s="61"/>
      <c r="CN639" s="61"/>
      <c r="CO639" s="61"/>
      <c r="CP639" s="61"/>
      <c r="CQ639" s="61"/>
      <c r="CR639" s="61"/>
      <c r="CS639" s="61"/>
      <c r="CT639" s="61"/>
      <c r="CU639" s="61"/>
      <c r="CV639" s="61"/>
      <c r="CW639" s="61"/>
      <c r="CX639" s="61"/>
      <c r="CY639" s="61"/>
      <c r="CZ639" s="61"/>
      <c r="DA639" s="61"/>
      <c r="DB639" s="61"/>
      <c r="DC639" s="61"/>
      <c r="DD639" s="61"/>
      <c r="DE639" s="61"/>
      <c r="DF639" s="61"/>
      <c r="DG639" s="61"/>
      <c r="DH639" s="61"/>
      <c r="DI639" s="61"/>
      <c r="DJ639" s="62"/>
    </row>
    <row r="640" spans="2:114" s="3" customFormat="1" ht="40.5" customHeight="1" x14ac:dyDescent="0.35">
      <c r="B640" s="56"/>
      <c r="C640" s="56"/>
      <c r="E640" s="58"/>
      <c r="F640" s="59"/>
      <c r="G640" s="60"/>
      <c r="H640" s="60"/>
      <c r="I640" s="60"/>
      <c r="J640" s="60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  <c r="BW640" s="61"/>
      <c r="BX640" s="61"/>
      <c r="BY640" s="61"/>
      <c r="BZ640" s="61"/>
      <c r="CA640" s="61"/>
      <c r="CB640" s="61"/>
      <c r="CC640" s="61"/>
      <c r="CD640" s="61"/>
      <c r="CE640" s="61"/>
      <c r="CF640" s="61"/>
      <c r="CG640" s="61"/>
      <c r="CH640" s="61"/>
      <c r="CI640" s="61"/>
      <c r="CJ640" s="61"/>
      <c r="CK640" s="61"/>
      <c r="CL640" s="61"/>
      <c r="CM640" s="61"/>
      <c r="CN640" s="61"/>
      <c r="CO640" s="61"/>
      <c r="CP640" s="61"/>
      <c r="CQ640" s="61"/>
      <c r="CR640" s="61"/>
      <c r="CS640" s="61"/>
      <c r="CT640" s="61"/>
      <c r="CU640" s="61"/>
      <c r="CV640" s="61"/>
      <c r="CW640" s="61"/>
      <c r="CX640" s="61"/>
      <c r="CY640" s="61"/>
      <c r="CZ640" s="61"/>
      <c r="DA640" s="61"/>
      <c r="DB640" s="61"/>
      <c r="DC640" s="61"/>
      <c r="DD640" s="61"/>
      <c r="DE640" s="61"/>
      <c r="DF640" s="61"/>
      <c r="DG640" s="61"/>
      <c r="DH640" s="61"/>
      <c r="DI640" s="61"/>
      <c r="DJ640" s="62"/>
    </row>
    <row r="641" spans="2:114" s="3" customFormat="1" ht="40.5" customHeight="1" x14ac:dyDescent="0.35">
      <c r="B641" s="56"/>
      <c r="C641" s="56"/>
      <c r="E641" s="58"/>
      <c r="F641" s="59"/>
      <c r="G641" s="60"/>
      <c r="H641" s="60"/>
      <c r="I641" s="60"/>
      <c r="J641" s="60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  <c r="BW641" s="61"/>
      <c r="BX641" s="61"/>
      <c r="BY641" s="61"/>
      <c r="BZ641" s="61"/>
      <c r="CA641" s="61"/>
      <c r="CB641" s="61"/>
      <c r="CC641" s="61"/>
      <c r="CD641" s="61"/>
      <c r="CE641" s="61"/>
      <c r="CF641" s="61"/>
      <c r="CG641" s="61"/>
      <c r="CH641" s="61"/>
      <c r="CI641" s="61"/>
      <c r="CJ641" s="61"/>
      <c r="CK641" s="61"/>
      <c r="CL641" s="61"/>
      <c r="CM641" s="61"/>
      <c r="CN641" s="61"/>
      <c r="CO641" s="61"/>
      <c r="CP641" s="61"/>
      <c r="CQ641" s="61"/>
      <c r="CR641" s="61"/>
      <c r="CS641" s="61"/>
      <c r="CT641" s="61"/>
      <c r="CU641" s="61"/>
      <c r="CV641" s="61"/>
      <c r="CW641" s="61"/>
      <c r="CX641" s="61"/>
      <c r="CY641" s="61"/>
      <c r="CZ641" s="61"/>
      <c r="DA641" s="61"/>
      <c r="DB641" s="61"/>
      <c r="DC641" s="61"/>
      <c r="DD641" s="61"/>
      <c r="DE641" s="61"/>
      <c r="DF641" s="61"/>
      <c r="DG641" s="61"/>
      <c r="DH641" s="61"/>
      <c r="DI641" s="61"/>
      <c r="DJ641" s="62"/>
    </row>
    <row r="642" spans="2:114" s="3" customFormat="1" ht="40.5" customHeight="1" x14ac:dyDescent="0.35">
      <c r="B642" s="56"/>
      <c r="C642" s="56"/>
      <c r="E642" s="58"/>
      <c r="F642" s="59"/>
      <c r="G642" s="60"/>
      <c r="H642" s="60"/>
      <c r="I642" s="60"/>
      <c r="J642" s="60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  <c r="BW642" s="61"/>
      <c r="BX642" s="61"/>
      <c r="BY642" s="61"/>
      <c r="BZ642" s="61"/>
      <c r="CA642" s="61"/>
      <c r="CB642" s="61"/>
      <c r="CC642" s="61"/>
      <c r="CD642" s="61"/>
      <c r="CE642" s="61"/>
      <c r="CF642" s="61"/>
      <c r="CG642" s="61"/>
      <c r="CH642" s="61"/>
      <c r="CI642" s="61"/>
      <c r="CJ642" s="61"/>
      <c r="CK642" s="61"/>
      <c r="CL642" s="61"/>
      <c r="CM642" s="61"/>
      <c r="CN642" s="61"/>
      <c r="CO642" s="61"/>
      <c r="CP642" s="61"/>
      <c r="CQ642" s="61"/>
      <c r="CR642" s="61"/>
      <c r="CS642" s="61"/>
      <c r="CT642" s="61"/>
      <c r="CU642" s="61"/>
      <c r="CV642" s="61"/>
      <c r="CW642" s="61"/>
      <c r="CX642" s="61"/>
      <c r="CY642" s="61"/>
      <c r="CZ642" s="61"/>
      <c r="DA642" s="61"/>
      <c r="DB642" s="61"/>
      <c r="DC642" s="61"/>
      <c r="DD642" s="61"/>
      <c r="DE642" s="61"/>
      <c r="DF642" s="61"/>
      <c r="DG642" s="61"/>
      <c r="DH642" s="61"/>
      <c r="DI642" s="61"/>
      <c r="DJ642" s="62"/>
    </row>
    <row r="643" spans="2:114" s="3" customFormat="1" ht="40.5" customHeight="1" x14ac:dyDescent="0.35">
      <c r="B643" s="56"/>
      <c r="C643" s="56"/>
      <c r="E643" s="58"/>
      <c r="F643" s="59"/>
      <c r="G643" s="60"/>
      <c r="H643" s="60"/>
      <c r="I643" s="60"/>
      <c r="J643" s="60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  <c r="BW643" s="61"/>
      <c r="BX643" s="61"/>
      <c r="BY643" s="61"/>
      <c r="BZ643" s="61"/>
      <c r="CA643" s="61"/>
      <c r="CB643" s="61"/>
      <c r="CC643" s="61"/>
      <c r="CD643" s="61"/>
      <c r="CE643" s="61"/>
      <c r="CF643" s="61"/>
      <c r="CG643" s="61"/>
      <c r="CH643" s="61"/>
      <c r="CI643" s="61"/>
      <c r="CJ643" s="61"/>
      <c r="CK643" s="61"/>
      <c r="CL643" s="61"/>
      <c r="CM643" s="61"/>
      <c r="CN643" s="61"/>
      <c r="CO643" s="61"/>
      <c r="CP643" s="61"/>
      <c r="CQ643" s="61"/>
      <c r="CR643" s="61"/>
      <c r="CS643" s="61"/>
      <c r="CT643" s="61"/>
      <c r="CU643" s="61"/>
      <c r="CV643" s="61"/>
      <c r="CW643" s="61"/>
      <c r="CX643" s="61"/>
      <c r="CY643" s="61"/>
      <c r="CZ643" s="61"/>
      <c r="DA643" s="61"/>
      <c r="DB643" s="61"/>
      <c r="DC643" s="61"/>
      <c r="DD643" s="61"/>
      <c r="DE643" s="61"/>
      <c r="DF643" s="61"/>
      <c r="DG643" s="61"/>
      <c r="DH643" s="61"/>
      <c r="DI643" s="61"/>
      <c r="DJ643" s="62"/>
    </row>
    <row r="644" spans="2:114" s="3" customFormat="1" ht="40.5" customHeight="1" x14ac:dyDescent="0.35">
      <c r="B644" s="56"/>
      <c r="C644" s="56"/>
      <c r="E644" s="58"/>
      <c r="F644" s="59"/>
      <c r="G644" s="60"/>
      <c r="H644" s="60"/>
      <c r="I644" s="60"/>
      <c r="J644" s="60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  <c r="BW644" s="61"/>
      <c r="BX644" s="61"/>
      <c r="BY644" s="61"/>
      <c r="BZ644" s="61"/>
      <c r="CA644" s="61"/>
      <c r="CB644" s="61"/>
      <c r="CC644" s="61"/>
      <c r="CD644" s="61"/>
      <c r="CE644" s="61"/>
      <c r="CF644" s="61"/>
      <c r="CG644" s="61"/>
      <c r="CH644" s="61"/>
      <c r="CI644" s="61"/>
      <c r="CJ644" s="61"/>
      <c r="CK644" s="61"/>
      <c r="CL644" s="61"/>
      <c r="CM644" s="61"/>
      <c r="CN644" s="61"/>
      <c r="CO644" s="61"/>
      <c r="CP644" s="61"/>
      <c r="CQ644" s="61"/>
      <c r="CR644" s="61"/>
      <c r="CS644" s="61"/>
      <c r="CT644" s="61"/>
      <c r="CU644" s="61"/>
      <c r="CV644" s="61"/>
      <c r="CW644" s="61"/>
      <c r="CX644" s="61"/>
      <c r="CY644" s="61"/>
      <c r="CZ644" s="61"/>
      <c r="DA644" s="61"/>
      <c r="DB644" s="61"/>
      <c r="DC644" s="61"/>
      <c r="DD644" s="61"/>
      <c r="DE644" s="61"/>
      <c r="DF644" s="61"/>
      <c r="DG644" s="61"/>
      <c r="DH644" s="61"/>
      <c r="DI644" s="61"/>
      <c r="DJ644" s="62"/>
    </row>
    <row r="645" spans="2:114" s="3" customFormat="1" ht="40.5" customHeight="1" x14ac:dyDescent="0.35">
      <c r="B645" s="56"/>
      <c r="C645" s="56"/>
      <c r="E645" s="58"/>
      <c r="F645" s="59"/>
      <c r="G645" s="60"/>
      <c r="H645" s="60"/>
      <c r="I645" s="60"/>
      <c r="J645" s="60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  <c r="CS645" s="61"/>
      <c r="CT645" s="61"/>
      <c r="CU645" s="61"/>
      <c r="CV645" s="61"/>
      <c r="CW645" s="61"/>
      <c r="CX645" s="61"/>
      <c r="CY645" s="61"/>
      <c r="CZ645" s="61"/>
      <c r="DA645" s="61"/>
      <c r="DB645" s="61"/>
      <c r="DC645" s="61"/>
      <c r="DD645" s="61"/>
      <c r="DE645" s="61"/>
      <c r="DF645" s="61"/>
      <c r="DG645" s="61"/>
      <c r="DH645" s="61"/>
      <c r="DI645" s="61"/>
      <c r="DJ645" s="62"/>
    </row>
    <row r="646" spans="2:114" s="3" customFormat="1" ht="40.5" customHeight="1" x14ac:dyDescent="0.35">
      <c r="B646" s="56"/>
      <c r="C646" s="56"/>
      <c r="E646" s="58"/>
      <c r="F646" s="59"/>
      <c r="G646" s="60"/>
      <c r="H646" s="60"/>
      <c r="I646" s="60"/>
      <c r="J646" s="60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  <c r="CS646" s="61"/>
      <c r="CT646" s="61"/>
      <c r="CU646" s="61"/>
      <c r="CV646" s="61"/>
      <c r="CW646" s="61"/>
      <c r="CX646" s="61"/>
      <c r="CY646" s="61"/>
      <c r="CZ646" s="61"/>
      <c r="DA646" s="61"/>
      <c r="DB646" s="61"/>
      <c r="DC646" s="61"/>
      <c r="DD646" s="61"/>
      <c r="DE646" s="61"/>
      <c r="DF646" s="61"/>
      <c r="DG646" s="61"/>
      <c r="DH646" s="61"/>
      <c r="DI646" s="61"/>
      <c r="DJ646" s="62"/>
    </row>
    <row r="647" spans="2:114" s="3" customFormat="1" ht="40.5" customHeight="1" x14ac:dyDescent="0.35">
      <c r="B647" s="56"/>
      <c r="C647" s="56"/>
      <c r="E647" s="58"/>
      <c r="F647" s="59"/>
      <c r="G647" s="60"/>
      <c r="H647" s="60"/>
      <c r="I647" s="60"/>
      <c r="J647" s="60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  <c r="CS647" s="61"/>
      <c r="CT647" s="61"/>
      <c r="CU647" s="61"/>
      <c r="CV647" s="61"/>
      <c r="CW647" s="61"/>
      <c r="CX647" s="61"/>
      <c r="CY647" s="61"/>
      <c r="CZ647" s="61"/>
      <c r="DA647" s="61"/>
      <c r="DB647" s="61"/>
      <c r="DC647" s="61"/>
      <c r="DD647" s="61"/>
      <c r="DE647" s="61"/>
      <c r="DF647" s="61"/>
      <c r="DG647" s="61"/>
      <c r="DH647" s="61"/>
      <c r="DI647" s="61"/>
      <c r="DJ647" s="62"/>
    </row>
    <row r="648" spans="2:114" s="3" customFormat="1" ht="40.5" customHeight="1" x14ac:dyDescent="0.35">
      <c r="B648" s="56"/>
      <c r="C648" s="56"/>
      <c r="E648" s="58"/>
      <c r="F648" s="59"/>
      <c r="G648" s="60"/>
      <c r="H648" s="60"/>
      <c r="I648" s="60"/>
      <c r="J648" s="60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  <c r="CS648" s="61"/>
      <c r="CT648" s="61"/>
      <c r="CU648" s="61"/>
      <c r="CV648" s="61"/>
      <c r="CW648" s="61"/>
      <c r="CX648" s="61"/>
      <c r="CY648" s="61"/>
      <c r="CZ648" s="61"/>
      <c r="DA648" s="61"/>
      <c r="DB648" s="61"/>
      <c r="DC648" s="61"/>
      <c r="DD648" s="61"/>
      <c r="DE648" s="61"/>
      <c r="DF648" s="61"/>
      <c r="DG648" s="61"/>
      <c r="DH648" s="61"/>
      <c r="DI648" s="61"/>
      <c r="DJ648" s="62"/>
    </row>
    <row r="649" spans="2:114" s="3" customFormat="1" ht="40.5" customHeight="1" x14ac:dyDescent="0.35">
      <c r="B649" s="56"/>
      <c r="C649" s="56"/>
      <c r="E649" s="58"/>
      <c r="F649" s="59"/>
      <c r="G649" s="60"/>
      <c r="H649" s="60"/>
      <c r="I649" s="60"/>
      <c r="J649" s="60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  <c r="CS649" s="61"/>
      <c r="CT649" s="61"/>
      <c r="CU649" s="61"/>
      <c r="CV649" s="61"/>
      <c r="CW649" s="61"/>
      <c r="CX649" s="61"/>
      <c r="CY649" s="61"/>
      <c r="CZ649" s="61"/>
      <c r="DA649" s="61"/>
      <c r="DB649" s="61"/>
      <c r="DC649" s="61"/>
      <c r="DD649" s="61"/>
      <c r="DE649" s="61"/>
      <c r="DF649" s="61"/>
      <c r="DG649" s="61"/>
      <c r="DH649" s="61"/>
      <c r="DI649" s="61"/>
      <c r="DJ649" s="62"/>
    </row>
    <row r="650" spans="2:114" s="3" customFormat="1" ht="40.5" customHeight="1" x14ac:dyDescent="0.35">
      <c r="B650" s="56"/>
      <c r="C650" s="56"/>
      <c r="E650" s="58"/>
      <c r="F650" s="59"/>
      <c r="G650" s="60"/>
      <c r="H650" s="60"/>
      <c r="I650" s="60"/>
      <c r="J650" s="60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  <c r="CS650" s="61"/>
      <c r="CT650" s="61"/>
      <c r="CU650" s="61"/>
      <c r="CV650" s="61"/>
      <c r="CW650" s="61"/>
      <c r="CX650" s="61"/>
      <c r="CY650" s="61"/>
      <c r="CZ650" s="61"/>
      <c r="DA650" s="61"/>
      <c r="DB650" s="61"/>
      <c r="DC650" s="61"/>
      <c r="DD650" s="61"/>
      <c r="DE650" s="61"/>
      <c r="DF650" s="61"/>
      <c r="DG650" s="61"/>
      <c r="DH650" s="61"/>
      <c r="DI650" s="61"/>
      <c r="DJ650" s="62"/>
    </row>
    <row r="651" spans="2:114" s="3" customFormat="1" ht="40.5" customHeight="1" x14ac:dyDescent="0.35">
      <c r="B651" s="56"/>
      <c r="C651" s="56"/>
      <c r="E651" s="58"/>
      <c r="F651" s="59"/>
      <c r="G651" s="60"/>
      <c r="H651" s="60"/>
      <c r="I651" s="60"/>
      <c r="J651" s="60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  <c r="CS651" s="61"/>
      <c r="CT651" s="61"/>
      <c r="CU651" s="61"/>
      <c r="CV651" s="61"/>
      <c r="CW651" s="61"/>
      <c r="CX651" s="61"/>
      <c r="CY651" s="61"/>
      <c r="CZ651" s="61"/>
      <c r="DA651" s="61"/>
      <c r="DB651" s="61"/>
      <c r="DC651" s="61"/>
      <c r="DD651" s="61"/>
      <c r="DE651" s="61"/>
      <c r="DF651" s="61"/>
      <c r="DG651" s="61"/>
      <c r="DH651" s="61"/>
      <c r="DI651" s="61"/>
      <c r="DJ651" s="62"/>
    </row>
    <row r="652" spans="2:114" s="3" customFormat="1" ht="40.5" customHeight="1" x14ac:dyDescent="0.35">
      <c r="B652" s="56"/>
      <c r="C652" s="56"/>
      <c r="E652" s="58"/>
      <c r="F652" s="59"/>
      <c r="G652" s="60"/>
      <c r="H652" s="60"/>
      <c r="I652" s="60"/>
      <c r="J652" s="60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  <c r="CS652" s="61"/>
      <c r="CT652" s="61"/>
      <c r="CU652" s="61"/>
      <c r="CV652" s="61"/>
      <c r="CW652" s="61"/>
      <c r="CX652" s="61"/>
      <c r="CY652" s="61"/>
      <c r="CZ652" s="61"/>
      <c r="DA652" s="61"/>
      <c r="DB652" s="61"/>
      <c r="DC652" s="61"/>
      <c r="DD652" s="61"/>
      <c r="DE652" s="61"/>
      <c r="DF652" s="61"/>
      <c r="DG652" s="61"/>
      <c r="DH652" s="61"/>
      <c r="DI652" s="61"/>
      <c r="DJ652" s="62"/>
    </row>
    <row r="653" spans="2:114" s="3" customFormat="1" ht="40.5" customHeight="1" x14ac:dyDescent="0.35">
      <c r="B653" s="56"/>
      <c r="C653" s="56"/>
      <c r="E653" s="58"/>
      <c r="F653" s="59"/>
      <c r="G653" s="60"/>
      <c r="H653" s="60"/>
      <c r="I653" s="60"/>
      <c r="J653" s="60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  <c r="CS653" s="61"/>
      <c r="CT653" s="61"/>
      <c r="CU653" s="61"/>
      <c r="CV653" s="61"/>
      <c r="CW653" s="61"/>
      <c r="CX653" s="61"/>
      <c r="CY653" s="61"/>
      <c r="CZ653" s="61"/>
      <c r="DA653" s="61"/>
      <c r="DB653" s="61"/>
      <c r="DC653" s="61"/>
      <c r="DD653" s="61"/>
      <c r="DE653" s="61"/>
      <c r="DF653" s="61"/>
      <c r="DG653" s="61"/>
      <c r="DH653" s="61"/>
      <c r="DI653" s="61"/>
      <c r="DJ653" s="62"/>
    </row>
    <row r="654" spans="2:114" s="3" customFormat="1" ht="40.5" customHeight="1" x14ac:dyDescent="0.35">
      <c r="B654" s="56"/>
      <c r="C654" s="56"/>
      <c r="E654" s="58"/>
      <c r="F654" s="59"/>
      <c r="G654" s="60"/>
      <c r="H654" s="60"/>
      <c r="I654" s="60"/>
      <c r="J654" s="60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  <c r="CS654" s="61"/>
      <c r="CT654" s="61"/>
      <c r="CU654" s="61"/>
      <c r="CV654" s="61"/>
      <c r="CW654" s="61"/>
      <c r="CX654" s="61"/>
      <c r="CY654" s="61"/>
      <c r="CZ654" s="61"/>
      <c r="DA654" s="61"/>
      <c r="DB654" s="61"/>
      <c r="DC654" s="61"/>
      <c r="DD654" s="61"/>
      <c r="DE654" s="61"/>
      <c r="DF654" s="61"/>
      <c r="DG654" s="61"/>
      <c r="DH654" s="61"/>
      <c r="DI654" s="61"/>
      <c r="DJ654" s="62"/>
    </row>
    <row r="655" spans="2:114" s="3" customFormat="1" ht="40.5" customHeight="1" x14ac:dyDescent="0.35">
      <c r="B655" s="56"/>
      <c r="C655" s="56"/>
      <c r="E655" s="58"/>
      <c r="F655" s="59"/>
      <c r="G655" s="60"/>
      <c r="H655" s="60"/>
      <c r="I655" s="60"/>
      <c r="J655" s="60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  <c r="BW655" s="61"/>
      <c r="BX655" s="61"/>
      <c r="BY655" s="61"/>
      <c r="BZ655" s="61"/>
      <c r="CA655" s="61"/>
      <c r="CB655" s="61"/>
      <c r="CC655" s="61"/>
      <c r="CD655" s="61"/>
      <c r="CE655" s="61"/>
      <c r="CF655" s="61"/>
      <c r="CG655" s="61"/>
      <c r="CH655" s="61"/>
      <c r="CI655" s="61"/>
      <c r="CJ655" s="61"/>
      <c r="CK655" s="61"/>
      <c r="CL655" s="61"/>
      <c r="CM655" s="61"/>
      <c r="CN655" s="61"/>
      <c r="CO655" s="61"/>
      <c r="CP655" s="61"/>
      <c r="CQ655" s="61"/>
      <c r="CR655" s="61"/>
      <c r="CS655" s="61"/>
      <c r="CT655" s="61"/>
      <c r="CU655" s="61"/>
      <c r="CV655" s="61"/>
      <c r="CW655" s="61"/>
      <c r="CX655" s="61"/>
      <c r="CY655" s="61"/>
      <c r="CZ655" s="61"/>
      <c r="DA655" s="61"/>
      <c r="DB655" s="61"/>
      <c r="DC655" s="61"/>
      <c r="DD655" s="61"/>
      <c r="DE655" s="61"/>
      <c r="DF655" s="61"/>
      <c r="DG655" s="61"/>
      <c r="DH655" s="61"/>
      <c r="DI655" s="61"/>
      <c r="DJ655" s="62"/>
    </row>
    <row r="656" spans="2:114" s="3" customFormat="1" ht="40.5" customHeight="1" x14ac:dyDescent="0.35">
      <c r="B656" s="56"/>
      <c r="C656" s="56"/>
      <c r="E656" s="58"/>
      <c r="F656" s="59"/>
      <c r="G656" s="60"/>
      <c r="H656" s="60"/>
      <c r="I656" s="60"/>
      <c r="J656" s="60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  <c r="BS656" s="61"/>
      <c r="BT656" s="61"/>
      <c r="BU656" s="61"/>
      <c r="BV656" s="61"/>
      <c r="BW656" s="61"/>
      <c r="BX656" s="61"/>
      <c r="BY656" s="61"/>
      <c r="BZ656" s="61"/>
      <c r="CA656" s="61"/>
      <c r="CB656" s="61"/>
      <c r="CC656" s="61"/>
      <c r="CD656" s="61"/>
      <c r="CE656" s="61"/>
      <c r="CF656" s="61"/>
      <c r="CG656" s="61"/>
      <c r="CH656" s="61"/>
      <c r="CI656" s="61"/>
      <c r="CJ656" s="61"/>
      <c r="CK656" s="61"/>
      <c r="CL656" s="61"/>
      <c r="CM656" s="61"/>
      <c r="CN656" s="61"/>
      <c r="CO656" s="61"/>
      <c r="CP656" s="61"/>
      <c r="CQ656" s="61"/>
      <c r="CR656" s="61"/>
      <c r="CS656" s="61"/>
      <c r="CT656" s="61"/>
      <c r="CU656" s="61"/>
      <c r="CV656" s="61"/>
      <c r="CW656" s="61"/>
      <c r="CX656" s="61"/>
      <c r="CY656" s="61"/>
      <c r="CZ656" s="61"/>
      <c r="DA656" s="61"/>
      <c r="DB656" s="61"/>
      <c r="DC656" s="61"/>
      <c r="DD656" s="61"/>
      <c r="DE656" s="61"/>
      <c r="DF656" s="61"/>
      <c r="DG656" s="61"/>
      <c r="DH656" s="61"/>
      <c r="DI656" s="61"/>
      <c r="DJ656" s="62"/>
    </row>
    <row r="657" spans="2:114" s="3" customFormat="1" ht="40.5" customHeight="1" x14ac:dyDescent="0.35">
      <c r="B657" s="56"/>
      <c r="C657" s="56"/>
      <c r="E657" s="58"/>
      <c r="F657" s="59"/>
      <c r="G657" s="60"/>
      <c r="H657" s="60"/>
      <c r="I657" s="60"/>
      <c r="J657" s="60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  <c r="BS657" s="61"/>
      <c r="BT657" s="61"/>
      <c r="BU657" s="61"/>
      <c r="BV657" s="61"/>
      <c r="BW657" s="61"/>
      <c r="BX657" s="61"/>
      <c r="BY657" s="61"/>
      <c r="BZ657" s="61"/>
      <c r="CA657" s="61"/>
      <c r="CB657" s="61"/>
      <c r="CC657" s="61"/>
      <c r="CD657" s="61"/>
      <c r="CE657" s="61"/>
      <c r="CF657" s="61"/>
      <c r="CG657" s="61"/>
      <c r="CH657" s="61"/>
      <c r="CI657" s="61"/>
      <c r="CJ657" s="61"/>
      <c r="CK657" s="61"/>
      <c r="CL657" s="61"/>
      <c r="CM657" s="61"/>
      <c r="CN657" s="61"/>
      <c r="CO657" s="61"/>
      <c r="CP657" s="61"/>
      <c r="CQ657" s="61"/>
      <c r="CR657" s="61"/>
      <c r="CS657" s="61"/>
      <c r="CT657" s="61"/>
      <c r="CU657" s="61"/>
      <c r="CV657" s="61"/>
      <c r="CW657" s="61"/>
      <c r="CX657" s="61"/>
      <c r="CY657" s="61"/>
      <c r="CZ657" s="61"/>
      <c r="DA657" s="61"/>
      <c r="DB657" s="61"/>
      <c r="DC657" s="61"/>
      <c r="DD657" s="61"/>
      <c r="DE657" s="61"/>
      <c r="DF657" s="61"/>
      <c r="DG657" s="61"/>
      <c r="DH657" s="61"/>
      <c r="DI657" s="61"/>
      <c r="DJ657" s="62"/>
    </row>
    <row r="658" spans="2:114" s="3" customFormat="1" ht="40.5" customHeight="1" x14ac:dyDescent="0.35">
      <c r="B658" s="56"/>
      <c r="C658" s="56"/>
      <c r="E658" s="58"/>
      <c r="F658" s="59"/>
      <c r="G658" s="60"/>
      <c r="H658" s="60"/>
      <c r="I658" s="60"/>
      <c r="J658" s="60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  <c r="BS658" s="61"/>
      <c r="BT658" s="61"/>
      <c r="BU658" s="61"/>
      <c r="BV658" s="61"/>
      <c r="BW658" s="61"/>
      <c r="BX658" s="61"/>
      <c r="BY658" s="61"/>
      <c r="BZ658" s="61"/>
      <c r="CA658" s="61"/>
      <c r="CB658" s="61"/>
      <c r="CC658" s="61"/>
      <c r="CD658" s="61"/>
      <c r="CE658" s="61"/>
      <c r="CF658" s="61"/>
      <c r="CG658" s="61"/>
      <c r="CH658" s="61"/>
      <c r="CI658" s="61"/>
      <c r="CJ658" s="61"/>
      <c r="CK658" s="61"/>
      <c r="CL658" s="61"/>
      <c r="CM658" s="61"/>
      <c r="CN658" s="61"/>
      <c r="CO658" s="61"/>
      <c r="CP658" s="61"/>
      <c r="CQ658" s="61"/>
      <c r="CR658" s="61"/>
      <c r="CS658" s="61"/>
      <c r="CT658" s="61"/>
      <c r="CU658" s="61"/>
      <c r="CV658" s="61"/>
      <c r="CW658" s="61"/>
      <c r="CX658" s="61"/>
      <c r="CY658" s="61"/>
      <c r="CZ658" s="61"/>
      <c r="DA658" s="61"/>
      <c r="DB658" s="61"/>
      <c r="DC658" s="61"/>
      <c r="DD658" s="61"/>
      <c r="DE658" s="61"/>
      <c r="DF658" s="61"/>
      <c r="DG658" s="61"/>
      <c r="DH658" s="61"/>
      <c r="DI658" s="61"/>
      <c r="DJ658" s="62"/>
    </row>
    <row r="659" spans="2:114" s="3" customFormat="1" ht="40.5" customHeight="1" x14ac:dyDescent="0.35">
      <c r="B659" s="56"/>
      <c r="C659" s="56"/>
      <c r="E659" s="58"/>
      <c r="F659" s="59"/>
      <c r="G659" s="60"/>
      <c r="H659" s="60"/>
      <c r="I659" s="60"/>
      <c r="J659" s="60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  <c r="BS659" s="61"/>
      <c r="BT659" s="61"/>
      <c r="BU659" s="61"/>
      <c r="BV659" s="61"/>
      <c r="BW659" s="61"/>
      <c r="BX659" s="61"/>
      <c r="BY659" s="61"/>
      <c r="BZ659" s="61"/>
      <c r="CA659" s="61"/>
      <c r="CB659" s="61"/>
      <c r="CC659" s="61"/>
      <c r="CD659" s="61"/>
      <c r="CE659" s="61"/>
      <c r="CF659" s="61"/>
      <c r="CG659" s="61"/>
      <c r="CH659" s="61"/>
      <c r="CI659" s="61"/>
      <c r="CJ659" s="61"/>
      <c r="CK659" s="61"/>
      <c r="CL659" s="61"/>
      <c r="CM659" s="61"/>
      <c r="CN659" s="61"/>
      <c r="CO659" s="61"/>
      <c r="CP659" s="61"/>
      <c r="CQ659" s="61"/>
      <c r="CR659" s="61"/>
      <c r="CS659" s="61"/>
      <c r="CT659" s="61"/>
      <c r="CU659" s="61"/>
      <c r="CV659" s="61"/>
      <c r="CW659" s="61"/>
      <c r="CX659" s="61"/>
      <c r="CY659" s="61"/>
      <c r="CZ659" s="61"/>
      <c r="DA659" s="61"/>
      <c r="DB659" s="61"/>
      <c r="DC659" s="61"/>
      <c r="DD659" s="61"/>
      <c r="DE659" s="61"/>
      <c r="DF659" s="61"/>
      <c r="DG659" s="61"/>
      <c r="DH659" s="61"/>
      <c r="DI659" s="61"/>
      <c r="DJ659" s="62"/>
    </row>
    <row r="660" spans="2:114" s="3" customFormat="1" ht="40.5" customHeight="1" x14ac:dyDescent="0.35">
      <c r="B660" s="56"/>
      <c r="C660" s="56"/>
      <c r="E660" s="58"/>
      <c r="F660" s="59"/>
      <c r="G660" s="60"/>
      <c r="H660" s="60"/>
      <c r="I660" s="60"/>
      <c r="J660" s="60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  <c r="BS660" s="61"/>
      <c r="BT660" s="61"/>
      <c r="BU660" s="61"/>
      <c r="BV660" s="61"/>
      <c r="BW660" s="61"/>
      <c r="BX660" s="61"/>
      <c r="BY660" s="61"/>
      <c r="BZ660" s="61"/>
      <c r="CA660" s="61"/>
      <c r="CB660" s="61"/>
      <c r="CC660" s="61"/>
      <c r="CD660" s="61"/>
      <c r="CE660" s="61"/>
      <c r="CF660" s="61"/>
      <c r="CG660" s="61"/>
      <c r="CH660" s="61"/>
      <c r="CI660" s="61"/>
      <c r="CJ660" s="61"/>
      <c r="CK660" s="61"/>
      <c r="CL660" s="61"/>
      <c r="CM660" s="61"/>
      <c r="CN660" s="61"/>
      <c r="CO660" s="61"/>
      <c r="CP660" s="61"/>
      <c r="CQ660" s="61"/>
      <c r="CR660" s="61"/>
      <c r="CS660" s="61"/>
      <c r="CT660" s="61"/>
      <c r="CU660" s="61"/>
      <c r="CV660" s="61"/>
      <c r="CW660" s="61"/>
      <c r="CX660" s="61"/>
      <c r="CY660" s="61"/>
      <c r="CZ660" s="61"/>
      <c r="DA660" s="61"/>
      <c r="DB660" s="61"/>
      <c r="DC660" s="61"/>
      <c r="DD660" s="61"/>
      <c r="DE660" s="61"/>
      <c r="DF660" s="61"/>
      <c r="DG660" s="61"/>
      <c r="DH660" s="61"/>
      <c r="DI660" s="61"/>
      <c r="DJ660" s="62"/>
    </row>
    <row r="661" spans="2:114" s="3" customFormat="1" ht="40.5" customHeight="1" x14ac:dyDescent="0.35">
      <c r="B661" s="56"/>
      <c r="C661" s="56"/>
      <c r="E661" s="58"/>
      <c r="F661" s="59"/>
      <c r="G661" s="60"/>
      <c r="H661" s="60"/>
      <c r="I661" s="60"/>
      <c r="J661" s="60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  <c r="BW661" s="61"/>
      <c r="BX661" s="61"/>
      <c r="BY661" s="61"/>
      <c r="BZ661" s="61"/>
      <c r="CA661" s="61"/>
      <c r="CB661" s="61"/>
      <c r="CC661" s="61"/>
      <c r="CD661" s="61"/>
      <c r="CE661" s="61"/>
      <c r="CF661" s="61"/>
      <c r="CG661" s="61"/>
      <c r="CH661" s="61"/>
      <c r="CI661" s="61"/>
      <c r="CJ661" s="61"/>
      <c r="CK661" s="61"/>
      <c r="CL661" s="61"/>
      <c r="CM661" s="61"/>
      <c r="CN661" s="61"/>
      <c r="CO661" s="61"/>
      <c r="CP661" s="61"/>
      <c r="CQ661" s="61"/>
      <c r="CR661" s="61"/>
      <c r="CS661" s="61"/>
      <c r="CT661" s="61"/>
      <c r="CU661" s="61"/>
      <c r="CV661" s="61"/>
      <c r="CW661" s="61"/>
      <c r="CX661" s="61"/>
      <c r="CY661" s="61"/>
      <c r="CZ661" s="61"/>
      <c r="DA661" s="61"/>
      <c r="DB661" s="61"/>
      <c r="DC661" s="61"/>
      <c r="DD661" s="61"/>
      <c r="DE661" s="61"/>
      <c r="DF661" s="61"/>
      <c r="DG661" s="61"/>
      <c r="DH661" s="61"/>
      <c r="DI661" s="61"/>
      <c r="DJ661" s="62"/>
    </row>
    <row r="662" spans="2:114" s="3" customFormat="1" ht="40.5" customHeight="1" x14ac:dyDescent="0.35">
      <c r="B662" s="56"/>
      <c r="C662" s="56"/>
      <c r="E662" s="58"/>
      <c r="F662" s="59"/>
      <c r="G662" s="60"/>
      <c r="H662" s="60"/>
      <c r="I662" s="60"/>
      <c r="J662" s="60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  <c r="BW662" s="61"/>
      <c r="BX662" s="61"/>
      <c r="BY662" s="61"/>
      <c r="BZ662" s="61"/>
      <c r="CA662" s="61"/>
      <c r="CB662" s="61"/>
      <c r="CC662" s="61"/>
      <c r="CD662" s="61"/>
      <c r="CE662" s="61"/>
      <c r="CF662" s="61"/>
      <c r="CG662" s="61"/>
      <c r="CH662" s="61"/>
      <c r="CI662" s="61"/>
      <c r="CJ662" s="61"/>
      <c r="CK662" s="61"/>
      <c r="CL662" s="61"/>
      <c r="CM662" s="61"/>
      <c r="CN662" s="61"/>
      <c r="CO662" s="61"/>
      <c r="CP662" s="61"/>
      <c r="CQ662" s="61"/>
      <c r="CR662" s="61"/>
      <c r="CS662" s="61"/>
      <c r="CT662" s="61"/>
      <c r="CU662" s="61"/>
      <c r="CV662" s="61"/>
      <c r="CW662" s="61"/>
      <c r="CX662" s="61"/>
      <c r="CY662" s="61"/>
      <c r="CZ662" s="61"/>
      <c r="DA662" s="61"/>
      <c r="DB662" s="61"/>
      <c r="DC662" s="61"/>
      <c r="DD662" s="61"/>
      <c r="DE662" s="61"/>
      <c r="DF662" s="61"/>
      <c r="DG662" s="61"/>
      <c r="DH662" s="61"/>
      <c r="DI662" s="61"/>
      <c r="DJ662" s="62"/>
    </row>
    <row r="663" spans="2:114" s="3" customFormat="1" ht="40.5" customHeight="1" x14ac:dyDescent="0.35">
      <c r="B663" s="56"/>
      <c r="C663" s="56"/>
      <c r="E663" s="58"/>
      <c r="F663" s="59"/>
      <c r="G663" s="60"/>
      <c r="H663" s="60"/>
      <c r="I663" s="60"/>
      <c r="J663" s="60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  <c r="BW663" s="61"/>
      <c r="BX663" s="61"/>
      <c r="BY663" s="61"/>
      <c r="BZ663" s="61"/>
      <c r="CA663" s="61"/>
      <c r="CB663" s="61"/>
      <c r="CC663" s="61"/>
      <c r="CD663" s="61"/>
      <c r="CE663" s="61"/>
      <c r="CF663" s="61"/>
      <c r="CG663" s="61"/>
      <c r="CH663" s="61"/>
      <c r="CI663" s="61"/>
      <c r="CJ663" s="61"/>
      <c r="CK663" s="61"/>
      <c r="CL663" s="61"/>
      <c r="CM663" s="61"/>
      <c r="CN663" s="61"/>
      <c r="CO663" s="61"/>
      <c r="CP663" s="61"/>
      <c r="CQ663" s="61"/>
      <c r="CR663" s="61"/>
      <c r="CS663" s="61"/>
      <c r="CT663" s="61"/>
      <c r="CU663" s="61"/>
      <c r="CV663" s="61"/>
      <c r="CW663" s="61"/>
      <c r="CX663" s="61"/>
      <c r="CY663" s="61"/>
      <c r="CZ663" s="61"/>
      <c r="DA663" s="61"/>
      <c r="DB663" s="61"/>
      <c r="DC663" s="61"/>
      <c r="DD663" s="61"/>
      <c r="DE663" s="61"/>
      <c r="DF663" s="61"/>
      <c r="DG663" s="61"/>
      <c r="DH663" s="61"/>
      <c r="DI663" s="61"/>
      <c r="DJ663" s="62"/>
    </row>
    <row r="664" spans="2:114" s="3" customFormat="1" ht="40.5" customHeight="1" x14ac:dyDescent="0.35">
      <c r="B664" s="56"/>
      <c r="C664" s="56"/>
      <c r="E664" s="58"/>
      <c r="F664" s="59"/>
      <c r="G664" s="60"/>
      <c r="H664" s="60"/>
      <c r="I664" s="60"/>
      <c r="J664" s="60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1"/>
      <c r="CE664" s="61"/>
      <c r="CF664" s="61"/>
      <c r="CG664" s="61"/>
      <c r="CH664" s="61"/>
      <c r="CI664" s="61"/>
      <c r="CJ664" s="61"/>
      <c r="CK664" s="61"/>
      <c r="CL664" s="61"/>
      <c r="CM664" s="61"/>
      <c r="CN664" s="61"/>
      <c r="CO664" s="61"/>
      <c r="CP664" s="61"/>
      <c r="CQ664" s="61"/>
      <c r="CR664" s="61"/>
      <c r="CS664" s="61"/>
      <c r="CT664" s="61"/>
      <c r="CU664" s="61"/>
      <c r="CV664" s="61"/>
      <c r="CW664" s="61"/>
      <c r="CX664" s="61"/>
      <c r="CY664" s="61"/>
      <c r="CZ664" s="61"/>
      <c r="DA664" s="61"/>
      <c r="DB664" s="61"/>
      <c r="DC664" s="61"/>
      <c r="DD664" s="61"/>
      <c r="DE664" s="61"/>
      <c r="DF664" s="61"/>
      <c r="DG664" s="61"/>
      <c r="DH664" s="61"/>
      <c r="DI664" s="61"/>
      <c r="DJ664" s="62"/>
    </row>
    <row r="665" spans="2:114" s="3" customFormat="1" ht="40.5" customHeight="1" x14ac:dyDescent="0.35">
      <c r="B665" s="56"/>
      <c r="C665" s="56"/>
      <c r="E665" s="58"/>
      <c r="F665" s="59"/>
      <c r="G665" s="60"/>
      <c r="H665" s="60"/>
      <c r="I665" s="60"/>
      <c r="J665" s="60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  <c r="BW665" s="61"/>
      <c r="BX665" s="61"/>
      <c r="BY665" s="61"/>
      <c r="BZ665" s="61"/>
      <c r="CA665" s="61"/>
      <c r="CB665" s="61"/>
      <c r="CC665" s="61"/>
      <c r="CD665" s="61"/>
      <c r="CE665" s="61"/>
      <c r="CF665" s="61"/>
      <c r="CG665" s="61"/>
      <c r="CH665" s="61"/>
      <c r="CI665" s="61"/>
      <c r="CJ665" s="61"/>
      <c r="CK665" s="61"/>
      <c r="CL665" s="61"/>
      <c r="CM665" s="61"/>
      <c r="CN665" s="61"/>
      <c r="CO665" s="61"/>
      <c r="CP665" s="61"/>
      <c r="CQ665" s="61"/>
      <c r="CR665" s="61"/>
      <c r="CS665" s="61"/>
      <c r="CT665" s="61"/>
      <c r="CU665" s="61"/>
      <c r="CV665" s="61"/>
      <c r="CW665" s="61"/>
      <c r="CX665" s="61"/>
      <c r="CY665" s="61"/>
      <c r="CZ665" s="61"/>
      <c r="DA665" s="61"/>
      <c r="DB665" s="61"/>
      <c r="DC665" s="61"/>
      <c r="DD665" s="61"/>
      <c r="DE665" s="61"/>
      <c r="DF665" s="61"/>
      <c r="DG665" s="61"/>
      <c r="DH665" s="61"/>
      <c r="DI665" s="61"/>
      <c r="DJ665" s="62"/>
    </row>
    <row r="666" spans="2:114" s="3" customFormat="1" ht="40.5" customHeight="1" x14ac:dyDescent="0.35">
      <c r="B666" s="56"/>
      <c r="C666" s="56"/>
      <c r="E666" s="58"/>
      <c r="F666" s="59"/>
      <c r="G666" s="60"/>
      <c r="H666" s="60"/>
      <c r="I666" s="60"/>
      <c r="J666" s="60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  <c r="BW666" s="61"/>
      <c r="BX666" s="61"/>
      <c r="BY666" s="61"/>
      <c r="BZ666" s="61"/>
      <c r="CA666" s="61"/>
      <c r="CB666" s="61"/>
      <c r="CC666" s="61"/>
      <c r="CD666" s="61"/>
      <c r="CE666" s="61"/>
      <c r="CF666" s="61"/>
      <c r="CG666" s="61"/>
      <c r="CH666" s="61"/>
      <c r="CI666" s="61"/>
      <c r="CJ666" s="61"/>
      <c r="CK666" s="61"/>
      <c r="CL666" s="61"/>
      <c r="CM666" s="61"/>
      <c r="CN666" s="61"/>
      <c r="CO666" s="61"/>
      <c r="CP666" s="61"/>
      <c r="CQ666" s="61"/>
      <c r="CR666" s="61"/>
      <c r="CS666" s="61"/>
      <c r="CT666" s="61"/>
      <c r="CU666" s="61"/>
      <c r="CV666" s="61"/>
      <c r="CW666" s="61"/>
      <c r="CX666" s="61"/>
      <c r="CY666" s="61"/>
      <c r="CZ666" s="61"/>
      <c r="DA666" s="61"/>
      <c r="DB666" s="61"/>
      <c r="DC666" s="61"/>
      <c r="DD666" s="61"/>
      <c r="DE666" s="61"/>
      <c r="DF666" s="61"/>
      <c r="DG666" s="61"/>
      <c r="DH666" s="61"/>
      <c r="DI666" s="61"/>
      <c r="DJ666" s="62"/>
    </row>
    <row r="667" spans="2:114" s="3" customFormat="1" ht="40.5" customHeight="1" x14ac:dyDescent="0.35">
      <c r="B667" s="56"/>
      <c r="C667" s="56"/>
      <c r="E667" s="58"/>
      <c r="F667" s="59"/>
      <c r="G667" s="60"/>
      <c r="H667" s="60"/>
      <c r="I667" s="60"/>
      <c r="J667" s="60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  <c r="BW667" s="61"/>
      <c r="BX667" s="61"/>
      <c r="BY667" s="61"/>
      <c r="BZ667" s="61"/>
      <c r="CA667" s="61"/>
      <c r="CB667" s="61"/>
      <c r="CC667" s="61"/>
      <c r="CD667" s="61"/>
      <c r="CE667" s="61"/>
      <c r="CF667" s="61"/>
      <c r="CG667" s="61"/>
      <c r="CH667" s="61"/>
      <c r="CI667" s="61"/>
      <c r="CJ667" s="61"/>
      <c r="CK667" s="61"/>
      <c r="CL667" s="61"/>
      <c r="CM667" s="61"/>
      <c r="CN667" s="61"/>
      <c r="CO667" s="61"/>
      <c r="CP667" s="61"/>
      <c r="CQ667" s="61"/>
      <c r="CR667" s="61"/>
      <c r="CS667" s="61"/>
      <c r="CT667" s="61"/>
      <c r="CU667" s="61"/>
      <c r="CV667" s="61"/>
      <c r="CW667" s="61"/>
      <c r="CX667" s="61"/>
      <c r="CY667" s="61"/>
      <c r="CZ667" s="61"/>
      <c r="DA667" s="61"/>
      <c r="DB667" s="61"/>
      <c r="DC667" s="61"/>
      <c r="DD667" s="61"/>
      <c r="DE667" s="61"/>
      <c r="DF667" s="61"/>
      <c r="DG667" s="61"/>
      <c r="DH667" s="61"/>
      <c r="DI667" s="61"/>
      <c r="DJ667" s="62"/>
    </row>
    <row r="668" spans="2:114" s="3" customFormat="1" ht="40.5" customHeight="1" x14ac:dyDescent="0.35">
      <c r="B668" s="56"/>
      <c r="C668" s="56"/>
      <c r="E668" s="58"/>
      <c r="F668" s="59"/>
      <c r="G668" s="60"/>
      <c r="H668" s="60"/>
      <c r="I668" s="60"/>
      <c r="J668" s="60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  <c r="BW668" s="61"/>
      <c r="BX668" s="61"/>
      <c r="BY668" s="61"/>
      <c r="BZ668" s="61"/>
      <c r="CA668" s="61"/>
      <c r="CB668" s="61"/>
      <c r="CC668" s="61"/>
      <c r="CD668" s="61"/>
      <c r="CE668" s="61"/>
      <c r="CF668" s="61"/>
      <c r="CG668" s="61"/>
      <c r="CH668" s="61"/>
      <c r="CI668" s="61"/>
      <c r="CJ668" s="61"/>
      <c r="CK668" s="61"/>
      <c r="CL668" s="61"/>
      <c r="CM668" s="61"/>
      <c r="CN668" s="61"/>
      <c r="CO668" s="61"/>
      <c r="CP668" s="61"/>
      <c r="CQ668" s="61"/>
      <c r="CR668" s="61"/>
      <c r="CS668" s="61"/>
      <c r="CT668" s="61"/>
      <c r="CU668" s="61"/>
      <c r="CV668" s="61"/>
      <c r="CW668" s="61"/>
      <c r="CX668" s="61"/>
      <c r="CY668" s="61"/>
      <c r="CZ668" s="61"/>
      <c r="DA668" s="61"/>
      <c r="DB668" s="61"/>
      <c r="DC668" s="61"/>
      <c r="DD668" s="61"/>
      <c r="DE668" s="61"/>
      <c r="DF668" s="61"/>
      <c r="DG668" s="61"/>
      <c r="DH668" s="61"/>
      <c r="DI668" s="61"/>
      <c r="DJ668" s="62"/>
    </row>
    <row r="669" spans="2:114" s="3" customFormat="1" ht="40.5" customHeight="1" x14ac:dyDescent="0.35">
      <c r="B669" s="56"/>
      <c r="C669" s="56"/>
      <c r="E669" s="58"/>
      <c r="F669" s="59"/>
      <c r="G669" s="60"/>
      <c r="H669" s="60"/>
      <c r="I669" s="60"/>
      <c r="J669" s="60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1"/>
      <c r="CE669" s="61"/>
      <c r="CF669" s="61"/>
      <c r="CG669" s="61"/>
      <c r="CH669" s="61"/>
      <c r="CI669" s="61"/>
      <c r="CJ669" s="61"/>
      <c r="CK669" s="61"/>
      <c r="CL669" s="61"/>
      <c r="CM669" s="61"/>
      <c r="CN669" s="61"/>
      <c r="CO669" s="61"/>
      <c r="CP669" s="61"/>
      <c r="CQ669" s="61"/>
      <c r="CR669" s="61"/>
      <c r="CS669" s="61"/>
      <c r="CT669" s="61"/>
      <c r="CU669" s="61"/>
      <c r="CV669" s="61"/>
      <c r="CW669" s="61"/>
      <c r="CX669" s="61"/>
      <c r="CY669" s="61"/>
      <c r="CZ669" s="61"/>
      <c r="DA669" s="61"/>
      <c r="DB669" s="61"/>
      <c r="DC669" s="61"/>
      <c r="DD669" s="61"/>
      <c r="DE669" s="61"/>
      <c r="DF669" s="61"/>
      <c r="DG669" s="61"/>
      <c r="DH669" s="61"/>
      <c r="DI669" s="61"/>
      <c r="DJ669" s="62"/>
    </row>
    <row r="670" spans="2:114" s="3" customFormat="1" ht="40.5" customHeight="1" x14ac:dyDescent="0.35">
      <c r="B670" s="56"/>
      <c r="C670" s="56"/>
      <c r="E670" s="58"/>
      <c r="F670" s="59"/>
      <c r="G670" s="60"/>
      <c r="H670" s="60"/>
      <c r="I670" s="60"/>
      <c r="J670" s="60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  <c r="BW670" s="61"/>
      <c r="BX670" s="61"/>
      <c r="BY670" s="61"/>
      <c r="BZ670" s="61"/>
      <c r="CA670" s="61"/>
      <c r="CB670" s="61"/>
      <c r="CC670" s="61"/>
      <c r="CD670" s="61"/>
      <c r="CE670" s="61"/>
      <c r="CF670" s="61"/>
      <c r="CG670" s="61"/>
      <c r="CH670" s="61"/>
      <c r="CI670" s="61"/>
      <c r="CJ670" s="61"/>
      <c r="CK670" s="61"/>
      <c r="CL670" s="61"/>
      <c r="CM670" s="61"/>
      <c r="CN670" s="61"/>
      <c r="CO670" s="61"/>
      <c r="CP670" s="61"/>
      <c r="CQ670" s="61"/>
      <c r="CR670" s="61"/>
      <c r="CS670" s="61"/>
      <c r="CT670" s="61"/>
      <c r="CU670" s="61"/>
      <c r="CV670" s="61"/>
      <c r="CW670" s="61"/>
      <c r="CX670" s="61"/>
      <c r="CY670" s="61"/>
      <c r="CZ670" s="61"/>
      <c r="DA670" s="61"/>
      <c r="DB670" s="61"/>
      <c r="DC670" s="61"/>
      <c r="DD670" s="61"/>
      <c r="DE670" s="61"/>
      <c r="DF670" s="61"/>
      <c r="DG670" s="61"/>
      <c r="DH670" s="61"/>
      <c r="DI670" s="61"/>
      <c r="DJ670" s="62"/>
    </row>
    <row r="671" spans="2:114" s="3" customFormat="1" ht="40.5" customHeight="1" x14ac:dyDescent="0.35">
      <c r="B671" s="56"/>
      <c r="C671" s="56"/>
      <c r="E671" s="58"/>
      <c r="F671" s="59"/>
      <c r="G671" s="60"/>
      <c r="H671" s="60"/>
      <c r="I671" s="60"/>
      <c r="J671" s="60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  <c r="BS671" s="61"/>
      <c r="BT671" s="61"/>
      <c r="BU671" s="61"/>
      <c r="BV671" s="61"/>
      <c r="BW671" s="61"/>
      <c r="BX671" s="61"/>
      <c r="BY671" s="61"/>
      <c r="BZ671" s="61"/>
      <c r="CA671" s="61"/>
      <c r="CB671" s="61"/>
      <c r="CC671" s="61"/>
      <c r="CD671" s="61"/>
      <c r="CE671" s="61"/>
      <c r="CF671" s="61"/>
      <c r="CG671" s="61"/>
      <c r="CH671" s="61"/>
      <c r="CI671" s="61"/>
      <c r="CJ671" s="61"/>
      <c r="CK671" s="61"/>
      <c r="CL671" s="61"/>
      <c r="CM671" s="61"/>
      <c r="CN671" s="61"/>
      <c r="CO671" s="61"/>
      <c r="CP671" s="61"/>
      <c r="CQ671" s="61"/>
      <c r="CR671" s="61"/>
      <c r="CS671" s="61"/>
      <c r="CT671" s="61"/>
      <c r="CU671" s="61"/>
      <c r="CV671" s="61"/>
      <c r="CW671" s="61"/>
      <c r="CX671" s="61"/>
      <c r="CY671" s="61"/>
      <c r="CZ671" s="61"/>
      <c r="DA671" s="61"/>
      <c r="DB671" s="61"/>
      <c r="DC671" s="61"/>
      <c r="DD671" s="61"/>
      <c r="DE671" s="61"/>
      <c r="DF671" s="61"/>
      <c r="DG671" s="61"/>
      <c r="DH671" s="61"/>
      <c r="DI671" s="61"/>
      <c r="DJ671" s="62"/>
    </row>
    <row r="672" spans="2:114" s="3" customFormat="1" ht="40.5" customHeight="1" x14ac:dyDescent="0.35">
      <c r="B672" s="56"/>
      <c r="C672" s="56"/>
      <c r="E672" s="58"/>
      <c r="F672" s="59"/>
      <c r="G672" s="60"/>
      <c r="H672" s="60"/>
      <c r="I672" s="60"/>
      <c r="J672" s="60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  <c r="BS672" s="61"/>
      <c r="BT672" s="61"/>
      <c r="BU672" s="61"/>
      <c r="BV672" s="61"/>
      <c r="BW672" s="61"/>
      <c r="BX672" s="61"/>
      <c r="BY672" s="61"/>
      <c r="BZ672" s="61"/>
      <c r="CA672" s="61"/>
      <c r="CB672" s="61"/>
      <c r="CC672" s="61"/>
      <c r="CD672" s="61"/>
      <c r="CE672" s="61"/>
      <c r="CF672" s="61"/>
      <c r="CG672" s="61"/>
      <c r="CH672" s="61"/>
      <c r="CI672" s="61"/>
      <c r="CJ672" s="61"/>
      <c r="CK672" s="61"/>
      <c r="CL672" s="61"/>
      <c r="CM672" s="61"/>
      <c r="CN672" s="61"/>
      <c r="CO672" s="61"/>
      <c r="CP672" s="61"/>
      <c r="CQ672" s="61"/>
      <c r="CR672" s="61"/>
      <c r="CS672" s="61"/>
      <c r="CT672" s="61"/>
      <c r="CU672" s="61"/>
      <c r="CV672" s="61"/>
      <c r="CW672" s="61"/>
      <c r="CX672" s="61"/>
      <c r="CY672" s="61"/>
      <c r="CZ672" s="61"/>
      <c r="DA672" s="61"/>
      <c r="DB672" s="61"/>
      <c r="DC672" s="61"/>
      <c r="DD672" s="61"/>
      <c r="DE672" s="61"/>
      <c r="DF672" s="61"/>
      <c r="DG672" s="61"/>
      <c r="DH672" s="61"/>
      <c r="DI672" s="61"/>
      <c r="DJ672" s="62"/>
    </row>
    <row r="673" spans="2:114" s="3" customFormat="1" ht="40.5" customHeight="1" x14ac:dyDescent="0.35">
      <c r="B673" s="56"/>
      <c r="C673" s="56"/>
      <c r="E673" s="58"/>
      <c r="F673" s="59"/>
      <c r="G673" s="60"/>
      <c r="H673" s="60"/>
      <c r="I673" s="60"/>
      <c r="J673" s="60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  <c r="BS673" s="61"/>
      <c r="BT673" s="61"/>
      <c r="BU673" s="61"/>
      <c r="BV673" s="61"/>
      <c r="BW673" s="61"/>
      <c r="BX673" s="61"/>
      <c r="BY673" s="61"/>
      <c r="BZ673" s="61"/>
      <c r="CA673" s="61"/>
      <c r="CB673" s="61"/>
      <c r="CC673" s="61"/>
      <c r="CD673" s="61"/>
      <c r="CE673" s="61"/>
      <c r="CF673" s="61"/>
      <c r="CG673" s="61"/>
      <c r="CH673" s="61"/>
      <c r="CI673" s="61"/>
      <c r="CJ673" s="61"/>
      <c r="CK673" s="61"/>
      <c r="CL673" s="61"/>
      <c r="CM673" s="61"/>
      <c r="CN673" s="61"/>
      <c r="CO673" s="61"/>
      <c r="CP673" s="61"/>
      <c r="CQ673" s="61"/>
      <c r="CR673" s="61"/>
      <c r="CS673" s="61"/>
      <c r="CT673" s="61"/>
      <c r="CU673" s="61"/>
      <c r="CV673" s="61"/>
      <c r="CW673" s="61"/>
      <c r="CX673" s="61"/>
      <c r="CY673" s="61"/>
      <c r="CZ673" s="61"/>
      <c r="DA673" s="61"/>
      <c r="DB673" s="61"/>
      <c r="DC673" s="61"/>
      <c r="DD673" s="61"/>
      <c r="DE673" s="61"/>
      <c r="DF673" s="61"/>
      <c r="DG673" s="61"/>
      <c r="DH673" s="61"/>
      <c r="DI673" s="61"/>
      <c r="DJ673" s="62"/>
    </row>
    <row r="674" spans="2:114" s="3" customFormat="1" ht="40.5" customHeight="1" x14ac:dyDescent="0.35">
      <c r="B674" s="56"/>
      <c r="C674" s="56"/>
      <c r="E674" s="58"/>
      <c r="F674" s="59"/>
      <c r="G674" s="60"/>
      <c r="H674" s="60"/>
      <c r="I674" s="60"/>
      <c r="J674" s="60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  <c r="BW674" s="61"/>
      <c r="BX674" s="61"/>
      <c r="BY674" s="61"/>
      <c r="BZ674" s="61"/>
      <c r="CA674" s="61"/>
      <c r="CB674" s="61"/>
      <c r="CC674" s="61"/>
      <c r="CD674" s="61"/>
      <c r="CE674" s="61"/>
      <c r="CF674" s="61"/>
      <c r="CG674" s="61"/>
      <c r="CH674" s="61"/>
      <c r="CI674" s="61"/>
      <c r="CJ674" s="61"/>
      <c r="CK674" s="61"/>
      <c r="CL674" s="61"/>
      <c r="CM674" s="61"/>
      <c r="CN674" s="61"/>
      <c r="CO674" s="61"/>
      <c r="CP674" s="61"/>
      <c r="CQ674" s="61"/>
      <c r="CR674" s="61"/>
      <c r="CS674" s="61"/>
      <c r="CT674" s="61"/>
      <c r="CU674" s="61"/>
      <c r="CV674" s="61"/>
      <c r="CW674" s="61"/>
      <c r="CX674" s="61"/>
      <c r="CY674" s="61"/>
      <c r="CZ674" s="61"/>
      <c r="DA674" s="61"/>
      <c r="DB674" s="61"/>
      <c r="DC674" s="61"/>
      <c r="DD674" s="61"/>
      <c r="DE674" s="61"/>
      <c r="DF674" s="61"/>
      <c r="DG674" s="61"/>
      <c r="DH674" s="61"/>
      <c r="DI674" s="61"/>
      <c r="DJ674" s="62"/>
    </row>
    <row r="675" spans="2:114" s="3" customFormat="1" ht="40.5" customHeight="1" x14ac:dyDescent="0.35">
      <c r="B675" s="56"/>
      <c r="C675" s="56"/>
      <c r="E675" s="58"/>
      <c r="F675" s="59"/>
      <c r="G675" s="60"/>
      <c r="H675" s="60"/>
      <c r="I675" s="60"/>
      <c r="J675" s="60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  <c r="BW675" s="61"/>
      <c r="BX675" s="61"/>
      <c r="BY675" s="61"/>
      <c r="BZ675" s="61"/>
      <c r="CA675" s="61"/>
      <c r="CB675" s="61"/>
      <c r="CC675" s="61"/>
      <c r="CD675" s="61"/>
      <c r="CE675" s="61"/>
      <c r="CF675" s="61"/>
      <c r="CG675" s="61"/>
      <c r="CH675" s="61"/>
      <c r="CI675" s="61"/>
      <c r="CJ675" s="61"/>
      <c r="CK675" s="61"/>
      <c r="CL675" s="61"/>
      <c r="CM675" s="61"/>
      <c r="CN675" s="61"/>
      <c r="CO675" s="61"/>
      <c r="CP675" s="61"/>
      <c r="CQ675" s="61"/>
      <c r="CR675" s="61"/>
      <c r="CS675" s="61"/>
      <c r="CT675" s="61"/>
      <c r="CU675" s="61"/>
      <c r="CV675" s="61"/>
      <c r="CW675" s="61"/>
      <c r="CX675" s="61"/>
      <c r="CY675" s="61"/>
      <c r="CZ675" s="61"/>
      <c r="DA675" s="61"/>
      <c r="DB675" s="61"/>
      <c r="DC675" s="61"/>
      <c r="DD675" s="61"/>
      <c r="DE675" s="61"/>
      <c r="DF675" s="61"/>
      <c r="DG675" s="61"/>
      <c r="DH675" s="61"/>
      <c r="DI675" s="61"/>
      <c r="DJ675" s="62"/>
    </row>
    <row r="676" spans="2:114" s="3" customFormat="1" ht="40.5" customHeight="1" x14ac:dyDescent="0.35">
      <c r="B676" s="56"/>
      <c r="C676" s="56"/>
      <c r="E676" s="58"/>
      <c r="F676" s="59"/>
      <c r="G676" s="60"/>
      <c r="H676" s="60"/>
      <c r="I676" s="60"/>
      <c r="J676" s="60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1"/>
      <c r="CE676" s="61"/>
      <c r="CF676" s="61"/>
      <c r="CG676" s="61"/>
      <c r="CH676" s="61"/>
      <c r="CI676" s="61"/>
      <c r="CJ676" s="61"/>
      <c r="CK676" s="61"/>
      <c r="CL676" s="61"/>
      <c r="CM676" s="61"/>
      <c r="CN676" s="61"/>
      <c r="CO676" s="61"/>
      <c r="CP676" s="61"/>
      <c r="CQ676" s="61"/>
      <c r="CR676" s="61"/>
      <c r="CS676" s="61"/>
      <c r="CT676" s="61"/>
      <c r="CU676" s="61"/>
      <c r="CV676" s="61"/>
      <c r="CW676" s="61"/>
      <c r="CX676" s="61"/>
      <c r="CY676" s="61"/>
      <c r="CZ676" s="61"/>
      <c r="DA676" s="61"/>
      <c r="DB676" s="61"/>
      <c r="DC676" s="61"/>
      <c r="DD676" s="61"/>
      <c r="DE676" s="61"/>
      <c r="DF676" s="61"/>
      <c r="DG676" s="61"/>
      <c r="DH676" s="61"/>
      <c r="DI676" s="61"/>
      <c r="DJ676" s="62"/>
    </row>
    <row r="677" spans="2:114" s="3" customFormat="1" ht="40.5" customHeight="1" x14ac:dyDescent="0.35">
      <c r="B677" s="56"/>
      <c r="C677" s="56"/>
      <c r="E677" s="58"/>
      <c r="F677" s="59"/>
      <c r="G677" s="60"/>
      <c r="H677" s="60"/>
      <c r="I677" s="60"/>
      <c r="J677" s="60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  <c r="BS677" s="61"/>
      <c r="BT677" s="61"/>
      <c r="BU677" s="61"/>
      <c r="BV677" s="61"/>
      <c r="BW677" s="61"/>
      <c r="BX677" s="61"/>
      <c r="BY677" s="61"/>
      <c r="BZ677" s="61"/>
      <c r="CA677" s="61"/>
      <c r="CB677" s="61"/>
      <c r="CC677" s="61"/>
      <c r="CD677" s="61"/>
      <c r="CE677" s="61"/>
      <c r="CF677" s="61"/>
      <c r="CG677" s="61"/>
      <c r="CH677" s="61"/>
      <c r="CI677" s="61"/>
      <c r="CJ677" s="61"/>
      <c r="CK677" s="61"/>
      <c r="CL677" s="61"/>
      <c r="CM677" s="61"/>
      <c r="CN677" s="61"/>
      <c r="CO677" s="61"/>
      <c r="CP677" s="61"/>
      <c r="CQ677" s="61"/>
      <c r="CR677" s="61"/>
      <c r="CS677" s="61"/>
      <c r="CT677" s="61"/>
      <c r="CU677" s="61"/>
      <c r="CV677" s="61"/>
      <c r="CW677" s="61"/>
      <c r="CX677" s="61"/>
      <c r="CY677" s="61"/>
      <c r="CZ677" s="61"/>
      <c r="DA677" s="61"/>
      <c r="DB677" s="61"/>
      <c r="DC677" s="61"/>
      <c r="DD677" s="61"/>
      <c r="DE677" s="61"/>
      <c r="DF677" s="61"/>
      <c r="DG677" s="61"/>
      <c r="DH677" s="61"/>
      <c r="DI677" s="61"/>
      <c r="DJ677" s="62"/>
    </row>
    <row r="678" spans="2:114" s="3" customFormat="1" ht="40.5" customHeight="1" x14ac:dyDescent="0.35">
      <c r="B678" s="56"/>
      <c r="C678" s="56"/>
      <c r="E678" s="58"/>
      <c r="F678" s="59"/>
      <c r="G678" s="60"/>
      <c r="H678" s="60"/>
      <c r="I678" s="60"/>
      <c r="J678" s="60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  <c r="BW678" s="61"/>
      <c r="BX678" s="61"/>
      <c r="BY678" s="61"/>
      <c r="BZ678" s="61"/>
      <c r="CA678" s="61"/>
      <c r="CB678" s="61"/>
      <c r="CC678" s="61"/>
      <c r="CD678" s="61"/>
      <c r="CE678" s="61"/>
      <c r="CF678" s="61"/>
      <c r="CG678" s="61"/>
      <c r="CH678" s="61"/>
      <c r="CI678" s="61"/>
      <c r="CJ678" s="61"/>
      <c r="CK678" s="61"/>
      <c r="CL678" s="61"/>
      <c r="CM678" s="61"/>
      <c r="CN678" s="61"/>
      <c r="CO678" s="61"/>
      <c r="CP678" s="61"/>
      <c r="CQ678" s="61"/>
      <c r="CR678" s="61"/>
      <c r="CS678" s="61"/>
      <c r="CT678" s="61"/>
      <c r="CU678" s="61"/>
      <c r="CV678" s="61"/>
      <c r="CW678" s="61"/>
      <c r="CX678" s="61"/>
      <c r="CY678" s="61"/>
      <c r="CZ678" s="61"/>
      <c r="DA678" s="61"/>
      <c r="DB678" s="61"/>
      <c r="DC678" s="61"/>
      <c r="DD678" s="61"/>
      <c r="DE678" s="61"/>
      <c r="DF678" s="61"/>
      <c r="DG678" s="61"/>
      <c r="DH678" s="61"/>
      <c r="DI678" s="61"/>
      <c r="DJ678" s="62"/>
    </row>
    <row r="679" spans="2:114" s="3" customFormat="1" ht="40.5" customHeight="1" x14ac:dyDescent="0.35">
      <c r="B679" s="56"/>
      <c r="C679" s="56"/>
      <c r="E679" s="58"/>
      <c r="F679" s="59"/>
      <c r="G679" s="60"/>
      <c r="H679" s="60"/>
      <c r="I679" s="60"/>
      <c r="J679" s="60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  <c r="BW679" s="61"/>
      <c r="BX679" s="61"/>
      <c r="BY679" s="61"/>
      <c r="BZ679" s="61"/>
      <c r="CA679" s="61"/>
      <c r="CB679" s="61"/>
      <c r="CC679" s="61"/>
      <c r="CD679" s="61"/>
      <c r="CE679" s="61"/>
      <c r="CF679" s="61"/>
      <c r="CG679" s="61"/>
      <c r="CH679" s="61"/>
      <c r="CI679" s="61"/>
      <c r="CJ679" s="61"/>
      <c r="CK679" s="61"/>
      <c r="CL679" s="61"/>
      <c r="CM679" s="61"/>
      <c r="CN679" s="61"/>
      <c r="CO679" s="61"/>
      <c r="CP679" s="61"/>
      <c r="CQ679" s="61"/>
      <c r="CR679" s="61"/>
      <c r="CS679" s="61"/>
      <c r="CT679" s="61"/>
      <c r="CU679" s="61"/>
      <c r="CV679" s="61"/>
      <c r="CW679" s="61"/>
      <c r="CX679" s="61"/>
      <c r="CY679" s="61"/>
      <c r="CZ679" s="61"/>
      <c r="DA679" s="61"/>
      <c r="DB679" s="61"/>
      <c r="DC679" s="61"/>
      <c r="DD679" s="61"/>
      <c r="DE679" s="61"/>
      <c r="DF679" s="61"/>
      <c r="DG679" s="61"/>
      <c r="DH679" s="61"/>
      <c r="DI679" s="61"/>
      <c r="DJ679" s="62"/>
    </row>
    <row r="680" spans="2:114" s="3" customFormat="1" ht="40.5" customHeight="1" x14ac:dyDescent="0.35">
      <c r="B680" s="56"/>
      <c r="C680" s="56"/>
      <c r="E680" s="58"/>
      <c r="F680" s="59"/>
      <c r="G680" s="60"/>
      <c r="H680" s="60"/>
      <c r="I680" s="60"/>
      <c r="J680" s="60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  <c r="BS680" s="61"/>
      <c r="BT680" s="61"/>
      <c r="BU680" s="61"/>
      <c r="BV680" s="61"/>
      <c r="BW680" s="61"/>
      <c r="BX680" s="61"/>
      <c r="BY680" s="61"/>
      <c r="BZ680" s="61"/>
      <c r="CA680" s="61"/>
      <c r="CB680" s="61"/>
      <c r="CC680" s="61"/>
      <c r="CD680" s="61"/>
      <c r="CE680" s="61"/>
      <c r="CF680" s="61"/>
      <c r="CG680" s="61"/>
      <c r="CH680" s="61"/>
      <c r="CI680" s="61"/>
      <c r="CJ680" s="61"/>
      <c r="CK680" s="61"/>
      <c r="CL680" s="61"/>
      <c r="CM680" s="61"/>
      <c r="CN680" s="61"/>
      <c r="CO680" s="61"/>
      <c r="CP680" s="61"/>
      <c r="CQ680" s="61"/>
      <c r="CR680" s="61"/>
      <c r="CS680" s="61"/>
      <c r="CT680" s="61"/>
      <c r="CU680" s="61"/>
      <c r="CV680" s="61"/>
      <c r="CW680" s="61"/>
      <c r="CX680" s="61"/>
      <c r="CY680" s="61"/>
      <c r="CZ680" s="61"/>
      <c r="DA680" s="61"/>
      <c r="DB680" s="61"/>
      <c r="DC680" s="61"/>
      <c r="DD680" s="61"/>
      <c r="DE680" s="61"/>
      <c r="DF680" s="61"/>
      <c r="DG680" s="61"/>
      <c r="DH680" s="61"/>
      <c r="DI680" s="61"/>
      <c r="DJ680" s="62"/>
    </row>
    <row r="681" spans="2:114" s="3" customFormat="1" ht="40.5" customHeight="1" x14ac:dyDescent="0.35">
      <c r="B681" s="56"/>
      <c r="C681" s="56"/>
      <c r="E681" s="58"/>
      <c r="F681" s="59"/>
      <c r="G681" s="60"/>
      <c r="H681" s="60"/>
      <c r="I681" s="60"/>
      <c r="J681" s="60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  <c r="BW681" s="61"/>
      <c r="BX681" s="61"/>
      <c r="BY681" s="61"/>
      <c r="BZ681" s="61"/>
      <c r="CA681" s="61"/>
      <c r="CB681" s="61"/>
      <c r="CC681" s="61"/>
      <c r="CD681" s="61"/>
      <c r="CE681" s="61"/>
      <c r="CF681" s="61"/>
      <c r="CG681" s="61"/>
      <c r="CH681" s="61"/>
      <c r="CI681" s="61"/>
      <c r="CJ681" s="61"/>
      <c r="CK681" s="61"/>
      <c r="CL681" s="61"/>
      <c r="CM681" s="61"/>
      <c r="CN681" s="61"/>
      <c r="CO681" s="61"/>
      <c r="CP681" s="61"/>
      <c r="CQ681" s="61"/>
      <c r="CR681" s="61"/>
      <c r="CS681" s="61"/>
      <c r="CT681" s="61"/>
      <c r="CU681" s="61"/>
      <c r="CV681" s="61"/>
      <c r="CW681" s="61"/>
      <c r="CX681" s="61"/>
      <c r="CY681" s="61"/>
      <c r="CZ681" s="61"/>
      <c r="DA681" s="61"/>
      <c r="DB681" s="61"/>
      <c r="DC681" s="61"/>
      <c r="DD681" s="61"/>
      <c r="DE681" s="61"/>
      <c r="DF681" s="61"/>
      <c r="DG681" s="61"/>
      <c r="DH681" s="61"/>
      <c r="DI681" s="61"/>
      <c r="DJ681" s="62"/>
    </row>
    <row r="682" spans="2:114" s="3" customFormat="1" ht="40.5" customHeight="1" x14ac:dyDescent="0.35">
      <c r="B682" s="56"/>
      <c r="C682" s="56"/>
      <c r="E682" s="58"/>
      <c r="F682" s="59"/>
      <c r="G682" s="60"/>
      <c r="H682" s="60"/>
      <c r="I682" s="60"/>
      <c r="J682" s="60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  <c r="BS682" s="61"/>
      <c r="BT682" s="61"/>
      <c r="BU682" s="61"/>
      <c r="BV682" s="61"/>
      <c r="BW682" s="61"/>
      <c r="BX682" s="61"/>
      <c r="BY682" s="61"/>
      <c r="BZ682" s="61"/>
      <c r="CA682" s="61"/>
      <c r="CB682" s="61"/>
      <c r="CC682" s="61"/>
      <c r="CD682" s="61"/>
      <c r="CE682" s="61"/>
      <c r="CF682" s="61"/>
      <c r="CG682" s="61"/>
      <c r="CH682" s="61"/>
      <c r="CI682" s="61"/>
      <c r="CJ682" s="61"/>
      <c r="CK682" s="61"/>
      <c r="CL682" s="61"/>
      <c r="CM682" s="61"/>
      <c r="CN682" s="61"/>
      <c r="CO682" s="61"/>
      <c r="CP682" s="61"/>
      <c r="CQ682" s="61"/>
      <c r="CR682" s="61"/>
      <c r="CS682" s="61"/>
      <c r="CT682" s="61"/>
      <c r="CU682" s="61"/>
      <c r="CV682" s="61"/>
      <c r="CW682" s="61"/>
      <c r="CX682" s="61"/>
      <c r="CY682" s="61"/>
      <c r="CZ682" s="61"/>
      <c r="DA682" s="61"/>
      <c r="DB682" s="61"/>
      <c r="DC682" s="61"/>
      <c r="DD682" s="61"/>
      <c r="DE682" s="61"/>
      <c r="DF682" s="61"/>
      <c r="DG682" s="61"/>
      <c r="DH682" s="61"/>
      <c r="DI682" s="61"/>
      <c r="DJ682" s="62"/>
    </row>
    <row r="683" spans="2:114" s="3" customFormat="1" ht="40.5" customHeight="1" x14ac:dyDescent="0.35">
      <c r="B683" s="56"/>
      <c r="C683" s="56"/>
      <c r="E683" s="58"/>
      <c r="F683" s="59"/>
      <c r="G683" s="60"/>
      <c r="H683" s="60"/>
      <c r="I683" s="60"/>
      <c r="J683" s="60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1"/>
      <c r="CE683" s="61"/>
      <c r="CF683" s="61"/>
      <c r="CG683" s="61"/>
      <c r="CH683" s="61"/>
      <c r="CI683" s="61"/>
      <c r="CJ683" s="61"/>
      <c r="CK683" s="61"/>
      <c r="CL683" s="61"/>
      <c r="CM683" s="61"/>
      <c r="CN683" s="61"/>
      <c r="CO683" s="61"/>
      <c r="CP683" s="61"/>
      <c r="CQ683" s="61"/>
      <c r="CR683" s="61"/>
      <c r="CS683" s="61"/>
      <c r="CT683" s="61"/>
      <c r="CU683" s="61"/>
      <c r="CV683" s="61"/>
      <c r="CW683" s="61"/>
      <c r="CX683" s="61"/>
      <c r="CY683" s="61"/>
      <c r="CZ683" s="61"/>
      <c r="DA683" s="61"/>
      <c r="DB683" s="61"/>
      <c r="DC683" s="61"/>
      <c r="DD683" s="61"/>
      <c r="DE683" s="61"/>
      <c r="DF683" s="61"/>
      <c r="DG683" s="61"/>
      <c r="DH683" s="61"/>
      <c r="DI683" s="61"/>
      <c r="DJ683" s="62"/>
    </row>
    <row r="684" spans="2:114" s="3" customFormat="1" ht="40.5" customHeight="1" x14ac:dyDescent="0.35">
      <c r="B684" s="56"/>
      <c r="C684" s="56"/>
      <c r="E684" s="58"/>
      <c r="F684" s="59"/>
      <c r="G684" s="60"/>
      <c r="H684" s="60"/>
      <c r="I684" s="60"/>
      <c r="J684" s="60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  <c r="BS684" s="61"/>
      <c r="BT684" s="61"/>
      <c r="BU684" s="61"/>
      <c r="BV684" s="61"/>
      <c r="BW684" s="61"/>
      <c r="BX684" s="61"/>
      <c r="BY684" s="61"/>
      <c r="BZ684" s="61"/>
      <c r="CA684" s="61"/>
      <c r="CB684" s="61"/>
      <c r="CC684" s="61"/>
      <c r="CD684" s="61"/>
      <c r="CE684" s="61"/>
      <c r="CF684" s="61"/>
      <c r="CG684" s="61"/>
      <c r="CH684" s="61"/>
      <c r="CI684" s="61"/>
      <c r="CJ684" s="61"/>
      <c r="CK684" s="61"/>
      <c r="CL684" s="61"/>
      <c r="CM684" s="61"/>
      <c r="CN684" s="61"/>
      <c r="CO684" s="61"/>
      <c r="CP684" s="61"/>
      <c r="CQ684" s="61"/>
      <c r="CR684" s="61"/>
      <c r="CS684" s="61"/>
      <c r="CT684" s="61"/>
      <c r="CU684" s="61"/>
      <c r="CV684" s="61"/>
      <c r="CW684" s="61"/>
      <c r="CX684" s="61"/>
      <c r="CY684" s="61"/>
      <c r="CZ684" s="61"/>
      <c r="DA684" s="61"/>
      <c r="DB684" s="61"/>
      <c r="DC684" s="61"/>
      <c r="DD684" s="61"/>
      <c r="DE684" s="61"/>
      <c r="DF684" s="61"/>
      <c r="DG684" s="61"/>
      <c r="DH684" s="61"/>
      <c r="DI684" s="61"/>
      <c r="DJ684" s="62"/>
    </row>
    <row r="685" spans="2:114" s="3" customFormat="1" ht="40.5" customHeight="1" x14ac:dyDescent="0.35">
      <c r="B685" s="56"/>
      <c r="C685" s="56"/>
      <c r="E685" s="58"/>
      <c r="F685" s="59"/>
      <c r="G685" s="60"/>
      <c r="H685" s="60"/>
      <c r="I685" s="60"/>
      <c r="J685" s="60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  <c r="BS685" s="61"/>
      <c r="BT685" s="61"/>
      <c r="BU685" s="61"/>
      <c r="BV685" s="61"/>
      <c r="BW685" s="61"/>
      <c r="BX685" s="61"/>
      <c r="BY685" s="61"/>
      <c r="BZ685" s="61"/>
      <c r="CA685" s="61"/>
      <c r="CB685" s="61"/>
      <c r="CC685" s="61"/>
      <c r="CD685" s="61"/>
      <c r="CE685" s="61"/>
      <c r="CF685" s="61"/>
      <c r="CG685" s="61"/>
      <c r="CH685" s="61"/>
      <c r="CI685" s="61"/>
      <c r="CJ685" s="61"/>
      <c r="CK685" s="61"/>
      <c r="CL685" s="61"/>
      <c r="CM685" s="61"/>
      <c r="CN685" s="61"/>
      <c r="CO685" s="61"/>
      <c r="CP685" s="61"/>
      <c r="CQ685" s="61"/>
      <c r="CR685" s="61"/>
      <c r="CS685" s="61"/>
      <c r="CT685" s="61"/>
      <c r="CU685" s="61"/>
      <c r="CV685" s="61"/>
      <c r="CW685" s="61"/>
      <c r="CX685" s="61"/>
      <c r="CY685" s="61"/>
      <c r="CZ685" s="61"/>
      <c r="DA685" s="61"/>
      <c r="DB685" s="61"/>
      <c r="DC685" s="61"/>
      <c r="DD685" s="61"/>
      <c r="DE685" s="61"/>
      <c r="DF685" s="61"/>
      <c r="DG685" s="61"/>
      <c r="DH685" s="61"/>
      <c r="DI685" s="61"/>
      <c r="DJ685" s="62"/>
    </row>
    <row r="686" spans="2:114" s="3" customFormat="1" ht="40.5" customHeight="1" x14ac:dyDescent="0.35">
      <c r="B686" s="56"/>
      <c r="C686" s="56"/>
      <c r="E686" s="58"/>
      <c r="F686" s="59"/>
      <c r="G686" s="60"/>
      <c r="H686" s="60"/>
      <c r="I686" s="60"/>
      <c r="J686" s="60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  <c r="BS686" s="61"/>
      <c r="BT686" s="61"/>
      <c r="BU686" s="61"/>
      <c r="BV686" s="61"/>
      <c r="BW686" s="61"/>
      <c r="BX686" s="61"/>
      <c r="BY686" s="61"/>
      <c r="BZ686" s="61"/>
      <c r="CA686" s="61"/>
      <c r="CB686" s="61"/>
      <c r="CC686" s="61"/>
      <c r="CD686" s="61"/>
      <c r="CE686" s="61"/>
      <c r="CF686" s="61"/>
      <c r="CG686" s="61"/>
      <c r="CH686" s="61"/>
      <c r="CI686" s="61"/>
      <c r="CJ686" s="61"/>
      <c r="CK686" s="61"/>
      <c r="CL686" s="61"/>
      <c r="CM686" s="61"/>
      <c r="CN686" s="61"/>
      <c r="CO686" s="61"/>
      <c r="CP686" s="61"/>
      <c r="CQ686" s="61"/>
      <c r="CR686" s="61"/>
      <c r="CS686" s="61"/>
      <c r="CT686" s="61"/>
      <c r="CU686" s="61"/>
      <c r="CV686" s="61"/>
      <c r="CW686" s="61"/>
      <c r="CX686" s="61"/>
      <c r="CY686" s="61"/>
      <c r="CZ686" s="61"/>
      <c r="DA686" s="61"/>
      <c r="DB686" s="61"/>
      <c r="DC686" s="61"/>
      <c r="DD686" s="61"/>
      <c r="DE686" s="61"/>
      <c r="DF686" s="61"/>
      <c r="DG686" s="61"/>
      <c r="DH686" s="61"/>
      <c r="DI686" s="61"/>
      <c r="DJ686" s="62"/>
    </row>
    <row r="687" spans="2:114" s="3" customFormat="1" ht="40.5" customHeight="1" x14ac:dyDescent="0.35">
      <c r="B687" s="56"/>
      <c r="C687" s="56"/>
      <c r="E687" s="58"/>
      <c r="F687" s="59"/>
      <c r="G687" s="60"/>
      <c r="H687" s="60"/>
      <c r="I687" s="60"/>
      <c r="J687" s="60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  <c r="BW687" s="61"/>
      <c r="BX687" s="61"/>
      <c r="BY687" s="61"/>
      <c r="BZ687" s="61"/>
      <c r="CA687" s="61"/>
      <c r="CB687" s="61"/>
      <c r="CC687" s="61"/>
      <c r="CD687" s="61"/>
      <c r="CE687" s="61"/>
      <c r="CF687" s="61"/>
      <c r="CG687" s="61"/>
      <c r="CH687" s="61"/>
      <c r="CI687" s="61"/>
      <c r="CJ687" s="61"/>
      <c r="CK687" s="61"/>
      <c r="CL687" s="61"/>
      <c r="CM687" s="61"/>
      <c r="CN687" s="61"/>
      <c r="CO687" s="61"/>
      <c r="CP687" s="61"/>
      <c r="CQ687" s="61"/>
      <c r="CR687" s="61"/>
      <c r="CS687" s="61"/>
      <c r="CT687" s="61"/>
      <c r="CU687" s="61"/>
      <c r="CV687" s="61"/>
      <c r="CW687" s="61"/>
      <c r="CX687" s="61"/>
      <c r="CY687" s="61"/>
      <c r="CZ687" s="61"/>
      <c r="DA687" s="61"/>
      <c r="DB687" s="61"/>
      <c r="DC687" s="61"/>
      <c r="DD687" s="61"/>
      <c r="DE687" s="61"/>
      <c r="DF687" s="61"/>
      <c r="DG687" s="61"/>
      <c r="DH687" s="61"/>
      <c r="DI687" s="61"/>
      <c r="DJ687" s="62"/>
    </row>
    <row r="688" spans="2:114" s="3" customFormat="1" ht="40.5" customHeight="1" x14ac:dyDescent="0.35">
      <c r="B688" s="56"/>
      <c r="C688" s="56"/>
      <c r="E688" s="58"/>
      <c r="F688" s="59"/>
      <c r="G688" s="60"/>
      <c r="H688" s="60"/>
      <c r="I688" s="60"/>
      <c r="J688" s="60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  <c r="BW688" s="61"/>
      <c r="BX688" s="61"/>
      <c r="BY688" s="61"/>
      <c r="BZ688" s="61"/>
      <c r="CA688" s="61"/>
      <c r="CB688" s="61"/>
      <c r="CC688" s="61"/>
      <c r="CD688" s="61"/>
      <c r="CE688" s="61"/>
      <c r="CF688" s="61"/>
      <c r="CG688" s="61"/>
      <c r="CH688" s="61"/>
      <c r="CI688" s="61"/>
      <c r="CJ688" s="61"/>
      <c r="CK688" s="61"/>
      <c r="CL688" s="61"/>
      <c r="CM688" s="61"/>
      <c r="CN688" s="61"/>
      <c r="CO688" s="61"/>
      <c r="CP688" s="61"/>
      <c r="CQ688" s="61"/>
      <c r="CR688" s="61"/>
      <c r="CS688" s="61"/>
      <c r="CT688" s="61"/>
      <c r="CU688" s="61"/>
      <c r="CV688" s="61"/>
      <c r="CW688" s="61"/>
      <c r="CX688" s="61"/>
      <c r="CY688" s="61"/>
      <c r="CZ688" s="61"/>
      <c r="DA688" s="61"/>
      <c r="DB688" s="61"/>
      <c r="DC688" s="61"/>
      <c r="DD688" s="61"/>
      <c r="DE688" s="61"/>
      <c r="DF688" s="61"/>
      <c r="DG688" s="61"/>
      <c r="DH688" s="61"/>
      <c r="DI688" s="61"/>
      <c r="DJ688" s="62"/>
    </row>
    <row r="689" spans="2:114" s="3" customFormat="1" ht="40.5" customHeight="1" x14ac:dyDescent="0.35">
      <c r="B689" s="56"/>
      <c r="C689" s="56"/>
      <c r="E689" s="58"/>
      <c r="F689" s="59"/>
      <c r="G689" s="60"/>
      <c r="H689" s="60"/>
      <c r="I689" s="60"/>
      <c r="J689" s="60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  <c r="BS689" s="61"/>
      <c r="BT689" s="61"/>
      <c r="BU689" s="61"/>
      <c r="BV689" s="61"/>
      <c r="BW689" s="61"/>
      <c r="BX689" s="61"/>
      <c r="BY689" s="61"/>
      <c r="BZ689" s="61"/>
      <c r="CA689" s="61"/>
      <c r="CB689" s="61"/>
      <c r="CC689" s="61"/>
      <c r="CD689" s="61"/>
      <c r="CE689" s="61"/>
      <c r="CF689" s="61"/>
      <c r="CG689" s="61"/>
      <c r="CH689" s="61"/>
      <c r="CI689" s="61"/>
      <c r="CJ689" s="61"/>
      <c r="CK689" s="61"/>
      <c r="CL689" s="61"/>
      <c r="CM689" s="61"/>
      <c r="CN689" s="61"/>
      <c r="CO689" s="61"/>
      <c r="CP689" s="61"/>
      <c r="CQ689" s="61"/>
      <c r="CR689" s="61"/>
      <c r="CS689" s="61"/>
      <c r="CT689" s="61"/>
      <c r="CU689" s="61"/>
      <c r="CV689" s="61"/>
      <c r="CW689" s="61"/>
      <c r="CX689" s="61"/>
      <c r="CY689" s="61"/>
      <c r="CZ689" s="61"/>
      <c r="DA689" s="61"/>
      <c r="DB689" s="61"/>
      <c r="DC689" s="61"/>
      <c r="DD689" s="61"/>
      <c r="DE689" s="61"/>
      <c r="DF689" s="61"/>
      <c r="DG689" s="61"/>
      <c r="DH689" s="61"/>
      <c r="DI689" s="61"/>
      <c r="DJ689" s="62"/>
    </row>
    <row r="690" spans="2:114" s="3" customFormat="1" ht="40.5" customHeight="1" x14ac:dyDescent="0.35">
      <c r="B690" s="56"/>
      <c r="C690" s="56"/>
      <c r="E690" s="58"/>
      <c r="F690" s="59"/>
      <c r="G690" s="60"/>
      <c r="H690" s="60"/>
      <c r="I690" s="60"/>
      <c r="J690" s="60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  <c r="BW690" s="61"/>
      <c r="BX690" s="61"/>
      <c r="BY690" s="61"/>
      <c r="BZ690" s="61"/>
      <c r="CA690" s="61"/>
      <c r="CB690" s="61"/>
      <c r="CC690" s="61"/>
      <c r="CD690" s="61"/>
      <c r="CE690" s="61"/>
      <c r="CF690" s="61"/>
      <c r="CG690" s="61"/>
      <c r="CH690" s="61"/>
      <c r="CI690" s="61"/>
      <c r="CJ690" s="61"/>
      <c r="CK690" s="61"/>
      <c r="CL690" s="61"/>
      <c r="CM690" s="61"/>
      <c r="CN690" s="61"/>
      <c r="CO690" s="61"/>
      <c r="CP690" s="61"/>
      <c r="CQ690" s="61"/>
      <c r="CR690" s="61"/>
      <c r="CS690" s="61"/>
      <c r="CT690" s="61"/>
      <c r="CU690" s="61"/>
      <c r="CV690" s="61"/>
      <c r="CW690" s="61"/>
      <c r="CX690" s="61"/>
      <c r="CY690" s="61"/>
      <c r="CZ690" s="61"/>
      <c r="DA690" s="61"/>
      <c r="DB690" s="61"/>
      <c r="DC690" s="61"/>
      <c r="DD690" s="61"/>
      <c r="DE690" s="61"/>
      <c r="DF690" s="61"/>
      <c r="DG690" s="61"/>
      <c r="DH690" s="61"/>
      <c r="DI690" s="61"/>
      <c r="DJ690" s="62"/>
    </row>
    <row r="691" spans="2:114" s="3" customFormat="1" ht="40.5" customHeight="1" x14ac:dyDescent="0.35">
      <c r="B691" s="56"/>
      <c r="C691" s="56"/>
      <c r="E691" s="58"/>
      <c r="F691" s="59"/>
      <c r="G691" s="60"/>
      <c r="H691" s="60"/>
      <c r="I691" s="60"/>
      <c r="J691" s="60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  <c r="BW691" s="61"/>
      <c r="BX691" s="61"/>
      <c r="BY691" s="61"/>
      <c r="BZ691" s="61"/>
      <c r="CA691" s="61"/>
      <c r="CB691" s="61"/>
      <c r="CC691" s="61"/>
      <c r="CD691" s="61"/>
      <c r="CE691" s="61"/>
      <c r="CF691" s="61"/>
      <c r="CG691" s="61"/>
      <c r="CH691" s="61"/>
      <c r="CI691" s="61"/>
      <c r="CJ691" s="61"/>
      <c r="CK691" s="61"/>
      <c r="CL691" s="61"/>
      <c r="CM691" s="61"/>
      <c r="CN691" s="61"/>
      <c r="CO691" s="61"/>
      <c r="CP691" s="61"/>
      <c r="CQ691" s="61"/>
      <c r="CR691" s="61"/>
      <c r="CS691" s="61"/>
      <c r="CT691" s="61"/>
      <c r="CU691" s="61"/>
      <c r="CV691" s="61"/>
      <c r="CW691" s="61"/>
      <c r="CX691" s="61"/>
      <c r="CY691" s="61"/>
      <c r="CZ691" s="61"/>
      <c r="DA691" s="61"/>
      <c r="DB691" s="61"/>
      <c r="DC691" s="61"/>
      <c r="DD691" s="61"/>
      <c r="DE691" s="61"/>
      <c r="DF691" s="61"/>
      <c r="DG691" s="61"/>
      <c r="DH691" s="61"/>
      <c r="DI691" s="61"/>
      <c r="DJ691" s="62"/>
    </row>
    <row r="692" spans="2:114" s="3" customFormat="1" ht="40.5" customHeight="1" x14ac:dyDescent="0.35">
      <c r="B692" s="56"/>
      <c r="C692" s="56"/>
      <c r="E692" s="58"/>
      <c r="F692" s="59"/>
      <c r="G692" s="60"/>
      <c r="H692" s="60"/>
      <c r="I692" s="60"/>
      <c r="J692" s="60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  <c r="BW692" s="61"/>
      <c r="BX692" s="61"/>
      <c r="BY692" s="61"/>
      <c r="BZ692" s="61"/>
      <c r="CA692" s="61"/>
      <c r="CB692" s="61"/>
      <c r="CC692" s="61"/>
      <c r="CD692" s="61"/>
      <c r="CE692" s="61"/>
      <c r="CF692" s="61"/>
      <c r="CG692" s="61"/>
      <c r="CH692" s="61"/>
      <c r="CI692" s="61"/>
      <c r="CJ692" s="61"/>
      <c r="CK692" s="61"/>
      <c r="CL692" s="61"/>
      <c r="CM692" s="61"/>
      <c r="CN692" s="61"/>
      <c r="CO692" s="61"/>
      <c r="CP692" s="61"/>
      <c r="CQ692" s="61"/>
      <c r="CR692" s="61"/>
      <c r="CS692" s="61"/>
      <c r="CT692" s="61"/>
      <c r="CU692" s="61"/>
      <c r="CV692" s="61"/>
      <c r="CW692" s="61"/>
      <c r="CX692" s="61"/>
      <c r="CY692" s="61"/>
      <c r="CZ692" s="61"/>
      <c r="DA692" s="61"/>
      <c r="DB692" s="61"/>
      <c r="DC692" s="61"/>
      <c r="DD692" s="61"/>
      <c r="DE692" s="61"/>
      <c r="DF692" s="61"/>
      <c r="DG692" s="61"/>
      <c r="DH692" s="61"/>
      <c r="DI692" s="61"/>
      <c r="DJ692" s="62"/>
    </row>
    <row r="693" spans="2:114" s="3" customFormat="1" ht="40.5" customHeight="1" x14ac:dyDescent="0.35">
      <c r="B693" s="56"/>
      <c r="C693" s="56"/>
      <c r="E693" s="58"/>
      <c r="F693" s="59"/>
      <c r="G693" s="60"/>
      <c r="H693" s="60"/>
      <c r="I693" s="60"/>
      <c r="J693" s="60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  <c r="BS693" s="61"/>
      <c r="BT693" s="61"/>
      <c r="BU693" s="61"/>
      <c r="BV693" s="61"/>
      <c r="BW693" s="61"/>
      <c r="BX693" s="61"/>
      <c r="BY693" s="61"/>
      <c r="BZ693" s="61"/>
      <c r="CA693" s="61"/>
      <c r="CB693" s="61"/>
      <c r="CC693" s="61"/>
      <c r="CD693" s="61"/>
      <c r="CE693" s="61"/>
      <c r="CF693" s="61"/>
      <c r="CG693" s="61"/>
      <c r="CH693" s="61"/>
      <c r="CI693" s="61"/>
      <c r="CJ693" s="61"/>
      <c r="CK693" s="61"/>
      <c r="CL693" s="61"/>
      <c r="CM693" s="61"/>
      <c r="CN693" s="61"/>
      <c r="CO693" s="61"/>
      <c r="CP693" s="61"/>
      <c r="CQ693" s="61"/>
      <c r="CR693" s="61"/>
      <c r="CS693" s="61"/>
      <c r="CT693" s="61"/>
      <c r="CU693" s="61"/>
      <c r="CV693" s="61"/>
      <c r="CW693" s="61"/>
      <c r="CX693" s="61"/>
      <c r="CY693" s="61"/>
      <c r="CZ693" s="61"/>
      <c r="DA693" s="61"/>
      <c r="DB693" s="61"/>
      <c r="DC693" s="61"/>
      <c r="DD693" s="61"/>
      <c r="DE693" s="61"/>
      <c r="DF693" s="61"/>
      <c r="DG693" s="61"/>
      <c r="DH693" s="61"/>
      <c r="DI693" s="61"/>
      <c r="DJ693" s="62"/>
    </row>
    <row r="694" spans="2:114" s="3" customFormat="1" ht="40.5" customHeight="1" x14ac:dyDescent="0.35">
      <c r="B694" s="56"/>
      <c r="C694" s="56"/>
      <c r="E694" s="58"/>
      <c r="F694" s="59"/>
      <c r="G694" s="60"/>
      <c r="H694" s="60"/>
      <c r="I694" s="60"/>
      <c r="J694" s="60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  <c r="BW694" s="61"/>
      <c r="BX694" s="61"/>
      <c r="BY694" s="61"/>
      <c r="BZ694" s="61"/>
      <c r="CA694" s="61"/>
      <c r="CB694" s="61"/>
      <c r="CC694" s="61"/>
      <c r="CD694" s="61"/>
      <c r="CE694" s="61"/>
      <c r="CF694" s="61"/>
      <c r="CG694" s="61"/>
      <c r="CH694" s="61"/>
      <c r="CI694" s="61"/>
      <c r="CJ694" s="61"/>
      <c r="CK694" s="61"/>
      <c r="CL694" s="61"/>
      <c r="CM694" s="61"/>
      <c r="CN694" s="61"/>
      <c r="CO694" s="61"/>
      <c r="CP694" s="61"/>
      <c r="CQ694" s="61"/>
      <c r="CR694" s="61"/>
      <c r="CS694" s="61"/>
      <c r="CT694" s="61"/>
      <c r="CU694" s="61"/>
      <c r="CV694" s="61"/>
      <c r="CW694" s="61"/>
      <c r="CX694" s="61"/>
      <c r="CY694" s="61"/>
      <c r="CZ694" s="61"/>
      <c r="DA694" s="61"/>
      <c r="DB694" s="61"/>
      <c r="DC694" s="61"/>
      <c r="DD694" s="61"/>
      <c r="DE694" s="61"/>
      <c r="DF694" s="61"/>
      <c r="DG694" s="61"/>
      <c r="DH694" s="61"/>
      <c r="DI694" s="61"/>
      <c r="DJ694" s="62"/>
    </row>
    <row r="695" spans="2:114" s="3" customFormat="1" ht="40.5" customHeight="1" x14ac:dyDescent="0.35">
      <c r="B695" s="56"/>
      <c r="C695" s="56"/>
      <c r="E695" s="58"/>
      <c r="F695" s="59"/>
      <c r="G695" s="60"/>
      <c r="H695" s="60"/>
      <c r="I695" s="60"/>
      <c r="J695" s="60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  <c r="BS695" s="61"/>
      <c r="BT695" s="61"/>
      <c r="BU695" s="61"/>
      <c r="BV695" s="61"/>
      <c r="BW695" s="61"/>
      <c r="BX695" s="61"/>
      <c r="BY695" s="61"/>
      <c r="BZ695" s="61"/>
      <c r="CA695" s="61"/>
      <c r="CB695" s="61"/>
      <c r="CC695" s="61"/>
      <c r="CD695" s="61"/>
      <c r="CE695" s="61"/>
      <c r="CF695" s="61"/>
      <c r="CG695" s="61"/>
      <c r="CH695" s="61"/>
      <c r="CI695" s="61"/>
      <c r="CJ695" s="61"/>
      <c r="CK695" s="61"/>
      <c r="CL695" s="61"/>
      <c r="CM695" s="61"/>
      <c r="CN695" s="61"/>
      <c r="CO695" s="61"/>
      <c r="CP695" s="61"/>
      <c r="CQ695" s="61"/>
      <c r="CR695" s="61"/>
      <c r="CS695" s="61"/>
      <c r="CT695" s="61"/>
      <c r="CU695" s="61"/>
      <c r="CV695" s="61"/>
      <c r="CW695" s="61"/>
      <c r="CX695" s="61"/>
      <c r="CY695" s="61"/>
      <c r="CZ695" s="61"/>
      <c r="DA695" s="61"/>
      <c r="DB695" s="61"/>
      <c r="DC695" s="61"/>
      <c r="DD695" s="61"/>
      <c r="DE695" s="61"/>
      <c r="DF695" s="61"/>
      <c r="DG695" s="61"/>
      <c r="DH695" s="61"/>
      <c r="DI695" s="61"/>
      <c r="DJ695" s="62"/>
    </row>
    <row r="696" spans="2:114" s="3" customFormat="1" ht="40.5" customHeight="1" x14ac:dyDescent="0.35">
      <c r="B696" s="56"/>
      <c r="C696" s="56"/>
      <c r="E696" s="58"/>
      <c r="F696" s="59"/>
      <c r="G696" s="60"/>
      <c r="H696" s="60"/>
      <c r="I696" s="60"/>
      <c r="J696" s="60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  <c r="BS696" s="61"/>
      <c r="BT696" s="61"/>
      <c r="BU696" s="61"/>
      <c r="BV696" s="61"/>
      <c r="BW696" s="61"/>
      <c r="BX696" s="61"/>
      <c r="BY696" s="61"/>
      <c r="BZ696" s="61"/>
      <c r="CA696" s="61"/>
      <c r="CB696" s="61"/>
      <c r="CC696" s="61"/>
      <c r="CD696" s="61"/>
      <c r="CE696" s="61"/>
      <c r="CF696" s="61"/>
      <c r="CG696" s="61"/>
      <c r="CH696" s="61"/>
      <c r="CI696" s="61"/>
      <c r="CJ696" s="61"/>
      <c r="CK696" s="61"/>
      <c r="CL696" s="61"/>
      <c r="CM696" s="61"/>
      <c r="CN696" s="61"/>
      <c r="CO696" s="61"/>
      <c r="CP696" s="61"/>
      <c r="CQ696" s="61"/>
      <c r="CR696" s="61"/>
      <c r="CS696" s="61"/>
      <c r="CT696" s="61"/>
      <c r="CU696" s="61"/>
      <c r="CV696" s="61"/>
      <c r="CW696" s="61"/>
      <c r="CX696" s="61"/>
      <c r="CY696" s="61"/>
      <c r="CZ696" s="61"/>
      <c r="DA696" s="61"/>
      <c r="DB696" s="61"/>
      <c r="DC696" s="61"/>
      <c r="DD696" s="61"/>
      <c r="DE696" s="61"/>
      <c r="DF696" s="61"/>
      <c r="DG696" s="61"/>
      <c r="DH696" s="61"/>
      <c r="DI696" s="61"/>
      <c r="DJ696" s="62"/>
    </row>
    <row r="697" spans="2:114" s="3" customFormat="1" ht="40.5" customHeight="1" x14ac:dyDescent="0.35">
      <c r="B697" s="56"/>
      <c r="C697" s="56"/>
      <c r="E697" s="58"/>
      <c r="F697" s="59"/>
      <c r="G697" s="60"/>
      <c r="H697" s="60"/>
      <c r="I697" s="60"/>
      <c r="J697" s="60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  <c r="BS697" s="61"/>
      <c r="BT697" s="61"/>
      <c r="BU697" s="61"/>
      <c r="BV697" s="61"/>
      <c r="BW697" s="61"/>
      <c r="BX697" s="61"/>
      <c r="BY697" s="61"/>
      <c r="BZ697" s="61"/>
      <c r="CA697" s="61"/>
      <c r="CB697" s="61"/>
      <c r="CC697" s="61"/>
      <c r="CD697" s="61"/>
      <c r="CE697" s="61"/>
      <c r="CF697" s="61"/>
      <c r="CG697" s="61"/>
      <c r="CH697" s="61"/>
      <c r="CI697" s="61"/>
      <c r="CJ697" s="61"/>
      <c r="CK697" s="61"/>
      <c r="CL697" s="61"/>
      <c r="CM697" s="61"/>
      <c r="CN697" s="61"/>
      <c r="CO697" s="61"/>
      <c r="CP697" s="61"/>
      <c r="CQ697" s="61"/>
      <c r="CR697" s="61"/>
      <c r="CS697" s="61"/>
      <c r="CT697" s="61"/>
      <c r="CU697" s="61"/>
      <c r="CV697" s="61"/>
      <c r="CW697" s="61"/>
      <c r="CX697" s="61"/>
      <c r="CY697" s="61"/>
      <c r="CZ697" s="61"/>
      <c r="DA697" s="61"/>
      <c r="DB697" s="61"/>
      <c r="DC697" s="61"/>
      <c r="DD697" s="61"/>
      <c r="DE697" s="61"/>
      <c r="DF697" s="61"/>
      <c r="DG697" s="61"/>
      <c r="DH697" s="61"/>
      <c r="DI697" s="61"/>
      <c r="DJ697" s="62"/>
    </row>
    <row r="698" spans="2:114" s="3" customFormat="1" ht="40.5" customHeight="1" x14ac:dyDescent="0.35">
      <c r="B698" s="56"/>
      <c r="C698" s="56"/>
      <c r="E698" s="58"/>
      <c r="F698" s="59"/>
      <c r="G698" s="60"/>
      <c r="H698" s="60"/>
      <c r="I698" s="60"/>
      <c r="J698" s="60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  <c r="BS698" s="61"/>
      <c r="BT698" s="61"/>
      <c r="BU698" s="61"/>
      <c r="BV698" s="61"/>
      <c r="BW698" s="61"/>
      <c r="BX698" s="61"/>
      <c r="BY698" s="61"/>
      <c r="BZ698" s="61"/>
      <c r="CA698" s="61"/>
      <c r="CB698" s="61"/>
      <c r="CC698" s="61"/>
      <c r="CD698" s="61"/>
      <c r="CE698" s="61"/>
      <c r="CF698" s="61"/>
      <c r="CG698" s="61"/>
      <c r="CH698" s="61"/>
      <c r="CI698" s="61"/>
      <c r="CJ698" s="61"/>
      <c r="CK698" s="61"/>
      <c r="CL698" s="61"/>
      <c r="CM698" s="61"/>
      <c r="CN698" s="61"/>
      <c r="CO698" s="61"/>
      <c r="CP698" s="61"/>
      <c r="CQ698" s="61"/>
      <c r="CR698" s="61"/>
      <c r="CS698" s="61"/>
      <c r="CT698" s="61"/>
      <c r="CU698" s="61"/>
      <c r="CV698" s="61"/>
      <c r="CW698" s="61"/>
      <c r="CX698" s="61"/>
      <c r="CY698" s="61"/>
      <c r="CZ698" s="61"/>
      <c r="DA698" s="61"/>
      <c r="DB698" s="61"/>
      <c r="DC698" s="61"/>
      <c r="DD698" s="61"/>
      <c r="DE698" s="61"/>
      <c r="DF698" s="61"/>
      <c r="DG698" s="61"/>
      <c r="DH698" s="61"/>
      <c r="DI698" s="61"/>
      <c r="DJ698" s="62"/>
    </row>
    <row r="699" spans="2:114" s="3" customFormat="1" ht="40.5" customHeight="1" x14ac:dyDescent="0.35">
      <c r="B699" s="56"/>
      <c r="C699" s="56"/>
      <c r="E699" s="58"/>
      <c r="F699" s="59"/>
      <c r="G699" s="60"/>
      <c r="H699" s="60"/>
      <c r="I699" s="60"/>
      <c r="J699" s="60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  <c r="CC699" s="61"/>
      <c r="CD699" s="61"/>
      <c r="CE699" s="61"/>
      <c r="CF699" s="61"/>
      <c r="CG699" s="61"/>
      <c r="CH699" s="61"/>
      <c r="CI699" s="61"/>
      <c r="CJ699" s="61"/>
      <c r="CK699" s="61"/>
      <c r="CL699" s="61"/>
      <c r="CM699" s="61"/>
      <c r="CN699" s="61"/>
      <c r="CO699" s="61"/>
      <c r="CP699" s="61"/>
      <c r="CQ699" s="61"/>
      <c r="CR699" s="61"/>
      <c r="CS699" s="61"/>
      <c r="CT699" s="61"/>
      <c r="CU699" s="61"/>
      <c r="CV699" s="61"/>
      <c r="CW699" s="61"/>
      <c r="CX699" s="61"/>
      <c r="CY699" s="61"/>
      <c r="CZ699" s="61"/>
      <c r="DA699" s="61"/>
      <c r="DB699" s="61"/>
      <c r="DC699" s="61"/>
      <c r="DD699" s="61"/>
      <c r="DE699" s="61"/>
      <c r="DF699" s="61"/>
      <c r="DG699" s="61"/>
      <c r="DH699" s="61"/>
      <c r="DI699" s="61"/>
      <c r="DJ699" s="62"/>
    </row>
    <row r="700" spans="2:114" s="3" customFormat="1" ht="40.5" customHeight="1" x14ac:dyDescent="0.35">
      <c r="B700" s="56"/>
      <c r="C700" s="56"/>
      <c r="E700" s="58"/>
      <c r="F700" s="59"/>
      <c r="G700" s="60"/>
      <c r="H700" s="60"/>
      <c r="I700" s="60"/>
      <c r="J700" s="60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  <c r="CC700" s="61"/>
      <c r="CD700" s="61"/>
      <c r="CE700" s="61"/>
      <c r="CF700" s="61"/>
      <c r="CG700" s="61"/>
      <c r="CH700" s="61"/>
      <c r="CI700" s="61"/>
      <c r="CJ700" s="61"/>
      <c r="CK700" s="61"/>
      <c r="CL700" s="61"/>
      <c r="CM700" s="61"/>
      <c r="CN700" s="61"/>
      <c r="CO700" s="61"/>
      <c r="CP700" s="61"/>
      <c r="CQ700" s="61"/>
      <c r="CR700" s="61"/>
      <c r="CS700" s="61"/>
      <c r="CT700" s="61"/>
      <c r="CU700" s="61"/>
      <c r="CV700" s="61"/>
      <c r="CW700" s="61"/>
      <c r="CX700" s="61"/>
      <c r="CY700" s="61"/>
      <c r="CZ700" s="61"/>
      <c r="DA700" s="61"/>
      <c r="DB700" s="61"/>
      <c r="DC700" s="61"/>
      <c r="DD700" s="61"/>
      <c r="DE700" s="61"/>
      <c r="DF700" s="61"/>
      <c r="DG700" s="61"/>
      <c r="DH700" s="61"/>
      <c r="DI700" s="61"/>
      <c r="DJ700" s="62"/>
    </row>
    <row r="701" spans="2:114" s="3" customFormat="1" ht="40.5" customHeight="1" x14ac:dyDescent="0.35">
      <c r="B701" s="56"/>
      <c r="C701" s="56"/>
      <c r="E701" s="58"/>
      <c r="F701" s="59"/>
      <c r="G701" s="60"/>
      <c r="H701" s="60"/>
      <c r="I701" s="60"/>
      <c r="J701" s="60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  <c r="CC701" s="61"/>
      <c r="CD701" s="61"/>
      <c r="CE701" s="61"/>
      <c r="CF701" s="61"/>
      <c r="CG701" s="61"/>
      <c r="CH701" s="61"/>
      <c r="CI701" s="61"/>
      <c r="CJ701" s="61"/>
      <c r="CK701" s="61"/>
      <c r="CL701" s="61"/>
      <c r="CM701" s="61"/>
      <c r="CN701" s="61"/>
      <c r="CO701" s="61"/>
      <c r="CP701" s="61"/>
      <c r="CQ701" s="61"/>
      <c r="CR701" s="61"/>
      <c r="CS701" s="61"/>
      <c r="CT701" s="61"/>
      <c r="CU701" s="61"/>
      <c r="CV701" s="61"/>
      <c r="CW701" s="61"/>
      <c r="CX701" s="61"/>
      <c r="CY701" s="61"/>
      <c r="CZ701" s="61"/>
      <c r="DA701" s="61"/>
      <c r="DB701" s="61"/>
      <c r="DC701" s="61"/>
      <c r="DD701" s="61"/>
      <c r="DE701" s="61"/>
      <c r="DF701" s="61"/>
      <c r="DG701" s="61"/>
      <c r="DH701" s="61"/>
      <c r="DI701" s="61"/>
      <c r="DJ701" s="62"/>
    </row>
    <row r="702" spans="2:114" s="3" customFormat="1" ht="40.5" customHeight="1" x14ac:dyDescent="0.35">
      <c r="B702" s="56"/>
      <c r="C702" s="56"/>
      <c r="E702" s="58"/>
      <c r="F702" s="59"/>
      <c r="G702" s="60"/>
      <c r="H702" s="60"/>
      <c r="I702" s="60"/>
      <c r="J702" s="60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  <c r="CC702" s="61"/>
      <c r="CD702" s="61"/>
      <c r="CE702" s="61"/>
      <c r="CF702" s="61"/>
      <c r="CG702" s="61"/>
      <c r="CH702" s="61"/>
      <c r="CI702" s="61"/>
      <c r="CJ702" s="61"/>
      <c r="CK702" s="61"/>
      <c r="CL702" s="61"/>
      <c r="CM702" s="61"/>
      <c r="CN702" s="61"/>
      <c r="CO702" s="61"/>
      <c r="CP702" s="61"/>
      <c r="CQ702" s="61"/>
      <c r="CR702" s="61"/>
      <c r="CS702" s="61"/>
      <c r="CT702" s="61"/>
      <c r="CU702" s="61"/>
      <c r="CV702" s="61"/>
      <c r="CW702" s="61"/>
      <c r="CX702" s="61"/>
      <c r="CY702" s="61"/>
      <c r="CZ702" s="61"/>
      <c r="DA702" s="61"/>
      <c r="DB702" s="61"/>
      <c r="DC702" s="61"/>
      <c r="DD702" s="61"/>
      <c r="DE702" s="61"/>
      <c r="DF702" s="61"/>
      <c r="DG702" s="61"/>
      <c r="DH702" s="61"/>
      <c r="DI702" s="61"/>
      <c r="DJ702" s="62"/>
    </row>
    <row r="703" spans="2:114" s="3" customFormat="1" ht="40.5" customHeight="1" x14ac:dyDescent="0.35">
      <c r="B703" s="56"/>
      <c r="C703" s="56"/>
      <c r="E703" s="58"/>
      <c r="F703" s="59"/>
      <c r="G703" s="60"/>
      <c r="H703" s="60"/>
      <c r="I703" s="60"/>
      <c r="J703" s="60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  <c r="BS703" s="61"/>
      <c r="BT703" s="61"/>
      <c r="BU703" s="61"/>
      <c r="BV703" s="61"/>
      <c r="BW703" s="61"/>
      <c r="BX703" s="61"/>
      <c r="BY703" s="61"/>
      <c r="BZ703" s="61"/>
      <c r="CA703" s="61"/>
      <c r="CB703" s="61"/>
      <c r="CC703" s="61"/>
      <c r="CD703" s="61"/>
      <c r="CE703" s="61"/>
      <c r="CF703" s="61"/>
      <c r="CG703" s="61"/>
      <c r="CH703" s="61"/>
      <c r="CI703" s="61"/>
      <c r="CJ703" s="61"/>
      <c r="CK703" s="61"/>
      <c r="CL703" s="61"/>
      <c r="CM703" s="61"/>
      <c r="CN703" s="61"/>
      <c r="CO703" s="61"/>
      <c r="CP703" s="61"/>
      <c r="CQ703" s="61"/>
      <c r="CR703" s="61"/>
      <c r="CS703" s="61"/>
      <c r="CT703" s="61"/>
      <c r="CU703" s="61"/>
      <c r="CV703" s="61"/>
      <c r="CW703" s="61"/>
      <c r="CX703" s="61"/>
      <c r="CY703" s="61"/>
      <c r="CZ703" s="61"/>
      <c r="DA703" s="61"/>
      <c r="DB703" s="61"/>
      <c r="DC703" s="61"/>
      <c r="DD703" s="61"/>
      <c r="DE703" s="61"/>
      <c r="DF703" s="61"/>
      <c r="DG703" s="61"/>
      <c r="DH703" s="61"/>
      <c r="DI703" s="61"/>
      <c r="DJ703" s="62"/>
    </row>
    <row r="704" spans="2:114" s="3" customFormat="1" ht="40.5" customHeight="1" x14ac:dyDescent="0.35">
      <c r="B704" s="56"/>
      <c r="C704" s="56"/>
      <c r="E704" s="58"/>
      <c r="F704" s="59"/>
      <c r="G704" s="60"/>
      <c r="H704" s="60"/>
      <c r="I704" s="60"/>
      <c r="J704" s="60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  <c r="BW704" s="61"/>
      <c r="BX704" s="61"/>
      <c r="BY704" s="61"/>
      <c r="BZ704" s="61"/>
      <c r="CA704" s="61"/>
      <c r="CB704" s="61"/>
      <c r="CC704" s="61"/>
      <c r="CD704" s="61"/>
      <c r="CE704" s="61"/>
      <c r="CF704" s="61"/>
      <c r="CG704" s="61"/>
      <c r="CH704" s="61"/>
      <c r="CI704" s="61"/>
      <c r="CJ704" s="61"/>
      <c r="CK704" s="61"/>
      <c r="CL704" s="61"/>
      <c r="CM704" s="61"/>
      <c r="CN704" s="61"/>
      <c r="CO704" s="61"/>
      <c r="CP704" s="61"/>
      <c r="CQ704" s="61"/>
      <c r="CR704" s="61"/>
      <c r="CS704" s="61"/>
      <c r="CT704" s="61"/>
      <c r="CU704" s="61"/>
      <c r="CV704" s="61"/>
      <c r="CW704" s="61"/>
      <c r="CX704" s="61"/>
      <c r="CY704" s="61"/>
      <c r="CZ704" s="61"/>
      <c r="DA704" s="61"/>
      <c r="DB704" s="61"/>
      <c r="DC704" s="61"/>
      <c r="DD704" s="61"/>
      <c r="DE704" s="61"/>
      <c r="DF704" s="61"/>
      <c r="DG704" s="61"/>
      <c r="DH704" s="61"/>
      <c r="DI704" s="61"/>
      <c r="DJ704" s="62"/>
    </row>
    <row r="705" spans="2:114" s="3" customFormat="1" ht="40.5" customHeight="1" x14ac:dyDescent="0.35">
      <c r="B705" s="56"/>
      <c r="C705" s="56"/>
      <c r="E705" s="58"/>
      <c r="F705" s="59"/>
      <c r="G705" s="60"/>
      <c r="H705" s="60"/>
      <c r="I705" s="60"/>
      <c r="J705" s="60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  <c r="BW705" s="61"/>
      <c r="BX705" s="61"/>
      <c r="BY705" s="61"/>
      <c r="BZ705" s="61"/>
      <c r="CA705" s="61"/>
      <c r="CB705" s="61"/>
      <c r="CC705" s="61"/>
      <c r="CD705" s="61"/>
      <c r="CE705" s="61"/>
      <c r="CF705" s="61"/>
      <c r="CG705" s="61"/>
      <c r="CH705" s="61"/>
      <c r="CI705" s="61"/>
      <c r="CJ705" s="61"/>
      <c r="CK705" s="61"/>
      <c r="CL705" s="61"/>
      <c r="CM705" s="61"/>
      <c r="CN705" s="61"/>
      <c r="CO705" s="61"/>
      <c r="CP705" s="61"/>
      <c r="CQ705" s="61"/>
      <c r="CR705" s="61"/>
      <c r="CS705" s="61"/>
      <c r="CT705" s="61"/>
      <c r="CU705" s="61"/>
      <c r="CV705" s="61"/>
      <c r="CW705" s="61"/>
      <c r="CX705" s="61"/>
      <c r="CY705" s="61"/>
      <c r="CZ705" s="61"/>
      <c r="DA705" s="61"/>
      <c r="DB705" s="61"/>
      <c r="DC705" s="61"/>
      <c r="DD705" s="61"/>
      <c r="DE705" s="61"/>
      <c r="DF705" s="61"/>
      <c r="DG705" s="61"/>
      <c r="DH705" s="61"/>
      <c r="DI705" s="61"/>
      <c r="DJ705" s="62"/>
    </row>
    <row r="706" spans="2:114" s="3" customFormat="1" ht="40.5" customHeight="1" x14ac:dyDescent="0.35">
      <c r="B706" s="56"/>
      <c r="C706" s="56"/>
      <c r="E706" s="58"/>
      <c r="F706" s="59"/>
      <c r="G706" s="60"/>
      <c r="H706" s="60"/>
      <c r="I706" s="60"/>
      <c r="J706" s="60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  <c r="BW706" s="61"/>
      <c r="BX706" s="61"/>
      <c r="BY706" s="61"/>
      <c r="BZ706" s="61"/>
      <c r="CA706" s="61"/>
      <c r="CB706" s="61"/>
      <c r="CC706" s="61"/>
      <c r="CD706" s="61"/>
      <c r="CE706" s="61"/>
      <c r="CF706" s="61"/>
      <c r="CG706" s="61"/>
      <c r="CH706" s="61"/>
      <c r="CI706" s="61"/>
      <c r="CJ706" s="61"/>
      <c r="CK706" s="61"/>
      <c r="CL706" s="61"/>
      <c r="CM706" s="61"/>
      <c r="CN706" s="61"/>
      <c r="CO706" s="61"/>
      <c r="CP706" s="61"/>
      <c r="CQ706" s="61"/>
      <c r="CR706" s="61"/>
      <c r="CS706" s="61"/>
      <c r="CT706" s="61"/>
      <c r="CU706" s="61"/>
      <c r="CV706" s="61"/>
      <c r="CW706" s="61"/>
      <c r="CX706" s="61"/>
      <c r="CY706" s="61"/>
      <c r="CZ706" s="61"/>
      <c r="DA706" s="61"/>
      <c r="DB706" s="61"/>
      <c r="DC706" s="61"/>
      <c r="DD706" s="61"/>
      <c r="DE706" s="61"/>
      <c r="DF706" s="61"/>
      <c r="DG706" s="61"/>
      <c r="DH706" s="61"/>
      <c r="DI706" s="61"/>
      <c r="DJ706" s="62"/>
    </row>
    <row r="707" spans="2:114" s="3" customFormat="1" ht="40.5" customHeight="1" x14ac:dyDescent="0.35">
      <c r="B707" s="56"/>
      <c r="C707" s="56"/>
      <c r="E707" s="58"/>
      <c r="F707" s="59"/>
      <c r="G707" s="60"/>
      <c r="H707" s="60"/>
      <c r="I707" s="60"/>
      <c r="J707" s="60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  <c r="CC707" s="61"/>
      <c r="CD707" s="61"/>
      <c r="CE707" s="61"/>
      <c r="CF707" s="61"/>
      <c r="CG707" s="61"/>
      <c r="CH707" s="61"/>
      <c r="CI707" s="61"/>
      <c r="CJ707" s="61"/>
      <c r="CK707" s="61"/>
      <c r="CL707" s="61"/>
      <c r="CM707" s="61"/>
      <c r="CN707" s="61"/>
      <c r="CO707" s="61"/>
      <c r="CP707" s="61"/>
      <c r="CQ707" s="61"/>
      <c r="CR707" s="61"/>
      <c r="CS707" s="61"/>
      <c r="CT707" s="61"/>
      <c r="CU707" s="61"/>
      <c r="CV707" s="61"/>
      <c r="CW707" s="61"/>
      <c r="CX707" s="61"/>
      <c r="CY707" s="61"/>
      <c r="CZ707" s="61"/>
      <c r="DA707" s="61"/>
      <c r="DB707" s="61"/>
      <c r="DC707" s="61"/>
      <c r="DD707" s="61"/>
      <c r="DE707" s="61"/>
      <c r="DF707" s="61"/>
      <c r="DG707" s="61"/>
      <c r="DH707" s="61"/>
      <c r="DI707" s="61"/>
      <c r="DJ707" s="62"/>
    </row>
    <row r="708" spans="2:114" s="3" customFormat="1" ht="40.5" customHeight="1" x14ac:dyDescent="0.35">
      <c r="B708" s="56"/>
      <c r="C708" s="56"/>
      <c r="E708" s="58"/>
      <c r="F708" s="59"/>
      <c r="G708" s="60"/>
      <c r="H708" s="60"/>
      <c r="I708" s="60"/>
      <c r="J708" s="60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  <c r="CC708" s="61"/>
      <c r="CD708" s="61"/>
      <c r="CE708" s="61"/>
      <c r="CF708" s="61"/>
      <c r="CG708" s="61"/>
      <c r="CH708" s="61"/>
      <c r="CI708" s="61"/>
      <c r="CJ708" s="61"/>
      <c r="CK708" s="61"/>
      <c r="CL708" s="61"/>
      <c r="CM708" s="61"/>
      <c r="CN708" s="61"/>
      <c r="CO708" s="61"/>
      <c r="CP708" s="61"/>
      <c r="CQ708" s="61"/>
      <c r="CR708" s="61"/>
      <c r="CS708" s="61"/>
      <c r="CT708" s="61"/>
      <c r="CU708" s="61"/>
      <c r="CV708" s="61"/>
      <c r="CW708" s="61"/>
      <c r="CX708" s="61"/>
      <c r="CY708" s="61"/>
      <c r="CZ708" s="61"/>
      <c r="DA708" s="61"/>
      <c r="DB708" s="61"/>
      <c r="DC708" s="61"/>
      <c r="DD708" s="61"/>
      <c r="DE708" s="61"/>
      <c r="DF708" s="61"/>
      <c r="DG708" s="61"/>
      <c r="DH708" s="61"/>
      <c r="DI708" s="61"/>
      <c r="DJ708" s="62"/>
    </row>
    <row r="709" spans="2:114" s="3" customFormat="1" ht="40.5" customHeight="1" x14ac:dyDescent="0.35">
      <c r="B709" s="56"/>
      <c r="C709" s="56"/>
      <c r="E709" s="58"/>
      <c r="F709" s="59"/>
      <c r="G709" s="60"/>
      <c r="H709" s="60"/>
      <c r="I709" s="60"/>
      <c r="J709" s="60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  <c r="CC709" s="61"/>
      <c r="CD709" s="61"/>
      <c r="CE709" s="61"/>
      <c r="CF709" s="61"/>
      <c r="CG709" s="61"/>
      <c r="CH709" s="61"/>
      <c r="CI709" s="61"/>
      <c r="CJ709" s="61"/>
      <c r="CK709" s="61"/>
      <c r="CL709" s="61"/>
      <c r="CM709" s="61"/>
      <c r="CN709" s="61"/>
      <c r="CO709" s="61"/>
      <c r="CP709" s="61"/>
      <c r="CQ709" s="61"/>
      <c r="CR709" s="61"/>
      <c r="CS709" s="61"/>
      <c r="CT709" s="61"/>
      <c r="CU709" s="61"/>
      <c r="CV709" s="61"/>
      <c r="CW709" s="61"/>
      <c r="CX709" s="61"/>
      <c r="CY709" s="61"/>
      <c r="CZ709" s="61"/>
      <c r="DA709" s="61"/>
      <c r="DB709" s="61"/>
      <c r="DC709" s="61"/>
      <c r="DD709" s="61"/>
      <c r="DE709" s="61"/>
      <c r="DF709" s="61"/>
      <c r="DG709" s="61"/>
      <c r="DH709" s="61"/>
      <c r="DI709" s="61"/>
      <c r="DJ709" s="62"/>
    </row>
    <row r="710" spans="2:114" s="3" customFormat="1" ht="40.5" customHeight="1" x14ac:dyDescent="0.35">
      <c r="B710" s="56"/>
      <c r="C710" s="56"/>
      <c r="E710" s="58"/>
      <c r="F710" s="59"/>
      <c r="G710" s="60"/>
      <c r="H710" s="60"/>
      <c r="I710" s="60"/>
      <c r="J710" s="60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  <c r="CC710" s="61"/>
      <c r="CD710" s="61"/>
      <c r="CE710" s="61"/>
      <c r="CF710" s="61"/>
      <c r="CG710" s="61"/>
      <c r="CH710" s="61"/>
      <c r="CI710" s="61"/>
      <c r="CJ710" s="61"/>
      <c r="CK710" s="61"/>
      <c r="CL710" s="61"/>
      <c r="CM710" s="61"/>
      <c r="CN710" s="61"/>
      <c r="CO710" s="61"/>
      <c r="CP710" s="61"/>
      <c r="CQ710" s="61"/>
      <c r="CR710" s="61"/>
      <c r="CS710" s="61"/>
      <c r="CT710" s="61"/>
      <c r="CU710" s="61"/>
      <c r="CV710" s="61"/>
      <c r="CW710" s="61"/>
      <c r="CX710" s="61"/>
      <c r="CY710" s="61"/>
      <c r="CZ710" s="61"/>
      <c r="DA710" s="61"/>
      <c r="DB710" s="61"/>
      <c r="DC710" s="61"/>
      <c r="DD710" s="61"/>
      <c r="DE710" s="61"/>
      <c r="DF710" s="61"/>
      <c r="DG710" s="61"/>
      <c r="DH710" s="61"/>
      <c r="DI710" s="61"/>
      <c r="DJ710" s="62"/>
    </row>
    <row r="711" spans="2:114" s="3" customFormat="1" ht="40.5" customHeight="1" x14ac:dyDescent="0.35">
      <c r="B711" s="56"/>
      <c r="C711" s="56"/>
      <c r="E711" s="58"/>
      <c r="F711" s="59"/>
      <c r="G711" s="60"/>
      <c r="H711" s="60"/>
      <c r="I711" s="60"/>
      <c r="J711" s="60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  <c r="BS711" s="61"/>
      <c r="BT711" s="61"/>
      <c r="BU711" s="61"/>
      <c r="BV711" s="61"/>
      <c r="BW711" s="61"/>
      <c r="BX711" s="61"/>
      <c r="BY711" s="61"/>
      <c r="BZ711" s="61"/>
      <c r="CA711" s="61"/>
      <c r="CB711" s="61"/>
      <c r="CC711" s="61"/>
      <c r="CD711" s="61"/>
      <c r="CE711" s="61"/>
      <c r="CF711" s="61"/>
      <c r="CG711" s="61"/>
      <c r="CH711" s="61"/>
      <c r="CI711" s="61"/>
      <c r="CJ711" s="61"/>
      <c r="CK711" s="61"/>
      <c r="CL711" s="61"/>
      <c r="CM711" s="61"/>
      <c r="CN711" s="61"/>
      <c r="CO711" s="61"/>
      <c r="CP711" s="61"/>
      <c r="CQ711" s="61"/>
      <c r="CR711" s="61"/>
      <c r="CS711" s="61"/>
      <c r="CT711" s="61"/>
      <c r="CU711" s="61"/>
      <c r="CV711" s="61"/>
      <c r="CW711" s="61"/>
      <c r="CX711" s="61"/>
      <c r="CY711" s="61"/>
      <c r="CZ711" s="61"/>
      <c r="DA711" s="61"/>
      <c r="DB711" s="61"/>
      <c r="DC711" s="61"/>
      <c r="DD711" s="61"/>
      <c r="DE711" s="61"/>
      <c r="DF711" s="61"/>
      <c r="DG711" s="61"/>
      <c r="DH711" s="61"/>
      <c r="DI711" s="61"/>
      <c r="DJ711" s="62"/>
    </row>
    <row r="712" spans="2:114" s="3" customFormat="1" ht="40.5" customHeight="1" x14ac:dyDescent="0.35">
      <c r="B712" s="56"/>
      <c r="C712" s="56"/>
      <c r="E712" s="58"/>
      <c r="F712" s="59"/>
      <c r="G712" s="60"/>
      <c r="H712" s="60"/>
      <c r="I712" s="60"/>
      <c r="J712" s="60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  <c r="CC712" s="61"/>
      <c r="CD712" s="61"/>
      <c r="CE712" s="61"/>
      <c r="CF712" s="61"/>
      <c r="CG712" s="61"/>
      <c r="CH712" s="61"/>
      <c r="CI712" s="61"/>
      <c r="CJ712" s="61"/>
      <c r="CK712" s="61"/>
      <c r="CL712" s="61"/>
      <c r="CM712" s="61"/>
      <c r="CN712" s="61"/>
      <c r="CO712" s="61"/>
      <c r="CP712" s="61"/>
      <c r="CQ712" s="61"/>
      <c r="CR712" s="61"/>
      <c r="CS712" s="61"/>
      <c r="CT712" s="61"/>
      <c r="CU712" s="61"/>
      <c r="CV712" s="61"/>
      <c r="CW712" s="61"/>
      <c r="CX712" s="61"/>
      <c r="CY712" s="61"/>
      <c r="CZ712" s="61"/>
      <c r="DA712" s="61"/>
      <c r="DB712" s="61"/>
      <c r="DC712" s="61"/>
      <c r="DD712" s="61"/>
      <c r="DE712" s="61"/>
      <c r="DF712" s="61"/>
      <c r="DG712" s="61"/>
      <c r="DH712" s="61"/>
      <c r="DI712" s="61"/>
      <c r="DJ712" s="62"/>
    </row>
    <row r="713" spans="2:114" s="3" customFormat="1" ht="40.5" customHeight="1" x14ac:dyDescent="0.35">
      <c r="B713" s="56"/>
      <c r="C713" s="56"/>
      <c r="E713" s="58"/>
      <c r="F713" s="59"/>
      <c r="G713" s="60"/>
      <c r="H713" s="60"/>
      <c r="I713" s="60"/>
      <c r="J713" s="60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  <c r="CC713" s="61"/>
      <c r="CD713" s="61"/>
      <c r="CE713" s="61"/>
      <c r="CF713" s="61"/>
      <c r="CG713" s="61"/>
      <c r="CH713" s="61"/>
      <c r="CI713" s="61"/>
      <c r="CJ713" s="61"/>
      <c r="CK713" s="61"/>
      <c r="CL713" s="61"/>
      <c r="CM713" s="61"/>
      <c r="CN713" s="61"/>
      <c r="CO713" s="61"/>
      <c r="CP713" s="61"/>
      <c r="CQ713" s="61"/>
      <c r="CR713" s="61"/>
      <c r="CS713" s="61"/>
      <c r="CT713" s="61"/>
      <c r="CU713" s="61"/>
      <c r="CV713" s="61"/>
      <c r="CW713" s="61"/>
      <c r="CX713" s="61"/>
      <c r="CY713" s="61"/>
      <c r="CZ713" s="61"/>
      <c r="DA713" s="61"/>
      <c r="DB713" s="61"/>
      <c r="DC713" s="61"/>
      <c r="DD713" s="61"/>
      <c r="DE713" s="61"/>
      <c r="DF713" s="61"/>
      <c r="DG713" s="61"/>
      <c r="DH713" s="61"/>
      <c r="DI713" s="61"/>
      <c r="DJ713" s="62"/>
    </row>
    <row r="714" spans="2:114" s="3" customFormat="1" ht="40.5" customHeight="1" x14ac:dyDescent="0.35">
      <c r="B714" s="56"/>
      <c r="C714" s="56"/>
      <c r="E714" s="58"/>
      <c r="F714" s="59"/>
      <c r="G714" s="60"/>
      <c r="H714" s="60"/>
      <c r="I714" s="60"/>
      <c r="J714" s="60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  <c r="CC714" s="61"/>
      <c r="CD714" s="61"/>
      <c r="CE714" s="61"/>
      <c r="CF714" s="61"/>
      <c r="CG714" s="61"/>
      <c r="CH714" s="61"/>
      <c r="CI714" s="61"/>
      <c r="CJ714" s="61"/>
      <c r="CK714" s="61"/>
      <c r="CL714" s="61"/>
      <c r="CM714" s="61"/>
      <c r="CN714" s="61"/>
      <c r="CO714" s="61"/>
      <c r="CP714" s="61"/>
      <c r="CQ714" s="61"/>
      <c r="CR714" s="61"/>
      <c r="CS714" s="61"/>
      <c r="CT714" s="61"/>
      <c r="CU714" s="61"/>
      <c r="CV714" s="61"/>
      <c r="CW714" s="61"/>
      <c r="CX714" s="61"/>
      <c r="CY714" s="61"/>
      <c r="CZ714" s="61"/>
      <c r="DA714" s="61"/>
      <c r="DB714" s="61"/>
      <c r="DC714" s="61"/>
      <c r="DD714" s="61"/>
      <c r="DE714" s="61"/>
      <c r="DF714" s="61"/>
      <c r="DG714" s="61"/>
      <c r="DH714" s="61"/>
      <c r="DI714" s="61"/>
      <c r="DJ714" s="62"/>
    </row>
    <row r="715" spans="2:114" s="3" customFormat="1" ht="40.5" customHeight="1" x14ac:dyDescent="0.35">
      <c r="B715" s="56"/>
      <c r="C715" s="56"/>
      <c r="E715" s="58"/>
      <c r="F715" s="59"/>
      <c r="G715" s="60"/>
      <c r="H715" s="60"/>
      <c r="I715" s="60"/>
      <c r="J715" s="60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  <c r="CC715" s="61"/>
      <c r="CD715" s="61"/>
      <c r="CE715" s="61"/>
      <c r="CF715" s="61"/>
      <c r="CG715" s="61"/>
      <c r="CH715" s="61"/>
      <c r="CI715" s="61"/>
      <c r="CJ715" s="61"/>
      <c r="CK715" s="61"/>
      <c r="CL715" s="61"/>
      <c r="CM715" s="61"/>
      <c r="CN715" s="61"/>
      <c r="CO715" s="61"/>
      <c r="CP715" s="61"/>
      <c r="CQ715" s="61"/>
      <c r="CR715" s="61"/>
      <c r="CS715" s="61"/>
      <c r="CT715" s="61"/>
      <c r="CU715" s="61"/>
      <c r="CV715" s="61"/>
      <c r="CW715" s="61"/>
      <c r="CX715" s="61"/>
      <c r="CY715" s="61"/>
      <c r="CZ715" s="61"/>
      <c r="DA715" s="61"/>
      <c r="DB715" s="61"/>
      <c r="DC715" s="61"/>
      <c r="DD715" s="61"/>
      <c r="DE715" s="61"/>
      <c r="DF715" s="61"/>
      <c r="DG715" s="61"/>
      <c r="DH715" s="61"/>
      <c r="DI715" s="61"/>
      <c r="DJ715" s="62"/>
    </row>
    <row r="716" spans="2:114" s="3" customFormat="1" ht="40.5" customHeight="1" x14ac:dyDescent="0.35">
      <c r="B716" s="56"/>
      <c r="C716" s="56"/>
      <c r="E716" s="58"/>
      <c r="F716" s="59"/>
      <c r="G716" s="60"/>
      <c r="H716" s="60"/>
      <c r="I716" s="60"/>
      <c r="J716" s="60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  <c r="BS716" s="61"/>
      <c r="BT716" s="61"/>
      <c r="BU716" s="61"/>
      <c r="BV716" s="61"/>
      <c r="BW716" s="61"/>
      <c r="BX716" s="61"/>
      <c r="BY716" s="61"/>
      <c r="BZ716" s="61"/>
      <c r="CA716" s="61"/>
      <c r="CB716" s="61"/>
      <c r="CC716" s="61"/>
      <c r="CD716" s="61"/>
      <c r="CE716" s="61"/>
      <c r="CF716" s="61"/>
      <c r="CG716" s="61"/>
      <c r="CH716" s="61"/>
      <c r="CI716" s="61"/>
      <c r="CJ716" s="61"/>
      <c r="CK716" s="61"/>
      <c r="CL716" s="61"/>
      <c r="CM716" s="61"/>
      <c r="CN716" s="61"/>
      <c r="CO716" s="61"/>
      <c r="CP716" s="61"/>
      <c r="CQ716" s="61"/>
      <c r="CR716" s="61"/>
      <c r="CS716" s="61"/>
      <c r="CT716" s="61"/>
      <c r="CU716" s="61"/>
      <c r="CV716" s="61"/>
      <c r="CW716" s="61"/>
      <c r="CX716" s="61"/>
      <c r="CY716" s="61"/>
      <c r="CZ716" s="61"/>
      <c r="DA716" s="61"/>
      <c r="DB716" s="61"/>
      <c r="DC716" s="61"/>
      <c r="DD716" s="61"/>
      <c r="DE716" s="61"/>
      <c r="DF716" s="61"/>
      <c r="DG716" s="61"/>
      <c r="DH716" s="61"/>
      <c r="DI716" s="61"/>
      <c r="DJ716" s="62"/>
    </row>
    <row r="717" spans="2:114" s="3" customFormat="1" ht="40.5" customHeight="1" x14ac:dyDescent="0.35">
      <c r="B717" s="56"/>
      <c r="C717" s="56"/>
      <c r="E717" s="58"/>
      <c r="F717" s="59"/>
      <c r="G717" s="60"/>
      <c r="H717" s="60"/>
      <c r="I717" s="60"/>
      <c r="J717" s="60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  <c r="BS717" s="61"/>
      <c r="BT717" s="61"/>
      <c r="BU717" s="61"/>
      <c r="BV717" s="61"/>
      <c r="BW717" s="61"/>
      <c r="BX717" s="61"/>
      <c r="BY717" s="61"/>
      <c r="BZ717" s="61"/>
      <c r="CA717" s="61"/>
      <c r="CB717" s="61"/>
      <c r="CC717" s="61"/>
      <c r="CD717" s="61"/>
      <c r="CE717" s="61"/>
      <c r="CF717" s="61"/>
      <c r="CG717" s="61"/>
      <c r="CH717" s="61"/>
      <c r="CI717" s="61"/>
      <c r="CJ717" s="61"/>
      <c r="CK717" s="61"/>
      <c r="CL717" s="61"/>
      <c r="CM717" s="61"/>
      <c r="CN717" s="61"/>
      <c r="CO717" s="61"/>
      <c r="CP717" s="61"/>
      <c r="CQ717" s="61"/>
      <c r="CR717" s="61"/>
      <c r="CS717" s="61"/>
      <c r="CT717" s="61"/>
      <c r="CU717" s="61"/>
      <c r="CV717" s="61"/>
      <c r="CW717" s="61"/>
      <c r="CX717" s="61"/>
      <c r="CY717" s="61"/>
      <c r="CZ717" s="61"/>
      <c r="DA717" s="61"/>
      <c r="DB717" s="61"/>
      <c r="DC717" s="61"/>
      <c r="DD717" s="61"/>
      <c r="DE717" s="61"/>
      <c r="DF717" s="61"/>
      <c r="DG717" s="61"/>
      <c r="DH717" s="61"/>
      <c r="DI717" s="61"/>
      <c r="DJ717" s="62"/>
    </row>
    <row r="718" spans="2:114" s="3" customFormat="1" ht="40.5" customHeight="1" x14ac:dyDescent="0.35">
      <c r="B718" s="56"/>
      <c r="C718" s="56"/>
      <c r="E718" s="58"/>
      <c r="F718" s="59"/>
      <c r="G718" s="60"/>
      <c r="H718" s="60"/>
      <c r="I718" s="60"/>
      <c r="J718" s="60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  <c r="BS718" s="61"/>
      <c r="BT718" s="61"/>
      <c r="BU718" s="61"/>
      <c r="BV718" s="61"/>
      <c r="BW718" s="61"/>
      <c r="BX718" s="61"/>
      <c r="BY718" s="61"/>
      <c r="BZ718" s="61"/>
      <c r="CA718" s="61"/>
      <c r="CB718" s="61"/>
      <c r="CC718" s="61"/>
      <c r="CD718" s="61"/>
      <c r="CE718" s="61"/>
      <c r="CF718" s="61"/>
      <c r="CG718" s="61"/>
      <c r="CH718" s="61"/>
      <c r="CI718" s="61"/>
      <c r="CJ718" s="61"/>
      <c r="CK718" s="61"/>
      <c r="CL718" s="61"/>
      <c r="CM718" s="61"/>
      <c r="CN718" s="61"/>
      <c r="CO718" s="61"/>
      <c r="CP718" s="61"/>
      <c r="CQ718" s="61"/>
      <c r="CR718" s="61"/>
      <c r="CS718" s="61"/>
      <c r="CT718" s="61"/>
      <c r="CU718" s="61"/>
      <c r="CV718" s="61"/>
      <c r="CW718" s="61"/>
      <c r="CX718" s="61"/>
      <c r="CY718" s="61"/>
      <c r="CZ718" s="61"/>
      <c r="DA718" s="61"/>
      <c r="DB718" s="61"/>
      <c r="DC718" s="61"/>
      <c r="DD718" s="61"/>
      <c r="DE718" s="61"/>
      <c r="DF718" s="61"/>
      <c r="DG718" s="61"/>
      <c r="DH718" s="61"/>
      <c r="DI718" s="61"/>
      <c r="DJ718" s="62"/>
    </row>
    <row r="719" spans="2:114" s="3" customFormat="1" ht="40.5" customHeight="1" x14ac:dyDescent="0.35">
      <c r="B719" s="56"/>
      <c r="C719" s="56"/>
      <c r="E719" s="58"/>
      <c r="F719" s="59"/>
      <c r="G719" s="60"/>
      <c r="H719" s="60"/>
      <c r="I719" s="60"/>
      <c r="J719" s="60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  <c r="BS719" s="61"/>
      <c r="BT719" s="61"/>
      <c r="BU719" s="61"/>
      <c r="BV719" s="61"/>
      <c r="BW719" s="61"/>
      <c r="BX719" s="61"/>
      <c r="BY719" s="61"/>
      <c r="BZ719" s="61"/>
      <c r="CA719" s="61"/>
      <c r="CB719" s="61"/>
      <c r="CC719" s="61"/>
      <c r="CD719" s="61"/>
      <c r="CE719" s="61"/>
      <c r="CF719" s="61"/>
      <c r="CG719" s="61"/>
      <c r="CH719" s="61"/>
      <c r="CI719" s="61"/>
      <c r="CJ719" s="61"/>
      <c r="CK719" s="61"/>
      <c r="CL719" s="61"/>
      <c r="CM719" s="61"/>
      <c r="CN719" s="61"/>
      <c r="CO719" s="61"/>
      <c r="CP719" s="61"/>
      <c r="CQ719" s="61"/>
      <c r="CR719" s="61"/>
      <c r="CS719" s="61"/>
      <c r="CT719" s="61"/>
      <c r="CU719" s="61"/>
      <c r="CV719" s="61"/>
      <c r="CW719" s="61"/>
      <c r="CX719" s="61"/>
      <c r="CY719" s="61"/>
      <c r="CZ719" s="61"/>
      <c r="DA719" s="61"/>
      <c r="DB719" s="61"/>
      <c r="DC719" s="61"/>
      <c r="DD719" s="61"/>
      <c r="DE719" s="61"/>
      <c r="DF719" s="61"/>
      <c r="DG719" s="61"/>
      <c r="DH719" s="61"/>
      <c r="DI719" s="61"/>
      <c r="DJ719" s="62"/>
    </row>
    <row r="720" spans="2:114" s="3" customFormat="1" ht="40.5" customHeight="1" x14ac:dyDescent="0.35">
      <c r="B720" s="56"/>
      <c r="C720" s="56"/>
      <c r="E720" s="58"/>
      <c r="F720" s="59"/>
      <c r="G720" s="60"/>
      <c r="H720" s="60"/>
      <c r="I720" s="60"/>
      <c r="J720" s="60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  <c r="CC720" s="61"/>
      <c r="CD720" s="61"/>
      <c r="CE720" s="61"/>
      <c r="CF720" s="61"/>
      <c r="CG720" s="61"/>
      <c r="CH720" s="61"/>
      <c r="CI720" s="61"/>
      <c r="CJ720" s="61"/>
      <c r="CK720" s="61"/>
      <c r="CL720" s="61"/>
      <c r="CM720" s="61"/>
      <c r="CN720" s="61"/>
      <c r="CO720" s="61"/>
      <c r="CP720" s="61"/>
      <c r="CQ720" s="61"/>
      <c r="CR720" s="61"/>
      <c r="CS720" s="61"/>
      <c r="CT720" s="61"/>
      <c r="CU720" s="61"/>
      <c r="CV720" s="61"/>
      <c r="CW720" s="61"/>
      <c r="CX720" s="61"/>
      <c r="CY720" s="61"/>
      <c r="CZ720" s="61"/>
      <c r="DA720" s="61"/>
      <c r="DB720" s="61"/>
      <c r="DC720" s="61"/>
      <c r="DD720" s="61"/>
      <c r="DE720" s="61"/>
      <c r="DF720" s="61"/>
      <c r="DG720" s="61"/>
      <c r="DH720" s="61"/>
      <c r="DI720" s="61"/>
      <c r="DJ720" s="62"/>
    </row>
    <row r="721" spans="2:114" s="3" customFormat="1" ht="40.5" customHeight="1" x14ac:dyDescent="0.35">
      <c r="B721" s="56"/>
      <c r="C721" s="56"/>
      <c r="E721" s="58"/>
      <c r="F721" s="59"/>
      <c r="G721" s="60"/>
      <c r="H721" s="60"/>
      <c r="I721" s="60"/>
      <c r="J721" s="60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  <c r="CC721" s="61"/>
      <c r="CD721" s="61"/>
      <c r="CE721" s="61"/>
      <c r="CF721" s="61"/>
      <c r="CG721" s="61"/>
      <c r="CH721" s="61"/>
      <c r="CI721" s="61"/>
      <c r="CJ721" s="61"/>
      <c r="CK721" s="61"/>
      <c r="CL721" s="61"/>
      <c r="CM721" s="61"/>
      <c r="CN721" s="61"/>
      <c r="CO721" s="61"/>
      <c r="CP721" s="61"/>
      <c r="CQ721" s="61"/>
      <c r="CR721" s="61"/>
      <c r="CS721" s="61"/>
      <c r="CT721" s="61"/>
      <c r="CU721" s="61"/>
      <c r="CV721" s="61"/>
      <c r="CW721" s="61"/>
      <c r="CX721" s="61"/>
      <c r="CY721" s="61"/>
      <c r="CZ721" s="61"/>
      <c r="DA721" s="61"/>
      <c r="DB721" s="61"/>
      <c r="DC721" s="61"/>
      <c r="DD721" s="61"/>
      <c r="DE721" s="61"/>
      <c r="DF721" s="61"/>
      <c r="DG721" s="61"/>
      <c r="DH721" s="61"/>
      <c r="DI721" s="61"/>
      <c r="DJ721" s="62"/>
    </row>
    <row r="722" spans="2:114" s="3" customFormat="1" ht="40.5" customHeight="1" x14ac:dyDescent="0.35">
      <c r="B722" s="56"/>
      <c r="C722" s="56"/>
      <c r="E722" s="58"/>
      <c r="F722" s="59"/>
      <c r="G722" s="60"/>
      <c r="H722" s="60"/>
      <c r="I722" s="60"/>
      <c r="J722" s="60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  <c r="CC722" s="61"/>
      <c r="CD722" s="61"/>
      <c r="CE722" s="61"/>
      <c r="CF722" s="61"/>
      <c r="CG722" s="61"/>
      <c r="CH722" s="61"/>
      <c r="CI722" s="61"/>
      <c r="CJ722" s="61"/>
      <c r="CK722" s="61"/>
      <c r="CL722" s="61"/>
      <c r="CM722" s="61"/>
      <c r="CN722" s="61"/>
      <c r="CO722" s="61"/>
      <c r="CP722" s="61"/>
      <c r="CQ722" s="61"/>
      <c r="CR722" s="61"/>
      <c r="CS722" s="61"/>
      <c r="CT722" s="61"/>
      <c r="CU722" s="61"/>
      <c r="CV722" s="61"/>
      <c r="CW722" s="61"/>
      <c r="CX722" s="61"/>
      <c r="CY722" s="61"/>
      <c r="CZ722" s="61"/>
      <c r="DA722" s="61"/>
      <c r="DB722" s="61"/>
      <c r="DC722" s="61"/>
      <c r="DD722" s="61"/>
      <c r="DE722" s="61"/>
      <c r="DF722" s="61"/>
      <c r="DG722" s="61"/>
      <c r="DH722" s="61"/>
      <c r="DI722" s="61"/>
      <c r="DJ722" s="62"/>
    </row>
    <row r="723" spans="2:114" s="3" customFormat="1" ht="40.5" customHeight="1" x14ac:dyDescent="0.35">
      <c r="B723" s="56"/>
      <c r="C723" s="56"/>
      <c r="E723" s="58"/>
      <c r="F723" s="59"/>
      <c r="G723" s="60"/>
      <c r="H723" s="60"/>
      <c r="I723" s="60"/>
      <c r="J723" s="60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  <c r="CC723" s="61"/>
      <c r="CD723" s="61"/>
      <c r="CE723" s="61"/>
      <c r="CF723" s="61"/>
      <c r="CG723" s="61"/>
      <c r="CH723" s="61"/>
      <c r="CI723" s="61"/>
      <c r="CJ723" s="61"/>
      <c r="CK723" s="61"/>
      <c r="CL723" s="61"/>
      <c r="CM723" s="61"/>
      <c r="CN723" s="61"/>
      <c r="CO723" s="61"/>
      <c r="CP723" s="61"/>
      <c r="CQ723" s="61"/>
      <c r="CR723" s="61"/>
      <c r="CS723" s="61"/>
      <c r="CT723" s="61"/>
      <c r="CU723" s="61"/>
      <c r="CV723" s="61"/>
      <c r="CW723" s="61"/>
      <c r="CX723" s="61"/>
      <c r="CY723" s="61"/>
      <c r="CZ723" s="61"/>
      <c r="DA723" s="61"/>
      <c r="DB723" s="61"/>
      <c r="DC723" s="61"/>
      <c r="DD723" s="61"/>
      <c r="DE723" s="61"/>
      <c r="DF723" s="61"/>
      <c r="DG723" s="61"/>
      <c r="DH723" s="61"/>
      <c r="DI723" s="61"/>
      <c r="DJ723" s="62"/>
    </row>
    <row r="724" spans="2:114" s="3" customFormat="1" ht="40.5" customHeight="1" x14ac:dyDescent="0.35">
      <c r="B724" s="56"/>
      <c r="C724" s="56"/>
      <c r="E724" s="58"/>
      <c r="F724" s="59"/>
      <c r="G724" s="60"/>
      <c r="H724" s="60"/>
      <c r="I724" s="60"/>
      <c r="J724" s="60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  <c r="BS724" s="61"/>
      <c r="BT724" s="61"/>
      <c r="BU724" s="61"/>
      <c r="BV724" s="61"/>
      <c r="BW724" s="61"/>
      <c r="BX724" s="61"/>
      <c r="BY724" s="61"/>
      <c r="BZ724" s="61"/>
      <c r="CA724" s="61"/>
      <c r="CB724" s="61"/>
      <c r="CC724" s="61"/>
      <c r="CD724" s="61"/>
      <c r="CE724" s="61"/>
      <c r="CF724" s="61"/>
      <c r="CG724" s="61"/>
      <c r="CH724" s="61"/>
      <c r="CI724" s="61"/>
      <c r="CJ724" s="61"/>
      <c r="CK724" s="61"/>
      <c r="CL724" s="61"/>
      <c r="CM724" s="61"/>
      <c r="CN724" s="61"/>
      <c r="CO724" s="61"/>
      <c r="CP724" s="61"/>
      <c r="CQ724" s="61"/>
      <c r="CR724" s="61"/>
      <c r="CS724" s="61"/>
      <c r="CT724" s="61"/>
      <c r="CU724" s="61"/>
      <c r="CV724" s="61"/>
      <c r="CW724" s="61"/>
      <c r="CX724" s="61"/>
      <c r="CY724" s="61"/>
      <c r="CZ724" s="61"/>
      <c r="DA724" s="61"/>
      <c r="DB724" s="61"/>
      <c r="DC724" s="61"/>
      <c r="DD724" s="61"/>
      <c r="DE724" s="61"/>
      <c r="DF724" s="61"/>
      <c r="DG724" s="61"/>
      <c r="DH724" s="61"/>
      <c r="DI724" s="61"/>
      <c r="DJ724" s="62"/>
    </row>
    <row r="725" spans="2:114" s="3" customFormat="1" ht="40.5" customHeight="1" x14ac:dyDescent="0.35">
      <c r="B725" s="56"/>
      <c r="C725" s="56"/>
      <c r="E725" s="58"/>
      <c r="F725" s="59"/>
      <c r="G725" s="60"/>
      <c r="H725" s="60"/>
      <c r="I725" s="60"/>
      <c r="J725" s="60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  <c r="BS725" s="61"/>
      <c r="BT725" s="61"/>
      <c r="BU725" s="61"/>
      <c r="BV725" s="61"/>
      <c r="BW725" s="61"/>
      <c r="BX725" s="61"/>
      <c r="BY725" s="61"/>
      <c r="BZ725" s="61"/>
      <c r="CA725" s="61"/>
      <c r="CB725" s="61"/>
      <c r="CC725" s="61"/>
      <c r="CD725" s="61"/>
      <c r="CE725" s="61"/>
      <c r="CF725" s="61"/>
      <c r="CG725" s="61"/>
      <c r="CH725" s="61"/>
      <c r="CI725" s="61"/>
      <c r="CJ725" s="61"/>
      <c r="CK725" s="61"/>
      <c r="CL725" s="61"/>
      <c r="CM725" s="61"/>
      <c r="CN725" s="61"/>
      <c r="CO725" s="61"/>
      <c r="CP725" s="61"/>
      <c r="CQ725" s="61"/>
      <c r="CR725" s="61"/>
      <c r="CS725" s="61"/>
      <c r="CT725" s="61"/>
      <c r="CU725" s="61"/>
      <c r="CV725" s="61"/>
      <c r="CW725" s="61"/>
      <c r="CX725" s="61"/>
      <c r="CY725" s="61"/>
      <c r="CZ725" s="61"/>
      <c r="DA725" s="61"/>
      <c r="DB725" s="61"/>
      <c r="DC725" s="61"/>
      <c r="DD725" s="61"/>
      <c r="DE725" s="61"/>
      <c r="DF725" s="61"/>
      <c r="DG725" s="61"/>
      <c r="DH725" s="61"/>
      <c r="DI725" s="61"/>
      <c r="DJ725" s="62"/>
    </row>
    <row r="726" spans="2:114" s="3" customFormat="1" ht="40.5" customHeight="1" x14ac:dyDescent="0.35">
      <c r="B726" s="56"/>
      <c r="C726" s="56"/>
      <c r="E726" s="58"/>
      <c r="F726" s="59"/>
      <c r="G726" s="60"/>
      <c r="H726" s="60"/>
      <c r="I726" s="60"/>
      <c r="J726" s="60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  <c r="BS726" s="61"/>
      <c r="BT726" s="61"/>
      <c r="BU726" s="61"/>
      <c r="BV726" s="61"/>
      <c r="BW726" s="61"/>
      <c r="BX726" s="61"/>
      <c r="BY726" s="61"/>
      <c r="BZ726" s="61"/>
      <c r="CA726" s="61"/>
      <c r="CB726" s="61"/>
      <c r="CC726" s="61"/>
      <c r="CD726" s="61"/>
      <c r="CE726" s="61"/>
      <c r="CF726" s="61"/>
      <c r="CG726" s="61"/>
      <c r="CH726" s="61"/>
      <c r="CI726" s="61"/>
      <c r="CJ726" s="61"/>
      <c r="CK726" s="61"/>
      <c r="CL726" s="61"/>
      <c r="CM726" s="61"/>
      <c r="CN726" s="61"/>
      <c r="CO726" s="61"/>
      <c r="CP726" s="61"/>
      <c r="CQ726" s="61"/>
      <c r="CR726" s="61"/>
      <c r="CS726" s="61"/>
      <c r="CT726" s="61"/>
      <c r="CU726" s="61"/>
      <c r="CV726" s="61"/>
      <c r="CW726" s="61"/>
      <c r="CX726" s="61"/>
      <c r="CY726" s="61"/>
      <c r="CZ726" s="61"/>
      <c r="DA726" s="61"/>
      <c r="DB726" s="61"/>
      <c r="DC726" s="61"/>
      <c r="DD726" s="61"/>
      <c r="DE726" s="61"/>
      <c r="DF726" s="61"/>
      <c r="DG726" s="61"/>
      <c r="DH726" s="61"/>
      <c r="DI726" s="61"/>
      <c r="DJ726" s="62"/>
    </row>
    <row r="727" spans="2:114" s="3" customFormat="1" ht="40.5" customHeight="1" x14ac:dyDescent="0.35">
      <c r="B727" s="56"/>
      <c r="C727" s="56"/>
      <c r="E727" s="58"/>
      <c r="F727" s="59"/>
      <c r="G727" s="60"/>
      <c r="H727" s="60"/>
      <c r="I727" s="60"/>
      <c r="J727" s="60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  <c r="BW727" s="61"/>
      <c r="BX727" s="61"/>
      <c r="BY727" s="61"/>
      <c r="BZ727" s="61"/>
      <c r="CA727" s="61"/>
      <c r="CB727" s="61"/>
      <c r="CC727" s="61"/>
      <c r="CD727" s="61"/>
      <c r="CE727" s="61"/>
      <c r="CF727" s="61"/>
      <c r="CG727" s="61"/>
      <c r="CH727" s="61"/>
      <c r="CI727" s="61"/>
      <c r="CJ727" s="61"/>
      <c r="CK727" s="61"/>
      <c r="CL727" s="61"/>
      <c r="CM727" s="61"/>
      <c r="CN727" s="61"/>
      <c r="CO727" s="61"/>
      <c r="CP727" s="61"/>
      <c r="CQ727" s="61"/>
      <c r="CR727" s="61"/>
      <c r="CS727" s="61"/>
      <c r="CT727" s="61"/>
      <c r="CU727" s="61"/>
      <c r="CV727" s="61"/>
      <c r="CW727" s="61"/>
      <c r="CX727" s="61"/>
      <c r="CY727" s="61"/>
      <c r="CZ727" s="61"/>
      <c r="DA727" s="61"/>
      <c r="DB727" s="61"/>
      <c r="DC727" s="61"/>
      <c r="DD727" s="61"/>
      <c r="DE727" s="61"/>
      <c r="DF727" s="61"/>
      <c r="DG727" s="61"/>
      <c r="DH727" s="61"/>
      <c r="DI727" s="61"/>
      <c r="DJ727" s="62"/>
    </row>
    <row r="728" spans="2:114" s="3" customFormat="1" ht="40.5" customHeight="1" x14ac:dyDescent="0.35">
      <c r="B728" s="56"/>
      <c r="C728" s="56"/>
      <c r="E728" s="58"/>
      <c r="F728" s="59"/>
      <c r="G728" s="60"/>
      <c r="H728" s="60"/>
      <c r="I728" s="60"/>
      <c r="J728" s="60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  <c r="CS728" s="61"/>
      <c r="CT728" s="61"/>
      <c r="CU728" s="61"/>
      <c r="CV728" s="61"/>
      <c r="CW728" s="61"/>
      <c r="CX728" s="61"/>
      <c r="CY728" s="61"/>
      <c r="CZ728" s="61"/>
      <c r="DA728" s="61"/>
      <c r="DB728" s="61"/>
      <c r="DC728" s="61"/>
      <c r="DD728" s="61"/>
      <c r="DE728" s="61"/>
      <c r="DF728" s="61"/>
      <c r="DG728" s="61"/>
      <c r="DH728" s="61"/>
      <c r="DI728" s="61"/>
      <c r="DJ728" s="62"/>
    </row>
    <row r="729" spans="2:114" s="3" customFormat="1" ht="40.5" customHeight="1" x14ac:dyDescent="0.35">
      <c r="B729" s="56"/>
      <c r="C729" s="56"/>
      <c r="E729" s="58"/>
      <c r="F729" s="59"/>
      <c r="G729" s="60"/>
      <c r="H729" s="60"/>
      <c r="I729" s="60"/>
      <c r="J729" s="60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  <c r="CS729" s="61"/>
      <c r="CT729" s="61"/>
      <c r="CU729" s="61"/>
      <c r="CV729" s="61"/>
      <c r="CW729" s="61"/>
      <c r="CX729" s="61"/>
      <c r="CY729" s="61"/>
      <c r="CZ729" s="61"/>
      <c r="DA729" s="61"/>
      <c r="DB729" s="61"/>
      <c r="DC729" s="61"/>
      <c r="DD729" s="61"/>
      <c r="DE729" s="61"/>
      <c r="DF729" s="61"/>
      <c r="DG729" s="61"/>
      <c r="DH729" s="61"/>
      <c r="DI729" s="61"/>
      <c r="DJ729" s="62"/>
    </row>
    <row r="730" spans="2:114" s="3" customFormat="1" ht="40.5" customHeight="1" x14ac:dyDescent="0.35">
      <c r="B730" s="56"/>
      <c r="C730" s="56"/>
      <c r="E730" s="58"/>
      <c r="F730" s="59"/>
      <c r="G730" s="60"/>
      <c r="H730" s="60"/>
      <c r="I730" s="60"/>
      <c r="J730" s="60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  <c r="CC730" s="61"/>
      <c r="CD730" s="61"/>
      <c r="CE730" s="61"/>
      <c r="CF730" s="61"/>
      <c r="CG730" s="61"/>
      <c r="CH730" s="61"/>
      <c r="CI730" s="61"/>
      <c r="CJ730" s="61"/>
      <c r="CK730" s="61"/>
      <c r="CL730" s="61"/>
      <c r="CM730" s="61"/>
      <c r="CN730" s="61"/>
      <c r="CO730" s="61"/>
      <c r="CP730" s="61"/>
      <c r="CQ730" s="61"/>
      <c r="CR730" s="61"/>
      <c r="CS730" s="61"/>
      <c r="CT730" s="61"/>
      <c r="CU730" s="61"/>
      <c r="CV730" s="61"/>
      <c r="CW730" s="61"/>
      <c r="CX730" s="61"/>
      <c r="CY730" s="61"/>
      <c r="CZ730" s="61"/>
      <c r="DA730" s="61"/>
      <c r="DB730" s="61"/>
      <c r="DC730" s="61"/>
      <c r="DD730" s="61"/>
      <c r="DE730" s="61"/>
      <c r="DF730" s="61"/>
      <c r="DG730" s="61"/>
      <c r="DH730" s="61"/>
      <c r="DI730" s="61"/>
      <c r="DJ730" s="62"/>
    </row>
    <row r="731" spans="2:114" s="3" customFormat="1" ht="40.5" customHeight="1" x14ac:dyDescent="0.35">
      <c r="B731" s="56"/>
      <c r="C731" s="56"/>
      <c r="E731" s="58"/>
      <c r="F731" s="59"/>
      <c r="G731" s="60"/>
      <c r="H731" s="60"/>
      <c r="I731" s="60"/>
      <c r="J731" s="60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  <c r="CC731" s="61"/>
      <c r="CD731" s="61"/>
      <c r="CE731" s="61"/>
      <c r="CF731" s="61"/>
      <c r="CG731" s="61"/>
      <c r="CH731" s="61"/>
      <c r="CI731" s="61"/>
      <c r="CJ731" s="61"/>
      <c r="CK731" s="61"/>
      <c r="CL731" s="61"/>
      <c r="CM731" s="61"/>
      <c r="CN731" s="61"/>
      <c r="CO731" s="61"/>
      <c r="CP731" s="61"/>
      <c r="CQ731" s="61"/>
      <c r="CR731" s="61"/>
      <c r="CS731" s="61"/>
      <c r="CT731" s="61"/>
      <c r="CU731" s="61"/>
      <c r="CV731" s="61"/>
      <c r="CW731" s="61"/>
      <c r="CX731" s="61"/>
      <c r="CY731" s="61"/>
      <c r="CZ731" s="61"/>
      <c r="DA731" s="61"/>
      <c r="DB731" s="61"/>
      <c r="DC731" s="61"/>
      <c r="DD731" s="61"/>
      <c r="DE731" s="61"/>
      <c r="DF731" s="61"/>
      <c r="DG731" s="61"/>
      <c r="DH731" s="61"/>
      <c r="DI731" s="61"/>
      <c r="DJ731" s="62"/>
    </row>
    <row r="732" spans="2:114" s="3" customFormat="1" ht="40.5" customHeight="1" x14ac:dyDescent="0.35">
      <c r="B732" s="56"/>
      <c r="C732" s="56"/>
      <c r="E732" s="58"/>
      <c r="F732" s="59"/>
      <c r="G732" s="60"/>
      <c r="H732" s="60"/>
      <c r="I732" s="60"/>
      <c r="J732" s="60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  <c r="CS732" s="61"/>
      <c r="CT732" s="61"/>
      <c r="CU732" s="61"/>
      <c r="CV732" s="61"/>
      <c r="CW732" s="61"/>
      <c r="CX732" s="61"/>
      <c r="CY732" s="61"/>
      <c r="CZ732" s="61"/>
      <c r="DA732" s="61"/>
      <c r="DB732" s="61"/>
      <c r="DC732" s="61"/>
      <c r="DD732" s="61"/>
      <c r="DE732" s="61"/>
      <c r="DF732" s="61"/>
      <c r="DG732" s="61"/>
      <c r="DH732" s="61"/>
      <c r="DI732" s="61"/>
      <c r="DJ732" s="62"/>
    </row>
    <row r="733" spans="2:114" s="3" customFormat="1" ht="40.5" customHeight="1" x14ac:dyDescent="0.35">
      <c r="B733" s="56"/>
      <c r="C733" s="56"/>
      <c r="E733" s="58"/>
      <c r="F733" s="59"/>
      <c r="G733" s="60"/>
      <c r="H733" s="60"/>
      <c r="I733" s="60"/>
      <c r="J733" s="60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  <c r="CS733" s="61"/>
      <c r="CT733" s="61"/>
      <c r="CU733" s="61"/>
      <c r="CV733" s="61"/>
      <c r="CW733" s="61"/>
      <c r="CX733" s="61"/>
      <c r="CY733" s="61"/>
      <c r="CZ733" s="61"/>
      <c r="DA733" s="61"/>
      <c r="DB733" s="61"/>
      <c r="DC733" s="61"/>
      <c r="DD733" s="61"/>
      <c r="DE733" s="61"/>
      <c r="DF733" s="61"/>
      <c r="DG733" s="61"/>
      <c r="DH733" s="61"/>
      <c r="DI733" s="61"/>
      <c r="DJ733" s="62"/>
    </row>
    <row r="734" spans="2:114" s="3" customFormat="1" ht="40.5" customHeight="1" x14ac:dyDescent="0.35">
      <c r="B734" s="56"/>
      <c r="C734" s="56"/>
      <c r="E734" s="58"/>
      <c r="F734" s="59"/>
      <c r="G734" s="60"/>
      <c r="H734" s="60"/>
      <c r="I734" s="60"/>
      <c r="J734" s="60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  <c r="BW734" s="61"/>
      <c r="BX734" s="61"/>
      <c r="BY734" s="61"/>
      <c r="BZ734" s="61"/>
      <c r="CA734" s="61"/>
      <c r="CB734" s="61"/>
      <c r="CC734" s="61"/>
      <c r="CD734" s="61"/>
      <c r="CE734" s="61"/>
      <c r="CF734" s="61"/>
      <c r="CG734" s="61"/>
      <c r="CH734" s="61"/>
      <c r="CI734" s="61"/>
      <c r="CJ734" s="61"/>
      <c r="CK734" s="61"/>
      <c r="CL734" s="61"/>
      <c r="CM734" s="61"/>
      <c r="CN734" s="61"/>
      <c r="CO734" s="61"/>
      <c r="CP734" s="61"/>
      <c r="CQ734" s="61"/>
      <c r="CR734" s="61"/>
      <c r="CS734" s="61"/>
      <c r="CT734" s="61"/>
      <c r="CU734" s="61"/>
      <c r="CV734" s="61"/>
      <c r="CW734" s="61"/>
      <c r="CX734" s="61"/>
      <c r="CY734" s="61"/>
      <c r="CZ734" s="61"/>
      <c r="DA734" s="61"/>
      <c r="DB734" s="61"/>
      <c r="DC734" s="61"/>
      <c r="DD734" s="61"/>
      <c r="DE734" s="61"/>
      <c r="DF734" s="61"/>
      <c r="DG734" s="61"/>
      <c r="DH734" s="61"/>
      <c r="DI734" s="61"/>
      <c r="DJ734" s="62"/>
    </row>
    <row r="735" spans="2:114" s="3" customFormat="1" ht="40.5" customHeight="1" x14ac:dyDescent="0.35">
      <c r="B735" s="56"/>
      <c r="C735" s="56"/>
      <c r="E735" s="58"/>
      <c r="F735" s="59"/>
      <c r="G735" s="60"/>
      <c r="H735" s="60"/>
      <c r="I735" s="60"/>
      <c r="J735" s="60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  <c r="CC735" s="61"/>
      <c r="CD735" s="61"/>
      <c r="CE735" s="61"/>
      <c r="CF735" s="61"/>
      <c r="CG735" s="61"/>
      <c r="CH735" s="61"/>
      <c r="CI735" s="61"/>
      <c r="CJ735" s="61"/>
      <c r="CK735" s="61"/>
      <c r="CL735" s="61"/>
      <c r="CM735" s="61"/>
      <c r="CN735" s="61"/>
      <c r="CO735" s="61"/>
      <c r="CP735" s="61"/>
      <c r="CQ735" s="61"/>
      <c r="CR735" s="61"/>
      <c r="CS735" s="61"/>
      <c r="CT735" s="61"/>
      <c r="CU735" s="61"/>
      <c r="CV735" s="61"/>
      <c r="CW735" s="61"/>
      <c r="CX735" s="61"/>
      <c r="CY735" s="61"/>
      <c r="CZ735" s="61"/>
      <c r="DA735" s="61"/>
      <c r="DB735" s="61"/>
      <c r="DC735" s="61"/>
      <c r="DD735" s="61"/>
      <c r="DE735" s="61"/>
      <c r="DF735" s="61"/>
      <c r="DG735" s="61"/>
      <c r="DH735" s="61"/>
      <c r="DI735" s="61"/>
      <c r="DJ735" s="62"/>
    </row>
    <row r="736" spans="2:114" s="3" customFormat="1" ht="40.5" customHeight="1" x14ac:dyDescent="0.35">
      <c r="B736" s="56"/>
      <c r="C736" s="56"/>
      <c r="E736" s="58"/>
      <c r="F736" s="59"/>
      <c r="G736" s="60"/>
      <c r="H736" s="60"/>
      <c r="I736" s="60"/>
      <c r="J736" s="60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  <c r="CC736" s="61"/>
      <c r="CD736" s="61"/>
      <c r="CE736" s="61"/>
      <c r="CF736" s="61"/>
      <c r="CG736" s="61"/>
      <c r="CH736" s="61"/>
      <c r="CI736" s="61"/>
      <c r="CJ736" s="61"/>
      <c r="CK736" s="61"/>
      <c r="CL736" s="61"/>
      <c r="CM736" s="61"/>
      <c r="CN736" s="61"/>
      <c r="CO736" s="61"/>
      <c r="CP736" s="61"/>
      <c r="CQ736" s="61"/>
      <c r="CR736" s="61"/>
      <c r="CS736" s="61"/>
      <c r="CT736" s="61"/>
      <c r="CU736" s="61"/>
      <c r="CV736" s="61"/>
      <c r="CW736" s="61"/>
      <c r="CX736" s="61"/>
      <c r="CY736" s="61"/>
      <c r="CZ736" s="61"/>
      <c r="DA736" s="61"/>
      <c r="DB736" s="61"/>
      <c r="DC736" s="61"/>
      <c r="DD736" s="61"/>
      <c r="DE736" s="61"/>
      <c r="DF736" s="61"/>
      <c r="DG736" s="61"/>
      <c r="DH736" s="61"/>
      <c r="DI736" s="61"/>
      <c r="DJ736" s="62"/>
    </row>
    <row r="737" spans="2:114" s="3" customFormat="1" ht="40.5" customHeight="1" x14ac:dyDescent="0.35">
      <c r="B737" s="56"/>
      <c r="C737" s="56"/>
      <c r="E737" s="58"/>
      <c r="F737" s="59"/>
      <c r="G737" s="60"/>
      <c r="H737" s="60"/>
      <c r="I737" s="60"/>
      <c r="J737" s="60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  <c r="BW737" s="61"/>
      <c r="BX737" s="61"/>
      <c r="BY737" s="61"/>
      <c r="BZ737" s="61"/>
      <c r="CA737" s="61"/>
      <c r="CB737" s="61"/>
      <c r="CC737" s="61"/>
      <c r="CD737" s="61"/>
      <c r="CE737" s="61"/>
      <c r="CF737" s="61"/>
      <c r="CG737" s="61"/>
      <c r="CH737" s="61"/>
      <c r="CI737" s="61"/>
      <c r="CJ737" s="61"/>
      <c r="CK737" s="61"/>
      <c r="CL737" s="61"/>
      <c r="CM737" s="61"/>
      <c r="CN737" s="61"/>
      <c r="CO737" s="61"/>
      <c r="CP737" s="61"/>
      <c r="CQ737" s="61"/>
      <c r="CR737" s="61"/>
      <c r="CS737" s="61"/>
      <c r="CT737" s="61"/>
      <c r="CU737" s="61"/>
      <c r="CV737" s="61"/>
      <c r="CW737" s="61"/>
      <c r="CX737" s="61"/>
      <c r="CY737" s="61"/>
      <c r="CZ737" s="61"/>
      <c r="DA737" s="61"/>
      <c r="DB737" s="61"/>
      <c r="DC737" s="61"/>
      <c r="DD737" s="61"/>
      <c r="DE737" s="61"/>
      <c r="DF737" s="61"/>
      <c r="DG737" s="61"/>
      <c r="DH737" s="61"/>
      <c r="DI737" s="61"/>
      <c r="DJ737" s="62"/>
    </row>
    <row r="738" spans="2:114" s="3" customFormat="1" ht="40.5" customHeight="1" x14ac:dyDescent="0.35">
      <c r="B738" s="56"/>
      <c r="C738" s="56"/>
      <c r="E738" s="58"/>
      <c r="F738" s="59"/>
      <c r="G738" s="60"/>
      <c r="H738" s="60"/>
      <c r="I738" s="60"/>
      <c r="J738" s="60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  <c r="BW738" s="61"/>
      <c r="BX738" s="61"/>
      <c r="BY738" s="61"/>
      <c r="BZ738" s="61"/>
      <c r="CA738" s="61"/>
      <c r="CB738" s="61"/>
      <c r="CC738" s="61"/>
      <c r="CD738" s="61"/>
      <c r="CE738" s="61"/>
      <c r="CF738" s="61"/>
      <c r="CG738" s="61"/>
      <c r="CH738" s="61"/>
      <c r="CI738" s="61"/>
      <c r="CJ738" s="61"/>
      <c r="CK738" s="61"/>
      <c r="CL738" s="61"/>
      <c r="CM738" s="61"/>
      <c r="CN738" s="61"/>
      <c r="CO738" s="61"/>
      <c r="CP738" s="61"/>
      <c r="CQ738" s="61"/>
      <c r="CR738" s="61"/>
      <c r="CS738" s="61"/>
      <c r="CT738" s="61"/>
      <c r="CU738" s="61"/>
      <c r="CV738" s="61"/>
      <c r="CW738" s="61"/>
      <c r="CX738" s="61"/>
      <c r="CY738" s="61"/>
      <c r="CZ738" s="61"/>
      <c r="DA738" s="61"/>
      <c r="DB738" s="61"/>
      <c r="DC738" s="61"/>
      <c r="DD738" s="61"/>
      <c r="DE738" s="61"/>
      <c r="DF738" s="61"/>
      <c r="DG738" s="61"/>
      <c r="DH738" s="61"/>
      <c r="DI738" s="61"/>
      <c r="DJ738" s="62"/>
    </row>
    <row r="739" spans="2:114" s="3" customFormat="1" ht="40.5" customHeight="1" x14ac:dyDescent="0.35">
      <c r="B739" s="56"/>
      <c r="C739" s="56"/>
      <c r="E739" s="58"/>
      <c r="F739" s="59"/>
      <c r="G739" s="60"/>
      <c r="H739" s="60"/>
      <c r="I739" s="60"/>
      <c r="J739" s="60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  <c r="CC739" s="61"/>
      <c r="CD739" s="61"/>
      <c r="CE739" s="61"/>
      <c r="CF739" s="61"/>
      <c r="CG739" s="61"/>
      <c r="CH739" s="61"/>
      <c r="CI739" s="61"/>
      <c r="CJ739" s="61"/>
      <c r="CK739" s="61"/>
      <c r="CL739" s="61"/>
      <c r="CM739" s="61"/>
      <c r="CN739" s="61"/>
      <c r="CO739" s="61"/>
      <c r="CP739" s="61"/>
      <c r="CQ739" s="61"/>
      <c r="CR739" s="61"/>
      <c r="CS739" s="61"/>
      <c r="CT739" s="61"/>
      <c r="CU739" s="61"/>
      <c r="CV739" s="61"/>
      <c r="CW739" s="61"/>
      <c r="CX739" s="61"/>
      <c r="CY739" s="61"/>
      <c r="CZ739" s="61"/>
      <c r="DA739" s="61"/>
      <c r="DB739" s="61"/>
      <c r="DC739" s="61"/>
      <c r="DD739" s="61"/>
      <c r="DE739" s="61"/>
      <c r="DF739" s="61"/>
      <c r="DG739" s="61"/>
      <c r="DH739" s="61"/>
      <c r="DI739" s="61"/>
      <c r="DJ739" s="62"/>
    </row>
    <row r="740" spans="2:114" s="3" customFormat="1" ht="40.5" customHeight="1" x14ac:dyDescent="0.35">
      <c r="B740" s="56"/>
      <c r="C740" s="56"/>
      <c r="E740" s="58"/>
      <c r="F740" s="59"/>
      <c r="G740" s="60"/>
      <c r="H740" s="60"/>
      <c r="I740" s="60"/>
      <c r="J740" s="60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  <c r="CC740" s="61"/>
      <c r="CD740" s="61"/>
      <c r="CE740" s="61"/>
      <c r="CF740" s="61"/>
      <c r="CG740" s="61"/>
      <c r="CH740" s="61"/>
      <c r="CI740" s="61"/>
      <c r="CJ740" s="61"/>
      <c r="CK740" s="61"/>
      <c r="CL740" s="61"/>
      <c r="CM740" s="61"/>
      <c r="CN740" s="61"/>
      <c r="CO740" s="61"/>
      <c r="CP740" s="61"/>
      <c r="CQ740" s="61"/>
      <c r="CR740" s="61"/>
      <c r="CS740" s="61"/>
      <c r="CT740" s="61"/>
      <c r="CU740" s="61"/>
      <c r="CV740" s="61"/>
      <c r="CW740" s="61"/>
      <c r="CX740" s="61"/>
      <c r="CY740" s="61"/>
      <c r="CZ740" s="61"/>
      <c r="DA740" s="61"/>
      <c r="DB740" s="61"/>
      <c r="DC740" s="61"/>
      <c r="DD740" s="61"/>
      <c r="DE740" s="61"/>
      <c r="DF740" s="61"/>
      <c r="DG740" s="61"/>
      <c r="DH740" s="61"/>
      <c r="DI740" s="61"/>
      <c r="DJ740" s="62"/>
    </row>
    <row r="741" spans="2:114" s="3" customFormat="1" ht="40.5" customHeight="1" x14ac:dyDescent="0.35">
      <c r="B741" s="56"/>
      <c r="C741" s="56"/>
      <c r="E741" s="58"/>
      <c r="F741" s="59"/>
      <c r="G741" s="60"/>
      <c r="H741" s="60"/>
      <c r="I741" s="60"/>
      <c r="J741" s="60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  <c r="BS741" s="61"/>
      <c r="BT741" s="61"/>
      <c r="BU741" s="61"/>
      <c r="BV741" s="61"/>
      <c r="BW741" s="61"/>
      <c r="BX741" s="61"/>
      <c r="BY741" s="61"/>
      <c r="BZ741" s="61"/>
      <c r="CA741" s="61"/>
      <c r="CB741" s="61"/>
      <c r="CC741" s="61"/>
      <c r="CD741" s="61"/>
      <c r="CE741" s="61"/>
      <c r="CF741" s="61"/>
      <c r="CG741" s="61"/>
      <c r="CH741" s="61"/>
      <c r="CI741" s="61"/>
      <c r="CJ741" s="61"/>
      <c r="CK741" s="61"/>
      <c r="CL741" s="61"/>
      <c r="CM741" s="61"/>
      <c r="CN741" s="61"/>
      <c r="CO741" s="61"/>
      <c r="CP741" s="61"/>
      <c r="CQ741" s="61"/>
      <c r="CR741" s="61"/>
      <c r="CS741" s="61"/>
      <c r="CT741" s="61"/>
      <c r="CU741" s="61"/>
      <c r="CV741" s="61"/>
      <c r="CW741" s="61"/>
      <c r="CX741" s="61"/>
      <c r="CY741" s="61"/>
      <c r="CZ741" s="61"/>
      <c r="DA741" s="61"/>
      <c r="DB741" s="61"/>
      <c r="DC741" s="61"/>
      <c r="DD741" s="61"/>
      <c r="DE741" s="61"/>
      <c r="DF741" s="61"/>
      <c r="DG741" s="61"/>
      <c r="DH741" s="61"/>
      <c r="DI741" s="61"/>
      <c r="DJ741" s="62"/>
    </row>
    <row r="742" spans="2:114" s="3" customFormat="1" ht="40.5" customHeight="1" x14ac:dyDescent="0.35">
      <c r="B742" s="56"/>
      <c r="C742" s="56"/>
      <c r="E742" s="58"/>
      <c r="F742" s="59"/>
      <c r="G742" s="60"/>
      <c r="H742" s="60"/>
      <c r="I742" s="60"/>
      <c r="J742" s="60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  <c r="BS742" s="61"/>
      <c r="BT742" s="61"/>
      <c r="BU742" s="61"/>
      <c r="BV742" s="61"/>
      <c r="BW742" s="61"/>
      <c r="BX742" s="61"/>
      <c r="BY742" s="61"/>
      <c r="BZ742" s="61"/>
      <c r="CA742" s="61"/>
      <c r="CB742" s="61"/>
      <c r="CC742" s="61"/>
      <c r="CD742" s="61"/>
      <c r="CE742" s="61"/>
      <c r="CF742" s="61"/>
      <c r="CG742" s="61"/>
      <c r="CH742" s="61"/>
      <c r="CI742" s="61"/>
      <c r="CJ742" s="61"/>
      <c r="CK742" s="61"/>
      <c r="CL742" s="61"/>
      <c r="CM742" s="61"/>
      <c r="CN742" s="61"/>
      <c r="CO742" s="61"/>
      <c r="CP742" s="61"/>
      <c r="CQ742" s="61"/>
      <c r="CR742" s="61"/>
      <c r="CS742" s="61"/>
      <c r="CT742" s="61"/>
      <c r="CU742" s="61"/>
      <c r="CV742" s="61"/>
      <c r="CW742" s="61"/>
      <c r="CX742" s="61"/>
      <c r="CY742" s="61"/>
      <c r="CZ742" s="61"/>
      <c r="DA742" s="61"/>
      <c r="DB742" s="61"/>
      <c r="DC742" s="61"/>
      <c r="DD742" s="61"/>
      <c r="DE742" s="61"/>
      <c r="DF742" s="61"/>
      <c r="DG742" s="61"/>
      <c r="DH742" s="61"/>
      <c r="DI742" s="61"/>
      <c r="DJ742" s="62"/>
    </row>
    <row r="743" spans="2:114" s="3" customFormat="1" ht="40.5" customHeight="1" x14ac:dyDescent="0.35">
      <c r="B743" s="56"/>
      <c r="C743" s="56"/>
      <c r="E743" s="58"/>
      <c r="F743" s="59"/>
      <c r="G743" s="60"/>
      <c r="H743" s="60"/>
      <c r="I743" s="60"/>
      <c r="J743" s="60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  <c r="CC743" s="61"/>
      <c r="CD743" s="61"/>
      <c r="CE743" s="61"/>
      <c r="CF743" s="61"/>
      <c r="CG743" s="61"/>
      <c r="CH743" s="61"/>
      <c r="CI743" s="61"/>
      <c r="CJ743" s="61"/>
      <c r="CK743" s="61"/>
      <c r="CL743" s="61"/>
      <c r="CM743" s="61"/>
      <c r="CN743" s="61"/>
      <c r="CO743" s="61"/>
      <c r="CP743" s="61"/>
      <c r="CQ743" s="61"/>
      <c r="CR743" s="61"/>
      <c r="CS743" s="61"/>
      <c r="CT743" s="61"/>
      <c r="CU743" s="61"/>
      <c r="CV743" s="61"/>
      <c r="CW743" s="61"/>
      <c r="CX743" s="61"/>
      <c r="CY743" s="61"/>
      <c r="CZ743" s="61"/>
      <c r="DA743" s="61"/>
      <c r="DB743" s="61"/>
      <c r="DC743" s="61"/>
      <c r="DD743" s="61"/>
      <c r="DE743" s="61"/>
      <c r="DF743" s="61"/>
      <c r="DG743" s="61"/>
      <c r="DH743" s="61"/>
      <c r="DI743" s="61"/>
      <c r="DJ743" s="62"/>
    </row>
    <row r="744" spans="2:114" s="3" customFormat="1" ht="40.5" customHeight="1" x14ac:dyDescent="0.35">
      <c r="B744" s="56"/>
      <c r="C744" s="56"/>
      <c r="E744" s="58"/>
      <c r="F744" s="59"/>
      <c r="G744" s="60"/>
      <c r="H744" s="60"/>
      <c r="I744" s="60"/>
      <c r="J744" s="60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  <c r="CC744" s="61"/>
      <c r="CD744" s="61"/>
      <c r="CE744" s="61"/>
      <c r="CF744" s="61"/>
      <c r="CG744" s="61"/>
      <c r="CH744" s="61"/>
      <c r="CI744" s="61"/>
      <c r="CJ744" s="61"/>
      <c r="CK744" s="61"/>
      <c r="CL744" s="61"/>
      <c r="CM744" s="61"/>
      <c r="CN744" s="61"/>
      <c r="CO744" s="61"/>
      <c r="CP744" s="61"/>
      <c r="CQ744" s="61"/>
      <c r="CR744" s="61"/>
      <c r="CS744" s="61"/>
      <c r="CT744" s="61"/>
      <c r="CU744" s="61"/>
      <c r="CV744" s="61"/>
      <c r="CW744" s="61"/>
      <c r="CX744" s="61"/>
      <c r="CY744" s="61"/>
      <c r="CZ744" s="61"/>
      <c r="DA744" s="61"/>
      <c r="DB744" s="61"/>
      <c r="DC744" s="61"/>
      <c r="DD744" s="61"/>
      <c r="DE744" s="61"/>
      <c r="DF744" s="61"/>
      <c r="DG744" s="61"/>
      <c r="DH744" s="61"/>
      <c r="DI744" s="61"/>
      <c r="DJ744" s="62"/>
    </row>
    <row r="745" spans="2:114" s="3" customFormat="1" ht="40.5" customHeight="1" x14ac:dyDescent="0.35">
      <c r="B745" s="56"/>
      <c r="C745" s="56"/>
      <c r="E745" s="58"/>
      <c r="F745" s="59"/>
      <c r="G745" s="60"/>
      <c r="H745" s="60"/>
      <c r="I745" s="60"/>
      <c r="J745" s="60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  <c r="CC745" s="61"/>
      <c r="CD745" s="61"/>
      <c r="CE745" s="61"/>
      <c r="CF745" s="61"/>
      <c r="CG745" s="61"/>
      <c r="CH745" s="61"/>
      <c r="CI745" s="61"/>
      <c r="CJ745" s="61"/>
      <c r="CK745" s="61"/>
      <c r="CL745" s="61"/>
      <c r="CM745" s="61"/>
      <c r="CN745" s="61"/>
      <c r="CO745" s="61"/>
      <c r="CP745" s="61"/>
      <c r="CQ745" s="61"/>
      <c r="CR745" s="61"/>
      <c r="CS745" s="61"/>
      <c r="CT745" s="61"/>
      <c r="CU745" s="61"/>
      <c r="CV745" s="61"/>
      <c r="CW745" s="61"/>
      <c r="CX745" s="61"/>
      <c r="CY745" s="61"/>
      <c r="CZ745" s="61"/>
      <c r="DA745" s="61"/>
      <c r="DB745" s="61"/>
      <c r="DC745" s="61"/>
      <c r="DD745" s="61"/>
      <c r="DE745" s="61"/>
      <c r="DF745" s="61"/>
      <c r="DG745" s="61"/>
      <c r="DH745" s="61"/>
      <c r="DI745" s="61"/>
      <c r="DJ745" s="62"/>
    </row>
    <row r="746" spans="2:114" s="3" customFormat="1" ht="40.5" customHeight="1" x14ac:dyDescent="0.35">
      <c r="B746" s="56"/>
      <c r="C746" s="56"/>
      <c r="E746" s="58"/>
      <c r="F746" s="59"/>
      <c r="G746" s="60"/>
      <c r="H746" s="60"/>
      <c r="I746" s="60"/>
      <c r="J746" s="60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  <c r="CC746" s="61"/>
      <c r="CD746" s="61"/>
      <c r="CE746" s="61"/>
      <c r="CF746" s="61"/>
      <c r="CG746" s="61"/>
      <c r="CH746" s="61"/>
      <c r="CI746" s="61"/>
      <c r="CJ746" s="61"/>
      <c r="CK746" s="61"/>
      <c r="CL746" s="61"/>
      <c r="CM746" s="61"/>
      <c r="CN746" s="61"/>
      <c r="CO746" s="61"/>
      <c r="CP746" s="61"/>
      <c r="CQ746" s="61"/>
      <c r="CR746" s="61"/>
      <c r="CS746" s="61"/>
      <c r="CT746" s="61"/>
      <c r="CU746" s="61"/>
      <c r="CV746" s="61"/>
      <c r="CW746" s="61"/>
      <c r="CX746" s="61"/>
      <c r="CY746" s="61"/>
      <c r="CZ746" s="61"/>
      <c r="DA746" s="61"/>
      <c r="DB746" s="61"/>
      <c r="DC746" s="61"/>
      <c r="DD746" s="61"/>
      <c r="DE746" s="61"/>
      <c r="DF746" s="61"/>
      <c r="DG746" s="61"/>
      <c r="DH746" s="61"/>
      <c r="DI746" s="61"/>
      <c r="DJ746" s="62"/>
    </row>
    <row r="747" spans="2:114" s="3" customFormat="1" ht="40.5" customHeight="1" x14ac:dyDescent="0.35">
      <c r="B747" s="56"/>
      <c r="C747" s="56"/>
      <c r="E747" s="58"/>
      <c r="F747" s="59"/>
      <c r="G747" s="60"/>
      <c r="H747" s="60"/>
      <c r="I747" s="60"/>
      <c r="J747" s="60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  <c r="CC747" s="61"/>
      <c r="CD747" s="61"/>
      <c r="CE747" s="61"/>
      <c r="CF747" s="61"/>
      <c r="CG747" s="61"/>
      <c r="CH747" s="61"/>
      <c r="CI747" s="61"/>
      <c r="CJ747" s="61"/>
      <c r="CK747" s="61"/>
      <c r="CL747" s="61"/>
      <c r="CM747" s="61"/>
      <c r="CN747" s="61"/>
      <c r="CO747" s="61"/>
      <c r="CP747" s="61"/>
      <c r="CQ747" s="61"/>
      <c r="CR747" s="61"/>
      <c r="CS747" s="61"/>
      <c r="CT747" s="61"/>
      <c r="CU747" s="61"/>
      <c r="CV747" s="61"/>
      <c r="CW747" s="61"/>
      <c r="CX747" s="61"/>
      <c r="CY747" s="61"/>
      <c r="CZ747" s="61"/>
      <c r="DA747" s="61"/>
      <c r="DB747" s="61"/>
      <c r="DC747" s="61"/>
      <c r="DD747" s="61"/>
      <c r="DE747" s="61"/>
      <c r="DF747" s="61"/>
      <c r="DG747" s="61"/>
      <c r="DH747" s="61"/>
      <c r="DI747" s="61"/>
      <c r="DJ747" s="62"/>
    </row>
    <row r="748" spans="2:114" s="3" customFormat="1" ht="40.5" customHeight="1" x14ac:dyDescent="0.35">
      <c r="B748" s="56"/>
      <c r="C748" s="56"/>
      <c r="E748" s="58"/>
      <c r="F748" s="59"/>
      <c r="G748" s="60"/>
      <c r="H748" s="60"/>
      <c r="I748" s="60"/>
      <c r="J748" s="60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  <c r="CC748" s="61"/>
      <c r="CD748" s="61"/>
      <c r="CE748" s="61"/>
      <c r="CF748" s="61"/>
      <c r="CG748" s="61"/>
      <c r="CH748" s="61"/>
      <c r="CI748" s="61"/>
      <c r="CJ748" s="61"/>
      <c r="CK748" s="61"/>
      <c r="CL748" s="61"/>
      <c r="CM748" s="61"/>
      <c r="CN748" s="61"/>
      <c r="CO748" s="61"/>
      <c r="CP748" s="61"/>
      <c r="CQ748" s="61"/>
      <c r="CR748" s="61"/>
      <c r="CS748" s="61"/>
      <c r="CT748" s="61"/>
      <c r="CU748" s="61"/>
      <c r="CV748" s="61"/>
      <c r="CW748" s="61"/>
      <c r="CX748" s="61"/>
      <c r="CY748" s="61"/>
      <c r="CZ748" s="61"/>
      <c r="DA748" s="61"/>
      <c r="DB748" s="61"/>
      <c r="DC748" s="61"/>
      <c r="DD748" s="61"/>
      <c r="DE748" s="61"/>
      <c r="DF748" s="61"/>
      <c r="DG748" s="61"/>
      <c r="DH748" s="61"/>
      <c r="DI748" s="61"/>
      <c r="DJ748" s="62"/>
    </row>
    <row r="749" spans="2:114" s="3" customFormat="1" ht="40.5" customHeight="1" x14ac:dyDescent="0.35">
      <c r="B749" s="56"/>
      <c r="C749" s="56"/>
      <c r="E749" s="58"/>
      <c r="F749" s="59"/>
      <c r="G749" s="60"/>
      <c r="H749" s="60"/>
      <c r="I749" s="60"/>
      <c r="J749" s="60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  <c r="CC749" s="61"/>
      <c r="CD749" s="61"/>
      <c r="CE749" s="61"/>
      <c r="CF749" s="61"/>
      <c r="CG749" s="61"/>
      <c r="CH749" s="61"/>
      <c r="CI749" s="61"/>
      <c r="CJ749" s="61"/>
      <c r="CK749" s="61"/>
      <c r="CL749" s="61"/>
      <c r="CM749" s="61"/>
      <c r="CN749" s="61"/>
      <c r="CO749" s="61"/>
      <c r="CP749" s="61"/>
      <c r="CQ749" s="61"/>
      <c r="CR749" s="61"/>
      <c r="CS749" s="61"/>
      <c r="CT749" s="61"/>
      <c r="CU749" s="61"/>
      <c r="CV749" s="61"/>
      <c r="CW749" s="61"/>
      <c r="CX749" s="61"/>
      <c r="CY749" s="61"/>
      <c r="CZ749" s="61"/>
      <c r="DA749" s="61"/>
      <c r="DB749" s="61"/>
      <c r="DC749" s="61"/>
      <c r="DD749" s="61"/>
      <c r="DE749" s="61"/>
      <c r="DF749" s="61"/>
      <c r="DG749" s="61"/>
      <c r="DH749" s="61"/>
      <c r="DI749" s="61"/>
      <c r="DJ749" s="62"/>
    </row>
    <row r="750" spans="2:114" s="3" customFormat="1" ht="40.5" customHeight="1" x14ac:dyDescent="0.35">
      <c r="B750" s="56"/>
      <c r="C750" s="56"/>
      <c r="E750" s="58"/>
      <c r="F750" s="59"/>
      <c r="G750" s="60"/>
      <c r="H750" s="60"/>
      <c r="I750" s="60"/>
      <c r="J750" s="60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  <c r="CS750" s="61"/>
      <c r="CT750" s="61"/>
      <c r="CU750" s="61"/>
      <c r="CV750" s="61"/>
      <c r="CW750" s="61"/>
      <c r="CX750" s="61"/>
      <c r="CY750" s="61"/>
      <c r="CZ750" s="61"/>
      <c r="DA750" s="61"/>
      <c r="DB750" s="61"/>
      <c r="DC750" s="61"/>
      <c r="DD750" s="61"/>
      <c r="DE750" s="61"/>
      <c r="DF750" s="61"/>
      <c r="DG750" s="61"/>
      <c r="DH750" s="61"/>
      <c r="DI750" s="61"/>
      <c r="DJ750" s="62"/>
    </row>
    <row r="751" spans="2:114" s="3" customFormat="1" ht="40.5" customHeight="1" x14ac:dyDescent="0.35">
      <c r="B751" s="56"/>
      <c r="C751" s="56"/>
      <c r="E751" s="58"/>
      <c r="F751" s="59"/>
      <c r="G751" s="60"/>
      <c r="H751" s="60"/>
      <c r="I751" s="60"/>
      <c r="J751" s="60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  <c r="CS751" s="61"/>
      <c r="CT751" s="61"/>
      <c r="CU751" s="61"/>
      <c r="CV751" s="61"/>
      <c r="CW751" s="61"/>
      <c r="CX751" s="61"/>
      <c r="CY751" s="61"/>
      <c r="CZ751" s="61"/>
      <c r="DA751" s="61"/>
      <c r="DB751" s="61"/>
      <c r="DC751" s="61"/>
      <c r="DD751" s="61"/>
      <c r="DE751" s="61"/>
      <c r="DF751" s="61"/>
      <c r="DG751" s="61"/>
      <c r="DH751" s="61"/>
      <c r="DI751" s="61"/>
      <c r="DJ751" s="62"/>
    </row>
    <row r="752" spans="2:114" s="3" customFormat="1" ht="40.5" customHeight="1" x14ac:dyDescent="0.35">
      <c r="B752" s="56"/>
      <c r="C752" s="56"/>
      <c r="E752" s="58"/>
      <c r="F752" s="59"/>
      <c r="G752" s="60"/>
      <c r="H752" s="60"/>
      <c r="I752" s="60"/>
      <c r="J752" s="60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  <c r="CS752" s="61"/>
      <c r="CT752" s="61"/>
      <c r="CU752" s="61"/>
      <c r="CV752" s="61"/>
      <c r="CW752" s="61"/>
      <c r="CX752" s="61"/>
      <c r="CY752" s="61"/>
      <c r="CZ752" s="61"/>
      <c r="DA752" s="61"/>
      <c r="DB752" s="61"/>
      <c r="DC752" s="61"/>
      <c r="DD752" s="61"/>
      <c r="DE752" s="61"/>
      <c r="DF752" s="61"/>
      <c r="DG752" s="61"/>
      <c r="DH752" s="61"/>
      <c r="DI752" s="61"/>
      <c r="DJ752" s="62"/>
    </row>
    <row r="753" spans="2:114" s="3" customFormat="1" ht="40.5" customHeight="1" x14ac:dyDescent="0.35">
      <c r="B753" s="56"/>
      <c r="C753" s="56"/>
      <c r="E753" s="58"/>
      <c r="F753" s="59"/>
      <c r="G753" s="60"/>
      <c r="H753" s="60"/>
      <c r="I753" s="60"/>
      <c r="J753" s="60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  <c r="CS753" s="61"/>
      <c r="CT753" s="61"/>
      <c r="CU753" s="61"/>
      <c r="CV753" s="61"/>
      <c r="CW753" s="61"/>
      <c r="CX753" s="61"/>
      <c r="CY753" s="61"/>
      <c r="CZ753" s="61"/>
      <c r="DA753" s="61"/>
      <c r="DB753" s="61"/>
      <c r="DC753" s="61"/>
      <c r="DD753" s="61"/>
      <c r="DE753" s="61"/>
      <c r="DF753" s="61"/>
      <c r="DG753" s="61"/>
      <c r="DH753" s="61"/>
      <c r="DI753" s="61"/>
      <c r="DJ753" s="62"/>
    </row>
    <row r="754" spans="2:114" s="3" customFormat="1" ht="40.5" customHeight="1" x14ac:dyDescent="0.35">
      <c r="B754" s="56"/>
      <c r="C754" s="56"/>
      <c r="E754" s="58"/>
      <c r="F754" s="59"/>
      <c r="G754" s="60"/>
      <c r="H754" s="60"/>
      <c r="I754" s="60"/>
      <c r="J754" s="60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  <c r="CS754" s="61"/>
      <c r="CT754" s="61"/>
      <c r="CU754" s="61"/>
      <c r="CV754" s="61"/>
      <c r="CW754" s="61"/>
      <c r="CX754" s="61"/>
      <c r="CY754" s="61"/>
      <c r="CZ754" s="61"/>
      <c r="DA754" s="61"/>
      <c r="DB754" s="61"/>
      <c r="DC754" s="61"/>
      <c r="DD754" s="61"/>
      <c r="DE754" s="61"/>
      <c r="DF754" s="61"/>
      <c r="DG754" s="61"/>
      <c r="DH754" s="61"/>
      <c r="DI754" s="61"/>
      <c r="DJ754" s="62"/>
    </row>
    <row r="755" spans="2:114" s="3" customFormat="1" ht="40.5" customHeight="1" x14ac:dyDescent="0.35">
      <c r="B755" s="56"/>
      <c r="C755" s="56"/>
      <c r="E755" s="58"/>
      <c r="F755" s="59"/>
      <c r="G755" s="60"/>
      <c r="H755" s="60"/>
      <c r="I755" s="60"/>
      <c r="J755" s="60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  <c r="CS755" s="61"/>
      <c r="CT755" s="61"/>
      <c r="CU755" s="61"/>
      <c r="CV755" s="61"/>
      <c r="CW755" s="61"/>
      <c r="CX755" s="61"/>
      <c r="CY755" s="61"/>
      <c r="CZ755" s="61"/>
      <c r="DA755" s="61"/>
      <c r="DB755" s="61"/>
      <c r="DC755" s="61"/>
      <c r="DD755" s="61"/>
      <c r="DE755" s="61"/>
      <c r="DF755" s="61"/>
      <c r="DG755" s="61"/>
      <c r="DH755" s="61"/>
      <c r="DI755" s="61"/>
      <c r="DJ755" s="62"/>
    </row>
    <row r="756" spans="2:114" s="3" customFormat="1" ht="40.5" customHeight="1" x14ac:dyDescent="0.35">
      <c r="B756" s="56"/>
      <c r="C756" s="56"/>
      <c r="E756" s="58"/>
      <c r="F756" s="59"/>
      <c r="G756" s="60"/>
      <c r="H756" s="60"/>
      <c r="I756" s="60"/>
      <c r="J756" s="60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  <c r="CS756" s="61"/>
      <c r="CT756" s="61"/>
      <c r="CU756" s="61"/>
      <c r="CV756" s="61"/>
      <c r="CW756" s="61"/>
      <c r="CX756" s="61"/>
      <c r="CY756" s="61"/>
      <c r="CZ756" s="61"/>
      <c r="DA756" s="61"/>
      <c r="DB756" s="61"/>
      <c r="DC756" s="61"/>
      <c r="DD756" s="61"/>
      <c r="DE756" s="61"/>
      <c r="DF756" s="61"/>
      <c r="DG756" s="61"/>
      <c r="DH756" s="61"/>
      <c r="DI756" s="61"/>
      <c r="DJ756" s="62"/>
    </row>
    <row r="757" spans="2:114" s="3" customFormat="1" ht="40.5" customHeight="1" x14ac:dyDescent="0.35">
      <c r="B757" s="56"/>
      <c r="C757" s="56"/>
      <c r="E757" s="58"/>
      <c r="F757" s="59"/>
      <c r="G757" s="60"/>
      <c r="H757" s="60"/>
      <c r="I757" s="60"/>
      <c r="J757" s="60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  <c r="CS757" s="61"/>
      <c r="CT757" s="61"/>
      <c r="CU757" s="61"/>
      <c r="CV757" s="61"/>
      <c r="CW757" s="61"/>
      <c r="CX757" s="61"/>
      <c r="CY757" s="61"/>
      <c r="CZ757" s="61"/>
      <c r="DA757" s="61"/>
      <c r="DB757" s="61"/>
      <c r="DC757" s="61"/>
      <c r="DD757" s="61"/>
      <c r="DE757" s="61"/>
      <c r="DF757" s="61"/>
      <c r="DG757" s="61"/>
      <c r="DH757" s="61"/>
      <c r="DI757" s="61"/>
      <c r="DJ757" s="62"/>
    </row>
    <row r="758" spans="2:114" s="3" customFormat="1" ht="40.5" customHeight="1" x14ac:dyDescent="0.35">
      <c r="B758" s="56"/>
      <c r="C758" s="56"/>
      <c r="E758" s="58"/>
      <c r="F758" s="59"/>
      <c r="G758" s="60"/>
      <c r="H758" s="60"/>
      <c r="I758" s="60"/>
      <c r="J758" s="60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  <c r="CS758" s="61"/>
      <c r="CT758" s="61"/>
      <c r="CU758" s="61"/>
      <c r="CV758" s="61"/>
      <c r="CW758" s="61"/>
      <c r="CX758" s="61"/>
      <c r="CY758" s="61"/>
      <c r="CZ758" s="61"/>
      <c r="DA758" s="61"/>
      <c r="DB758" s="61"/>
      <c r="DC758" s="61"/>
      <c r="DD758" s="61"/>
      <c r="DE758" s="61"/>
      <c r="DF758" s="61"/>
      <c r="DG758" s="61"/>
      <c r="DH758" s="61"/>
      <c r="DI758" s="61"/>
      <c r="DJ758" s="62"/>
    </row>
    <row r="759" spans="2:114" s="3" customFormat="1" ht="40.5" customHeight="1" x14ac:dyDescent="0.35">
      <c r="B759" s="56"/>
      <c r="C759" s="56"/>
      <c r="E759" s="58"/>
      <c r="F759" s="59"/>
      <c r="G759" s="60"/>
      <c r="H759" s="60"/>
      <c r="I759" s="60"/>
      <c r="J759" s="60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  <c r="CS759" s="61"/>
      <c r="CT759" s="61"/>
      <c r="CU759" s="61"/>
      <c r="CV759" s="61"/>
      <c r="CW759" s="61"/>
      <c r="CX759" s="61"/>
      <c r="CY759" s="61"/>
      <c r="CZ759" s="61"/>
      <c r="DA759" s="61"/>
      <c r="DB759" s="61"/>
      <c r="DC759" s="61"/>
      <c r="DD759" s="61"/>
      <c r="DE759" s="61"/>
      <c r="DF759" s="61"/>
      <c r="DG759" s="61"/>
      <c r="DH759" s="61"/>
      <c r="DI759" s="61"/>
      <c r="DJ759" s="62"/>
    </row>
    <row r="760" spans="2:114" s="3" customFormat="1" ht="40.5" customHeight="1" x14ac:dyDescent="0.35">
      <c r="B760" s="56"/>
      <c r="C760" s="56"/>
      <c r="E760" s="58"/>
      <c r="F760" s="59"/>
      <c r="G760" s="60"/>
      <c r="H760" s="60"/>
      <c r="I760" s="60"/>
      <c r="J760" s="60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  <c r="BS760" s="61"/>
      <c r="BT760" s="61"/>
      <c r="BU760" s="61"/>
      <c r="BV760" s="61"/>
      <c r="BW760" s="61"/>
      <c r="BX760" s="61"/>
      <c r="BY760" s="61"/>
      <c r="BZ760" s="61"/>
      <c r="CA760" s="61"/>
      <c r="CB760" s="61"/>
      <c r="CC760" s="61"/>
      <c r="CD760" s="61"/>
      <c r="CE760" s="61"/>
      <c r="CF760" s="61"/>
      <c r="CG760" s="61"/>
      <c r="CH760" s="61"/>
      <c r="CI760" s="61"/>
      <c r="CJ760" s="61"/>
      <c r="CK760" s="61"/>
      <c r="CL760" s="61"/>
      <c r="CM760" s="61"/>
      <c r="CN760" s="61"/>
      <c r="CO760" s="61"/>
      <c r="CP760" s="61"/>
      <c r="CQ760" s="61"/>
      <c r="CR760" s="61"/>
      <c r="CS760" s="61"/>
      <c r="CT760" s="61"/>
      <c r="CU760" s="61"/>
      <c r="CV760" s="61"/>
      <c r="CW760" s="61"/>
      <c r="CX760" s="61"/>
      <c r="CY760" s="61"/>
      <c r="CZ760" s="61"/>
      <c r="DA760" s="61"/>
      <c r="DB760" s="61"/>
      <c r="DC760" s="61"/>
      <c r="DD760" s="61"/>
      <c r="DE760" s="61"/>
      <c r="DF760" s="61"/>
      <c r="DG760" s="61"/>
      <c r="DH760" s="61"/>
      <c r="DI760" s="61"/>
      <c r="DJ760" s="62"/>
    </row>
    <row r="761" spans="2:114" s="3" customFormat="1" ht="40.5" customHeight="1" x14ac:dyDescent="0.35">
      <c r="B761" s="56"/>
      <c r="C761" s="56"/>
      <c r="E761" s="58"/>
      <c r="F761" s="59"/>
      <c r="G761" s="60"/>
      <c r="H761" s="60"/>
      <c r="I761" s="60"/>
      <c r="J761" s="60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  <c r="BS761" s="61"/>
      <c r="BT761" s="61"/>
      <c r="BU761" s="61"/>
      <c r="BV761" s="61"/>
      <c r="BW761" s="61"/>
      <c r="BX761" s="61"/>
      <c r="BY761" s="61"/>
      <c r="BZ761" s="61"/>
      <c r="CA761" s="61"/>
      <c r="CB761" s="61"/>
      <c r="CC761" s="61"/>
      <c r="CD761" s="61"/>
      <c r="CE761" s="61"/>
      <c r="CF761" s="61"/>
      <c r="CG761" s="61"/>
      <c r="CH761" s="61"/>
      <c r="CI761" s="61"/>
      <c r="CJ761" s="61"/>
      <c r="CK761" s="61"/>
      <c r="CL761" s="61"/>
      <c r="CM761" s="61"/>
      <c r="CN761" s="61"/>
      <c r="CO761" s="61"/>
      <c r="CP761" s="61"/>
      <c r="CQ761" s="61"/>
      <c r="CR761" s="61"/>
      <c r="CS761" s="61"/>
      <c r="CT761" s="61"/>
      <c r="CU761" s="61"/>
      <c r="CV761" s="61"/>
      <c r="CW761" s="61"/>
      <c r="CX761" s="61"/>
      <c r="CY761" s="61"/>
      <c r="CZ761" s="61"/>
      <c r="DA761" s="61"/>
      <c r="DB761" s="61"/>
      <c r="DC761" s="61"/>
      <c r="DD761" s="61"/>
      <c r="DE761" s="61"/>
      <c r="DF761" s="61"/>
      <c r="DG761" s="61"/>
      <c r="DH761" s="61"/>
      <c r="DI761" s="61"/>
      <c r="DJ761" s="62"/>
    </row>
    <row r="762" spans="2:114" s="3" customFormat="1" ht="40.5" customHeight="1" x14ac:dyDescent="0.35">
      <c r="B762" s="56"/>
      <c r="C762" s="56"/>
      <c r="E762" s="58"/>
      <c r="F762" s="59"/>
      <c r="G762" s="60"/>
      <c r="H762" s="60"/>
      <c r="I762" s="60"/>
      <c r="J762" s="60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  <c r="BS762" s="61"/>
      <c r="BT762" s="61"/>
      <c r="BU762" s="61"/>
      <c r="BV762" s="61"/>
      <c r="BW762" s="61"/>
      <c r="BX762" s="61"/>
      <c r="BY762" s="61"/>
      <c r="BZ762" s="61"/>
      <c r="CA762" s="61"/>
      <c r="CB762" s="61"/>
      <c r="CC762" s="61"/>
      <c r="CD762" s="61"/>
      <c r="CE762" s="61"/>
      <c r="CF762" s="61"/>
      <c r="CG762" s="61"/>
      <c r="CH762" s="61"/>
      <c r="CI762" s="61"/>
      <c r="CJ762" s="61"/>
      <c r="CK762" s="61"/>
      <c r="CL762" s="61"/>
      <c r="CM762" s="61"/>
      <c r="CN762" s="61"/>
      <c r="CO762" s="61"/>
      <c r="CP762" s="61"/>
      <c r="CQ762" s="61"/>
      <c r="CR762" s="61"/>
      <c r="CS762" s="61"/>
      <c r="CT762" s="61"/>
      <c r="CU762" s="61"/>
      <c r="CV762" s="61"/>
      <c r="CW762" s="61"/>
      <c r="CX762" s="61"/>
      <c r="CY762" s="61"/>
      <c r="CZ762" s="61"/>
      <c r="DA762" s="61"/>
      <c r="DB762" s="61"/>
      <c r="DC762" s="61"/>
      <c r="DD762" s="61"/>
      <c r="DE762" s="61"/>
      <c r="DF762" s="61"/>
      <c r="DG762" s="61"/>
      <c r="DH762" s="61"/>
      <c r="DI762" s="61"/>
      <c r="DJ762" s="62"/>
    </row>
    <row r="763" spans="2:114" s="3" customFormat="1" ht="40.5" customHeight="1" x14ac:dyDescent="0.35">
      <c r="B763" s="56"/>
      <c r="C763" s="56"/>
      <c r="E763" s="58"/>
      <c r="F763" s="59"/>
      <c r="G763" s="60"/>
      <c r="H763" s="60"/>
      <c r="I763" s="60"/>
      <c r="J763" s="60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  <c r="BS763" s="61"/>
      <c r="BT763" s="61"/>
      <c r="BU763" s="61"/>
      <c r="BV763" s="61"/>
      <c r="BW763" s="61"/>
      <c r="BX763" s="61"/>
      <c r="BY763" s="61"/>
      <c r="BZ763" s="61"/>
      <c r="CA763" s="61"/>
      <c r="CB763" s="61"/>
      <c r="CC763" s="61"/>
      <c r="CD763" s="61"/>
      <c r="CE763" s="61"/>
      <c r="CF763" s="61"/>
      <c r="CG763" s="61"/>
      <c r="CH763" s="61"/>
      <c r="CI763" s="61"/>
      <c r="CJ763" s="61"/>
      <c r="CK763" s="61"/>
      <c r="CL763" s="61"/>
      <c r="CM763" s="61"/>
      <c r="CN763" s="61"/>
      <c r="CO763" s="61"/>
      <c r="CP763" s="61"/>
      <c r="CQ763" s="61"/>
      <c r="CR763" s="61"/>
      <c r="CS763" s="61"/>
      <c r="CT763" s="61"/>
      <c r="CU763" s="61"/>
      <c r="CV763" s="61"/>
      <c r="CW763" s="61"/>
      <c r="CX763" s="61"/>
      <c r="CY763" s="61"/>
      <c r="CZ763" s="61"/>
      <c r="DA763" s="61"/>
      <c r="DB763" s="61"/>
      <c r="DC763" s="61"/>
      <c r="DD763" s="61"/>
      <c r="DE763" s="61"/>
      <c r="DF763" s="61"/>
      <c r="DG763" s="61"/>
      <c r="DH763" s="61"/>
      <c r="DI763" s="61"/>
      <c r="DJ763" s="62"/>
    </row>
    <row r="764" spans="2:114" s="3" customFormat="1" ht="40.5" customHeight="1" x14ac:dyDescent="0.35">
      <c r="B764" s="56"/>
      <c r="C764" s="56"/>
      <c r="E764" s="58"/>
      <c r="F764" s="59"/>
      <c r="G764" s="60"/>
      <c r="H764" s="60"/>
      <c r="I764" s="60"/>
      <c r="J764" s="60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  <c r="BS764" s="61"/>
      <c r="BT764" s="61"/>
      <c r="BU764" s="61"/>
      <c r="BV764" s="61"/>
      <c r="BW764" s="61"/>
      <c r="BX764" s="61"/>
      <c r="BY764" s="61"/>
      <c r="BZ764" s="61"/>
      <c r="CA764" s="61"/>
      <c r="CB764" s="61"/>
      <c r="CC764" s="61"/>
      <c r="CD764" s="61"/>
      <c r="CE764" s="61"/>
      <c r="CF764" s="61"/>
      <c r="CG764" s="61"/>
      <c r="CH764" s="61"/>
      <c r="CI764" s="61"/>
      <c r="CJ764" s="61"/>
      <c r="CK764" s="61"/>
      <c r="CL764" s="61"/>
      <c r="CM764" s="61"/>
      <c r="CN764" s="61"/>
      <c r="CO764" s="61"/>
      <c r="CP764" s="61"/>
      <c r="CQ764" s="61"/>
      <c r="CR764" s="61"/>
      <c r="CS764" s="61"/>
      <c r="CT764" s="61"/>
      <c r="CU764" s="61"/>
      <c r="CV764" s="61"/>
      <c r="CW764" s="61"/>
      <c r="CX764" s="61"/>
      <c r="CY764" s="61"/>
      <c r="CZ764" s="61"/>
      <c r="DA764" s="61"/>
      <c r="DB764" s="61"/>
      <c r="DC764" s="61"/>
      <c r="DD764" s="61"/>
      <c r="DE764" s="61"/>
      <c r="DF764" s="61"/>
      <c r="DG764" s="61"/>
      <c r="DH764" s="61"/>
      <c r="DI764" s="61"/>
      <c r="DJ764" s="62"/>
    </row>
    <row r="765" spans="2:114" s="3" customFormat="1" ht="40.5" customHeight="1" x14ac:dyDescent="0.35">
      <c r="B765" s="56"/>
      <c r="C765" s="56"/>
      <c r="E765" s="58"/>
      <c r="F765" s="59"/>
      <c r="G765" s="60"/>
      <c r="H765" s="60"/>
      <c r="I765" s="60"/>
      <c r="J765" s="60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  <c r="BS765" s="61"/>
      <c r="BT765" s="61"/>
      <c r="BU765" s="61"/>
      <c r="BV765" s="61"/>
      <c r="BW765" s="61"/>
      <c r="BX765" s="61"/>
      <c r="BY765" s="61"/>
      <c r="BZ765" s="61"/>
      <c r="CA765" s="61"/>
      <c r="CB765" s="61"/>
      <c r="CC765" s="61"/>
      <c r="CD765" s="61"/>
      <c r="CE765" s="61"/>
      <c r="CF765" s="61"/>
      <c r="CG765" s="61"/>
      <c r="CH765" s="61"/>
      <c r="CI765" s="61"/>
      <c r="CJ765" s="61"/>
      <c r="CK765" s="61"/>
      <c r="CL765" s="61"/>
      <c r="CM765" s="61"/>
      <c r="CN765" s="61"/>
      <c r="CO765" s="61"/>
      <c r="CP765" s="61"/>
      <c r="CQ765" s="61"/>
      <c r="CR765" s="61"/>
      <c r="CS765" s="61"/>
      <c r="CT765" s="61"/>
      <c r="CU765" s="61"/>
      <c r="CV765" s="61"/>
      <c r="CW765" s="61"/>
      <c r="CX765" s="61"/>
      <c r="CY765" s="61"/>
      <c r="CZ765" s="61"/>
      <c r="DA765" s="61"/>
      <c r="DB765" s="61"/>
      <c r="DC765" s="61"/>
      <c r="DD765" s="61"/>
      <c r="DE765" s="61"/>
      <c r="DF765" s="61"/>
      <c r="DG765" s="61"/>
      <c r="DH765" s="61"/>
      <c r="DI765" s="61"/>
      <c r="DJ765" s="62"/>
    </row>
    <row r="766" spans="2:114" s="3" customFormat="1" ht="40.5" customHeight="1" x14ac:dyDescent="0.35">
      <c r="B766" s="56"/>
      <c r="C766" s="56"/>
      <c r="E766" s="58"/>
      <c r="F766" s="59"/>
      <c r="G766" s="60"/>
      <c r="H766" s="60"/>
      <c r="I766" s="60"/>
      <c r="J766" s="60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  <c r="BS766" s="61"/>
      <c r="BT766" s="61"/>
      <c r="BU766" s="61"/>
      <c r="BV766" s="61"/>
      <c r="BW766" s="61"/>
      <c r="BX766" s="61"/>
      <c r="BY766" s="61"/>
      <c r="BZ766" s="61"/>
      <c r="CA766" s="61"/>
      <c r="CB766" s="61"/>
      <c r="CC766" s="61"/>
      <c r="CD766" s="61"/>
      <c r="CE766" s="61"/>
      <c r="CF766" s="61"/>
      <c r="CG766" s="61"/>
      <c r="CH766" s="61"/>
      <c r="CI766" s="61"/>
      <c r="CJ766" s="61"/>
      <c r="CK766" s="61"/>
      <c r="CL766" s="61"/>
      <c r="CM766" s="61"/>
      <c r="CN766" s="61"/>
      <c r="CO766" s="61"/>
      <c r="CP766" s="61"/>
      <c r="CQ766" s="61"/>
      <c r="CR766" s="61"/>
      <c r="CS766" s="61"/>
      <c r="CT766" s="61"/>
      <c r="CU766" s="61"/>
      <c r="CV766" s="61"/>
      <c r="CW766" s="61"/>
      <c r="CX766" s="61"/>
      <c r="CY766" s="61"/>
      <c r="CZ766" s="61"/>
      <c r="DA766" s="61"/>
      <c r="DB766" s="61"/>
      <c r="DC766" s="61"/>
      <c r="DD766" s="61"/>
      <c r="DE766" s="61"/>
      <c r="DF766" s="61"/>
      <c r="DG766" s="61"/>
      <c r="DH766" s="61"/>
      <c r="DI766" s="61"/>
      <c r="DJ766" s="62"/>
    </row>
    <row r="767" spans="2:114" s="3" customFormat="1" ht="40.5" customHeight="1" x14ac:dyDescent="0.35">
      <c r="B767" s="56"/>
      <c r="C767" s="56"/>
      <c r="E767" s="58"/>
      <c r="F767" s="59"/>
      <c r="G767" s="60"/>
      <c r="H767" s="60"/>
      <c r="I767" s="60"/>
      <c r="J767" s="60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  <c r="BS767" s="61"/>
      <c r="BT767" s="61"/>
      <c r="BU767" s="61"/>
      <c r="BV767" s="61"/>
      <c r="BW767" s="61"/>
      <c r="BX767" s="61"/>
      <c r="BY767" s="61"/>
      <c r="BZ767" s="61"/>
      <c r="CA767" s="61"/>
      <c r="CB767" s="61"/>
      <c r="CC767" s="61"/>
      <c r="CD767" s="61"/>
      <c r="CE767" s="61"/>
      <c r="CF767" s="61"/>
      <c r="CG767" s="61"/>
      <c r="CH767" s="61"/>
      <c r="CI767" s="61"/>
      <c r="CJ767" s="61"/>
      <c r="CK767" s="61"/>
      <c r="CL767" s="61"/>
      <c r="CM767" s="61"/>
      <c r="CN767" s="61"/>
      <c r="CO767" s="61"/>
      <c r="CP767" s="61"/>
      <c r="CQ767" s="61"/>
      <c r="CR767" s="61"/>
      <c r="CS767" s="61"/>
      <c r="CT767" s="61"/>
      <c r="CU767" s="61"/>
      <c r="CV767" s="61"/>
      <c r="CW767" s="61"/>
      <c r="CX767" s="61"/>
      <c r="CY767" s="61"/>
      <c r="CZ767" s="61"/>
      <c r="DA767" s="61"/>
      <c r="DB767" s="61"/>
      <c r="DC767" s="61"/>
      <c r="DD767" s="61"/>
      <c r="DE767" s="61"/>
      <c r="DF767" s="61"/>
      <c r="DG767" s="61"/>
      <c r="DH767" s="61"/>
      <c r="DI767" s="61"/>
      <c r="DJ767" s="62"/>
    </row>
    <row r="768" spans="2:114" s="3" customFormat="1" ht="40.5" customHeight="1" x14ac:dyDescent="0.35">
      <c r="B768" s="56"/>
      <c r="C768" s="56"/>
      <c r="E768" s="58"/>
      <c r="F768" s="59"/>
      <c r="G768" s="60"/>
      <c r="H768" s="60"/>
      <c r="I768" s="60"/>
      <c r="J768" s="60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  <c r="BS768" s="61"/>
      <c r="BT768" s="61"/>
      <c r="BU768" s="61"/>
      <c r="BV768" s="61"/>
      <c r="BW768" s="61"/>
      <c r="BX768" s="61"/>
      <c r="BY768" s="61"/>
      <c r="BZ768" s="61"/>
      <c r="CA768" s="61"/>
      <c r="CB768" s="61"/>
      <c r="CC768" s="61"/>
      <c r="CD768" s="61"/>
      <c r="CE768" s="61"/>
      <c r="CF768" s="61"/>
      <c r="CG768" s="61"/>
      <c r="CH768" s="61"/>
      <c r="CI768" s="61"/>
      <c r="CJ768" s="61"/>
      <c r="CK768" s="61"/>
      <c r="CL768" s="61"/>
      <c r="CM768" s="61"/>
      <c r="CN768" s="61"/>
      <c r="CO768" s="61"/>
      <c r="CP768" s="61"/>
      <c r="CQ768" s="61"/>
      <c r="CR768" s="61"/>
      <c r="CS768" s="61"/>
      <c r="CT768" s="61"/>
      <c r="CU768" s="61"/>
      <c r="CV768" s="61"/>
      <c r="CW768" s="61"/>
      <c r="CX768" s="61"/>
      <c r="CY768" s="61"/>
      <c r="CZ768" s="61"/>
      <c r="DA768" s="61"/>
      <c r="DB768" s="61"/>
      <c r="DC768" s="61"/>
      <c r="DD768" s="61"/>
      <c r="DE768" s="61"/>
      <c r="DF768" s="61"/>
      <c r="DG768" s="61"/>
      <c r="DH768" s="61"/>
      <c r="DI768" s="61"/>
      <c r="DJ768" s="62"/>
    </row>
    <row r="769" spans="2:114" s="3" customFormat="1" ht="40.5" customHeight="1" x14ac:dyDescent="0.35">
      <c r="B769" s="56"/>
      <c r="C769" s="56"/>
      <c r="E769" s="58"/>
      <c r="F769" s="59"/>
      <c r="G769" s="60"/>
      <c r="H769" s="60"/>
      <c r="I769" s="60"/>
      <c r="J769" s="60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  <c r="BS769" s="61"/>
      <c r="BT769" s="61"/>
      <c r="BU769" s="61"/>
      <c r="BV769" s="61"/>
      <c r="BW769" s="61"/>
      <c r="BX769" s="61"/>
      <c r="BY769" s="61"/>
      <c r="BZ769" s="61"/>
      <c r="CA769" s="61"/>
      <c r="CB769" s="61"/>
      <c r="CC769" s="61"/>
      <c r="CD769" s="61"/>
      <c r="CE769" s="61"/>
      <c r="CF769" s="61"/>
      <c r="CG769" s="61"/>
      <c r="CH769" s="61"/>
      <c r="CI769" s="61"/>
      <c r="CJ769" s="61"/>
      <c r="CK769" s="61"/>
      <c r="CL769" s="61"/>
      <c r="CM769" s="61"/>
      <c r="CN769" s="61"/>
      <c r="CO769" s="61"/>
      <c r="CP769" s="61"/>
      <c r="CQ769" s="61"/>
      <c r="CR769" s="61"/>
      <c r="CS769" s="61"/>
      <c r="CT769" s="61"/>
      <c r="CU769" s="61"/>
      <c r="CV769" s="61"/>
      <c r="CW769" s="61"/>
      <c r="CX769" s="61"/>
      <c r="CY769" s="61"/>
      <c r="CZ769" s="61"/>
      <c r="DA769" s="61"/>
      <c r="DB769" s="61"/>
      <c r="DC769" s="61"/>
      <c r="DD769" s="61"/>
      <c r="DE769" s="61"/>
      <c r="DF769" s="61"/>
      <c r="DG769" s="61"/>
      <c r="DH769" s="61"/>
      <c r="DI769" s="61"/>
      <c r="DJ769" s="62"/>
    </row>
    <row r="770" spans="2:114" s="3" customFormat="1" ht="40.5" customHeight="1" x14ac:dyDescent="0.35">
      <c r="B770" s="56"/>
      <c r="C770" s="56"/>
      <c r="E770" s="58"/>
      <c r="F770" s="59"/>
      <c r="G770" s="60"/>
      <c r="H770" s="60"/>
      <c r="I770" s="60"/>
      <c r="J770" s="60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  <c r="BS770" s="61"/>
      <c r="BT770" s="61"/>
      <c r="BU770" s="61"/>
      <c r="BV770" s="61"/>
      <c r="BW770" s="61"/>
      <c r="BX770" s="61"/>
      <c r="BY770" s="61"/>
      <c r="BZ770" s="61"/>
      <c r="CA770" s="61"/>
      <c r="CB770" s="61"/>
      <c r="CC770" s="61"/>
      <c r="CD770" s="61"/>
      <c r="CE770" s="61"/>
      <c r="CF770" s="61"/>
      <c r="CG770" s="61"/>
      <c r="CH770" s="61"/>
      <c r="CI770" s="61"/>
      <c r="CJ770" s="61"/>
      <c r="CK770" s="61"/>
      <c r="CL770" s="61"/>
      <c r="CM770" s="61"/>
      <c r="CN770" s="61"/>
      <c r="CO770" s="61"/>
      <c r="CP770" s="61"/>
      <c r="CQ770" s="61"/>
      <c r="CR770" s="61"/>
      <c r="CS770" s="61"/>
      <c r="CT770" s="61"/>
      <c r="CU770" s="61"/>
      <c r="CV770" s="61"/>
      <c r="CW770" s="61"/>
      <c r="CX770" s="61"/>
      <c r="CY770" s="61"/>
      <c r="CZ770" s="61"/>
      <c r="DA770" s="61"/>
      <c r="DB770" s="61"/>
      <c r="DC770" s="61"/>
      <c r="DD770" s="61"/>
      <c r="DE770" s="61"/>
      <c r="DF770" s="61"/>
      <c r="DG770" s="61"/>
      <c r="DH770" s="61"/>
      <c r="DI770" s="61"/>
      <c r="DJ770" s="62"/>
    </row>
    <row r="771" spans="2:114" s="3" customFormat="1" ht="40.5" customHeight="1" x14ac:dyDescent="0.35">
      <c r="B771" s="56"/>
      <c r="C771" s="56"/>
      <c r="E771" s="58"/>
      <c r="F771" s="59"/>
      <c r="G771" s="60"/>
      <c r="H771" s="60"/>
      <c r="I771" s="60"/>
      <c r="J771" s="60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  <c r="BS771" s="61"/>
      <c r="BT771" s="61"/>
      <c r="BU771" s="61"/>
      <c r="BV771" s="61"/>
      <c r="BW771" s="61"/>
      <c r="BX771" s="61"/>
      <c r="BY771" s="61"/>
      <c r="BZ771" s="61"/>
      <c r="CA771" s="61"/>
      <c r="CB771" s="61"/>
      <c r="CC771" s="61"/>
      <c r="CD771" s="61"/>
      <c r="CE771" s="61"/>
      <c r="CF771" s="61"/>
      <c r="CG771" s="61"/>
      <c r="CH771" s="61"/>
      <c r="CI771" s="61"/>
      <c r="CJ771" s="61"/>
      <c r="CK771" s="61"/>
      <c r="CL771" s="61"/>
      <c r="CM771" s="61"/>
      <c r="CN771" s="61"/>
      <c r="CO771" s="61"/>
      <c r="CP771" s="61"/>
      <c r="CQ771" s="61"/>
      <c r="CR771" s="61"/>
      <c r="CS771" s="61"/>
      <c r="CT771" s="61"/>
      <c r="CU771" s="61"/>
      <c r="CV771" s="61"/>
      <c r="CW771" s="61"/>
      <c r="CX771" s="61"/>
      <c r="CY771" s="61"/>
      <c r="CZ771" s="61"/>
      <c r="DA771" s="61"/>
      <c r="DB771" s="61"/>
      <c r="DC771" s="61"/>
      <c r="DD771" s="61"/>
      <c r="DE771" s="61"/>
      <c r="DF771" s="61"/>
      <c r="DG771" s="61"/>
      <c r="DH771" s="61"/>
      <c r="DI771" s="61"/>
      <c r="DJ771" s="62"/>
    </row>
    <row r="772" spans="2:114" s="3" customFormat="1" ht="40.5" customHeight="1" x14ac:dyDescent="0.35">
      <c r="B772" s="56"/>
      <c r="C772" s="56"/>
      <c r="E772" s="58"/>
      <c r="F772" s="59"/>
      <c r="G772" s="60"/>
      <c r="H772" s="60"/>
      <c r="I772" s="60"/>
      <c r="J772" s="60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1"/>
      <c r="BT772" s="61"/>
      <c r="BU772" s="61"/>
      <c r="BV772" s="61"/>
      <c r="BW772" s="61"/>
      <c r="BX772" s="61"/>
      <c r="BY772" s="61"/>
      <c r="BZ772" s="61"/>
      <c r="CA772" s="61"/>
      <c r="CB772" s="61"/>
      <c r="CC772" s="61"/>
      <c r="CD772" s="61"/>
      <c r="CE772" s="61"/>
      <c r="CF772" s="61"/>
      <c r="CG772" s="61"/>
      <c r="CH772" s="61"/>
      <c r="CI772" s="61"/>
      <c r="CJ772" s="61"/>
      <c r="CK772" s="61"/>
      <c r="CL772" s="61"/>
      <c r="CM772" s="61"/>
      <c r="CN772" s="61"/>
      <c r="CO772" s="61"/>
      <c r="CP772" s="61"/>
      <c r="CQ772" s="61"/>
      <c r="CR772" s="61"/>
      <c r="CS772" s="61"/>
      <c r="CT772" s="61"/>
      <c r="CU772" s="61"/>
      <c r="CV772" s="61"/>
      <c r="CW772" s="61"/>
      <c r="CX772" s="61"/>
      <c r="CY772" s="61"/>
      <c r="CZ772" s="61"/>
      <c r="DA772" s="61"/>
      <c r="DB772" s="61"/>
      <c r="DC772" s="61"/>
      <c r="DD772" s="61"/>
      <c r="DE772" s="61"/>
      <c r="DF772" s="61"/>
      <c r="DG772" s="61"/>
      <c r="DH772" s="61"/>
      <c r="DI772" s="61"/>
      <c r="DJ772" s="62"/>
    </row>
    <row r="773" spans="2:114" s="3" customFormat="1" ht="40.5" customHeight="1" x14ac:dyDescent="0.35">
      <c r="B773" s="56"/>
      <c r="C773" s="56"/>
      <c r="E773" s="58"/>
      <c r="F773" s="59"/>
      <c r="G773" s="60"/>
      <c r="H773" s="60"/>
      <c r="I773" s="60"/>
      <c r="J773" s="60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  <c r="BS773" s="61"/>
      <c r="BT773" s="61"/>
      <c r="BU773" s="61"/>
      <c r="BV773" s="61"/>
      <c r="BW773" s="61"/>
      <c r="BX773" s="61"/>
      <c r="BY773" s="61"/>
      <c r="BZ773" s="61"/>
      <c r="CA773" s="61"/>
      <c r="CB773" s="61"/>
      <c r="CC773" s="61"/>
      <c r="CD773" s="61"/>
      <c r="CE773" s="61"/>
      <c r="CF773" s="61"/>
      <c r="CG773" s="61"/>
      <c r="CH773" s="61"/>
      <c r="CI773" s="61"/>
      <c r="CJ773" s="61"/>
      <c r="CK773" s="61"/>
      <c r="CL773" s="61"/>
      <c r="CM773" s="61"/>
      <c r="CN773" s="61"/>
      <c r="CO773" s="61"/>
      <c r="CP773" s="61"/>
      <c r="CQ773" s="61"/>
      <c r="CR773" s="61"/>
      <c r="CS773" s="61"/>
      <c r="CT773" s="61"/>
      <c r="CU773" s="61"/>
      <c r="CV773" s="61"/>
      <c r="CW773" s="61"/>
      <c r="CX773" s="61"/>
      <c r="CY773" s="61"/>
      <c r="CZ773" s="61"/>
      <c r="DA773" s="61"/>
      <c r="DB773" s="61"/>
      <c r="DC773" s="61"/>
      <c r="DD773" s="61"/>
      <c r="DE773" s="61"/>
      <c r="DF773" s="61"/>
      <c r="DG773" s="61"/>
      <c r="DH773" s="61"/>
      <c r="DI773" s="61"/>
      <c r="DJ773" s="62"/>
    </row>
    <row r="774" spans="2:114" s="3" customFormat="1" ht="40.5" customHeight="1" x14ac:dyDescent="0.35">
      <c r="B774" s="56"/>
      <c r="C774" s="56"/>
      <c r="E774" s="58"/>
      <c r="F774" s="59"/>
      <c r="G774" s="60"/>
      <c r="H774" s="60"/>
      <c r="I774" s="60"/>
      <c r="J774" s="60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  <c r="BS774" s="61"/>
      <c r="BT774" s="61"/>
      <c r="BU774" s="61"/>
      <c r="BV774" s="61"/>
      <c r="BW774" s="61"/>
      <c r="BX774" s="61"/>
      <c r="BY774" s="61"/>
      <c r="BZ774" s="61"/>
      <c r="CA774" s="61"/>
      <c r="CB774" s="61"/>
      <c r="CC774" s="61"/>
      <c r="CD774" s="61"/>
      <c r="CE774" s="61"/>
      <c r="CF774" s="61"/>
      <c r="CG774" s="61"/>
      <c r="CH774" s="61"/>
      <c r="CI774" s="61"/>
      <c r="CJ774" s="61"/>
      <c r="CK774" s="61"/>
      <c r="CL774" s="61"/>
      <c r="CM774" s="61"/>
      <c r="CN774" s="61"/>
      <c r="CO774" s="61"/>
      <c r="CP774" s="61"/>
      <c r="CQ774" s="61"/>
      <c r="CR774" s="61"/>
      <c r="CS774" s="61"/>
      <c r="CT774" s="61"/>
      <c r="CU774" s="61"/>
      <c r="CV774" s="61"/>
      <c r="CW774" s="61"/>
      <c r="CX774" s="61"/>
      <c r="CY774" s="61"/>
      <c r="CZ774" s="61"/>
      <c r="DA774" s="61"/>
      <c r="DB774" s="61"/>
      <c r="DC774" s="61"/>
      <c r="DD774" s="61"/>
      <c r="DE774" s="61"/>
      <c r="DF774" s="61"/>
      <c r="DG774" s="61"/>
      <c r="DH774" s="61"/>
      <c r="DI774" s="61"/>
      <c r="DJ774" s="62"/>
    </row>
    <row r="775" spans="2:114" s="3" customFormat="1" ht="40.5" customHeight="1" x14ac:dyDescent="0.35">
      <c r="B775" s="56"/>
      <c r="C775" s="56"/>
      <c r="E775" s="58"/>
      <c r="F775" s="59"/>
      <c r="G775" s="60"/>
      <c r="H775" s="60"/>
      <c r="I775" s="60"/>
      <c r="J775" s="60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  <c r="BS775" s="61"/>
      <c r="BT775" s="61"/>
      <c r="BU775" s="61"/>
      <c r="BV775" s="61"/>
      <c r="BW775" s="61"/>
      <c r="BX775" s="61"/>
      <c r="BY775" s="61"/>
      <c r="BZ775" s="61"/>
      <c r="CA775" s="61"/>
      <c r="CB775" s="61"/>
      <c r="CC775" s="61"/>
      <c r="CD775" s="61"/>
      <c r="CE775" s="61"/>
      <c r="CF775" s="61"/>
      <c r="CG775" s="61"/>
      <c r="CH775" s="61"/>
      <c r="CI775" s="61"/>
      <c r="CJ775" s="61"/>
      <c r="CK775" s="61"/>
      <c r="CL775" s="61"/>
      <c r="CM775" s="61"/>
      <c r="CN775" s="61"/>
      <c r="CO775" s="61"/>
      <c r="CP775" s="61"/>
      <c r="CQ775" s="61"/>
      <c r="CR775" s="61"/>
      <c r="CS775" s="61"/>
      <c r="CT775" s="61"/>
      <c r="CU775" s="61"/>
      <c r="CV775" s="61"/>
      <c r="CW775" s="61"/>
      <c r="CX775" s="61"/>
      <c r="CY775" s="61"/>
      <c r="CZ775" s="61"/>
      <c r="DA775" s="61"/>
      <c r="DB775" s="61"/>
      <c r="DC775" s="61"/>
      <c r="DD775" s="61"/>
      <c r="DE775" s="61"/>
      <c r="DF775" s="61"/>
      <c r="DG775" s="61"/>
      <c r="DH775" s="61"/>
      <c r="DI775" s="61"/>
      <c r="DJ775" s="62"/>
    </row>
    <row r="776" spans="2:114" s="3" customFormat="1" ht="40.5" customHeight="1" x14ac:dyDescent="0.35">
      <c r="B776" s="56"/>
      <c r="C776" s="56"/>
      <c r="E776" s="58"/>
      <c r="F776" s="59"/>
      <c r="G776" s="60"/>
      <c r="H776" s="60"/>
      <c r="I776" s="60"/>
      <c r="J776" s="60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  <c r="BS776" s="61"/>
      <c r="BT776" s="61"/>
      <c r="BU776" s="61"/>
      <c r="BV776" s="61"/>
      <c r="BW776" s="61"/>
      <c r="BX776" s="61"/>
      <c r="BY776" s="61"/>
      <c r="BZ776" s="61"/>
      <c r="CA776" s="61"/>
      <c r="CB776" s="61"/>
      <c r="CC776" s="61"/>
      <c r="CD776" s="61"/>
      <c r="CE776" s="61"/>
      <c r="CF776" s="61"/>
      <c r="CG776" s="61"/>
      <c r="CH776" s="61"/>
      <c r="CI776" s="61"/>
      <c r="CJ776" s="61"/>
      <c r="CK776" s="61"/>
      <c r="CL776" s="61"/>
      <c r="CM776" s="61"/>
      <c r="CN776" s="61"/>
      <c r="CO776" s="61"/>
      <c r="CP776" s="61"/>
      <c r="CQ776" s="61"/>
      <c r="CR776" s="61"/>
      <c r="CS776" s="61"/>
      <c r="CT776" s="61"/>
      <c r="CU776" s="61"/>
      <c r="CV776" s="61"/>
      <c r="CW776" s="61"/>
      <c r="CX776" s="61"/>
      <c r="CY776" s="61"/>
      <c r="CZ776" s="61"/>
      <c r="DA776" s="61"/>
      <c r="DB776" s="61"/>
      <c r="DC776" s="61"/>
      <c r="DD776" s="61"/>
      <c r="DE776" s="61"/>
      <c r="DF776" s="61"/>
      <c r="DG776" s="61"/>
      <c r="DH776" s="61"/>
      <c r="DI776" s="61"/>
      <c r="DJ776" s="62"/>
    </row>
    <row r="777" spans="2:114" s="3" customFormat="1" ht="40.5" customHeight="1" x14ac:dyDescent="0.35">
      <c r="B777" s="56"/>
      <c r="C777" s="56"/>
      <c r="E777" s="58"/>
      <c r="F777" s="59"/>
      <c r="G777" s="60"/>
      <c r="H777" s="60"/>
      <c r="I777" s="60"/>
      <c r="J777" s="60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  <c r="BS777" s="61"/>
      <c r="BT777" s="61"/>
      <c r="BU777" s="61"/>
      <c r="BV777" s="61"/>
      <c r="BW777" s="61"/>
      <c r="BX777" s="61"/>
      <c r="BY777" s="61"/>
      <c r="BZ777" s="61"/>
      <c r="CA777" s="61"/>
      <c r="CB777" s="61"/>
      <c r="CC777" s="61"/>
      <c r="CD777" s="61"/>
      <c r="CE777" s="61"/>
      <c r="CF777" s="61"/>
      <c r="CG777" s="61"/>
      <c r="CH777" s="61"/>
      <c r="CI777" s="61"/>
      <c r="CJ777" s="61"/>
      <c r="CK777" s="61"/>
      <c r="CL777" s="61"/>
      <c r="CM777" s="61"/>
      <c r="CN777" s="61"/>
      <c r="CO777" s="61"/>
      <c r="CP777" s="61"/>
      <c r="CQ777" s="61"/>
      <c r="CR777" s="61"/>
      <c r="CS777" s="61"/>
      <c r="CT777" s="61"/>
      <c r="CU777" s="61"/>
      <c r="CV777" s="61"/>
      <c r="CW777" s="61"/>
      <c r="CX777" s="61"/>
      <c r="CY777" s="61"/>
      <c r="CZ777" s="61"/>
      <c r="DA777" s="61"/>
      <c r="DB777" s="61"/>
      <c r="DC777" s="61"/>
      <c r="DD777" s="61"/>
      <c r="DE777" s="61"/>
      <c r="DF777" s="61"/>
      <c r="DG777" s="61"/>
      <c r="DH777" s="61"/>
      <c r="DI777" s="61"/>
      <c r="DJ777" s="62"/>
    </row>
    <row r="778" spans="2:114" s="3" customFormat="1" ht="40.5" customHeight="1" x14ac:dyDescent="0.35">
      <c r="B778" s="56"/>
      <c r="C778" s="56"/>
      <c r="E778" s="58"/>
      <c r="F778" s="59"/>
      <c r="G778" s="60"/>
      <c r="H778" s="60"/>
      <c r="I778" s="60"/>
      <c r="J778" s="60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  <c r="BS778" s="61"/>
      <c r="BT778" s="61"/>
      <c r="BU778" s="61"/>
      <c r="BV778" s="61"/>
      <c r="BW778" s="61"/>
      <c r="BX778" s="61"/>
      <c r="BY778" s="61"/>
      <c r="BZ778" s="61"/>
      <c r="CA778" s="61"/>
      <c r="CB778" s="61"/>
      <c r="CC778" s="61"/>
      <c r="CD778" s="61"/>
      <c r="CE778" s="61"/>
      <c r="CF778" s="61"/>
      <c r="CG778" s="61"/>
      <c r="CH778" s="61"/>
      <c r="CI778" s="61"/>
      <c r="CJ778" s="61"/>
      <c r="CK778" s="61"/>
      <c r="CL778" s="61"/>
      <c r="CM778" s="61"/>
      <c r="CN778" s="61"/>
      <c r="CO778" s="61"/>
      <c r="CP778" s="61"/>
      <c r="CQ778" s="61"/>
      <c r="CR778" s="61"/>
      <c r="CS778" s="61"/>
      <c r="CT778" s="61"/>
      <c r="CU778" s="61"/>
      <c r="CV778" s="61"/>
      <c r="CW778" s="61"/>
      <c r="CX778" s="61"/>
      <c r="CY778" s="61"/>
      <c r="CZ778" s="61"/>
      <c r="DA778" s="61"/>
      <c r="DB778" s="61"/>
      <c r="DC778" s="61"/>
      <c r="DD778" s="61"/>
      <c r="DE778" s="61"/>
      <c r="DF778" s="61"/>
      <c r="DG778" s="61"/>
      <c r="DH778" s="61"/>
      <c r="DI778" s="61"/>
      <c r="DJ778" s="62"/>
    </row>
    <row r="779" spans="2:114" s="3" customFormat="1" ht="40.5" customHeight="1" x14ac:dyDescent="0.35">
      <c r="B779" s="56"/>
      <c r="C779" s="56"/>
      <c r="E779" s="58"/>
      <c r="F779" s="59"/>
      <c r="G779" s="60"/>
      <c r="H779" s="60"/>
      <c r="I779" s="60"/>
      <c r="J779" s="60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  <c r="BS779" s="61"/>
      <c r="BT779" s="61"/>
      <c r="BU779" s="61"/>
      <c r="BV779" s="61"/>
      <c r="BW779" s="61"/>
      <c r="BX779" s="61"/>
      <c r="BY779" s="61"/>
      <c r="BZ779" s="61"/>
      <c r="CA779" s="61"/>
      <c r="CB779" s="61"/>
      <c r="CC779" s="61"/>
      <c r="CD779" s="61"/>
      <c r="CE779" s="61"/>
      <c r="CF779" s="61"/>
      <c r="CG779" s="61"/>
      <c r="CH779" s="61"/>
      <c r="CI779" s="61"/>
      <c r="CJ779" s="61"/>
      <c r="CK779" s="61"/>
      <c r="CL779" s="61"/>
      <c r="CM779" s="61"/>
      <c r="CN779" s="61"/>
      <c r="CO779" s="61"/>
      <c r="CP779" s="61"/>
      <c r="CQ779" s="61"/>
      <c r="CR779" s="61"/>
      <c r="CS779" s="61"/>
      <c r="CT779" s="61"/>
      <c r="CU779" s="61"/>
      <c r="CV779" s="61"/>
      <c r="CW779" s="61"/>
      <c r="CX779" s="61"/>
      <c r="CY779" s="61"/>
      <c r="CZ779" s="61"/>
      <c r="DA779" s="61"/>
      <c r="DB779" s="61"/>
      <c r="DC779" s="61"/>
      <c r="DD779" s="61"/>
      <c r="DE779" s="61"/>
      <c r="DF779" s="61"/>
      <c r="DG779" s="61"/>
      <c r="DH779" s="61"/>
      <c r="DI779" s="61"/>
      <c r="DJ779" s="62"/>
    </row>
    <row r="780" spans="2:114" s="3" customFormat="1" ht="40.5" customHeight="1" x14ac:dyDescent="0.35">
      <c r="B780" s="56"/>
      <c r="C780" s="56"/>
      <c r="E780" s="58"/>
      <c r="F780" s="59"/>
      <c r="G780" s="60"/>
      <c r="H780" s="60"/>
      <c r="I780" s="60"/>
      <c r="J780" s="60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  <c r="BS780" s="61"/>
      <c r="BT780" s="61"/>
      <c r="BU780" s="61"/>
      <c r="BV780" s="61"/>
      <c r="BW780" s="61"/>
      <c r="BX780" s="61"/>
      <c r="BY780" s="61"/>
      <c r="BZ780" s="61"/>
      <c r="CA780" s="61"/>
      <c r="CB780" s="61"/>
      <c r="CC780" s="61"/>
      <c r="CD780" s="61"/>
      <c r="CE780" s="61"/>
      <c r="CF780" s="61"/>
      <c r="CG780" s="61"/>
      <c r="CH780" s="61"/>
      <c r="CI780" s="61"/>
      <c r="CJ780" s="61"/>
      <c r="CK780" s="61"/>
      <c r="CL780" s="61"/>
      <c r="CM780" s="61"/>
      <c r="CN780" s="61"/>
      <c r="CO780" s="61"/>
      <c r="CP780" s="61"/>
      <c r="CQ780" s="61"/>
      <c r="CR780" s="61"/>
      <c r="CS780" s="61"/>
      <c r="CT780" s="61"/>
      <c r="CU780" s="61"/>
      <c r="CV780" s="61"/>
      <c r="CW780" s="61"/>
      <c r="CX780" s="61"/>
      <c r="CY780" s="61"/>
      <c r="CZ780" s="61"/>
      <c r="DA780" s="61"/>
      <c r="DB780" s="61"/>
      <c r="DC780" s="61"/>
      <c r="DD780" s="61"/>
      <c r="DE780" s="61"/>
      <c r="DF780" s="61"/>
      <c r="DG780" s="61"/>
      <c r="DH780" s="61"/>
      <c r="DI780" s="61"/>
      <c r="DJ780" s="62"/>
    </row>
    <row r="781" spans="2:114" s="3" customFormat="1" ht="40.5" customHeight="1" x14ac:dyDescent="0.35">
      <c r="B781" s="56"/>
      <c r="C781" s="56"/>
      <c r="E781" s="58"/>
      <c r="F781" s="59"/>
      <c r="G781" s="60"/>
      <c r="H781" s="60"/>
      <c r="I781" s="60"/>
      <c r="J781" s="60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  <c r="BS781" s="61"/>
      <c r="BT781" s="61"/>
      <c r="BU781" s="61"/>
      <c r="BV781" s="61"/>
      <c r="BW781" s="61"/>
      <c r="BX781" s="61"/>
      <c r="BY781" s="61"/>
      <c r="BZ781" s="61"/>
      <c r="CA781" s="61"/>
      <c r="CB781" s="61"/>
      <c r="CC781" s="61"/>
      <c r="CD781" s="61"/>
      <c r="CE781" s="61"/>
      <c r="CF781" s="61"/>
      <c r="CG781" s="61"/>
      <c r="CH781" s="61"/>
      <c r="CI781" s="61"/>
      <c r="CJ781" s="61"/>
      <c r="CK781" s="61"/>
      <c r="CL781" s="61"/>
      <c r="CM781" s="61"/>
      <c r="CN781" s="61"/>
      <c r="CO781" s="61"/>
      <c r="CP781" s="61"/>
      <c r="CQ781" s="61"/>
      <c r="CR781" s="61"/>
      <c r="CS781" s="61"/>
      <c r="CT781" s="61"/>
      <c r="CU781" s="61"/>
      <c r="CV781" s="61"/>
      <c r="CW781" s="61"/>
      <c r="CX781" s="61"/>
      <c r="CY781" s="61"/>
      <c r="CZ781" s="61"/>
      <c r="DA781" s="61"/>
      <c r="DB781" s="61"/>
      <c r="DC781" s="61"/>
      <c r="DD781" s="61"/>
      <c r="DE781" s="61"/>
      <c r="DF781" s="61"/>
      <c r="DG781" s="61"/>
      <c r="DH781" s="61"/>
      <c r="DI781" s="61"/>
      <c r="DJ781" s="62"/>
    </row>
    <row r="782" spans="2:114" s="3" customFormat="1" ht="40.5" customHeight="1" x14ac:dyDescent="0.35">
      <c r="B782" s="56"/>
      <c r="C782" s="56"/>
      <c r="E782" s="58"/>
      <c r="F782" s="59"/>
      <c r="G782" s="60"/>
      <c r="H782" s="60"/>
      <c r="I782" s="60"/>
      <c r="J782" s="60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  <c r="BS782" s="61"/>
      <c r="BT782" s="61"/>
      <c r="BU782" s="61"/>
      <c r="BV782" s="61"/>
      <c r="BW782" s="61"/>
      <c r="BX782" s="61"/>
      <c r="BY782" s="61"/>
      <c r="BZ782" s="61"/>
      <c r="CA782" s="61"/>
      <c r="CB782" s="61"/>
      <c r="CC782" s="61"/>
      <c r="CD782" s="61"/>
      <c r="CE782" s="61"/>
      <c r="CF782" s="61"/>
      <c r="CG782" s="61"/>
      <c r="CH782" s="61"/>
      <c r="CI782" s="61"/>
      <c r="CJ782" s="61"/>
      <c r="CK782" s="61"/>
      <c r="CL782" s="61"/>
      <c r="CM782" s="61"/>
      <c r="CN782" s="61"/>
      <c r="CO782" s="61"/>
      <c r="CP782" s="61"/>
      <c r="CQ782" s="61"/>
      <c r="CR782" s="61"/>
      <c r="CS782" s="61"/>
      <c r="CT782" s="61"/>
      <c r="CU782" s="61"/>
      <c r="CV782" s="61"/>
      <c r="CW782" s="61"/>
      <c r="CX782" s="61"/>
      <c r="CY782" s="61"/>
      <c r="CZ782" s="61"/>
      <c r="DA782" s="61"/>
      <c r="DB782" s="61"/>
      <c r="DC782" s="61"/>
      <c r="DD782" s="61"/>
      <c r="DE782" s="61"/>
      <c r="DF782" s="61"/>
      <c r="DG782" s="61"/>
      <c r="DH782" s="61"/>
      <c r="DI782" s="61"/>
      <c r="DJ782" s="62"/>
    </row>
    <row r="783" spans="2:114" s="3" customFormat="1" ht="40.5" customHeight="1" x14ac:dyDescent="0.35">
      <c r="B783" s="56"/>
      <c r="C783" s="56"/>
      <c r="E783" s="58"/>
      <c r="F783" s="59"/>
      <c r="G783" s="60"/>
      <c r="H783" s="60"/>
      <c r="I783" s="60"/>
      <c r="J783" s="60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  <c r="BS783" s="61"/>
      <c r="BT783" s="61"/>
      <c r="BU783" s="61"/>
      <c r="BV783" s="61"/>
      <c r="BW783" s="61"/>
      <c r="BX783" s="61"/>
      <c r="BY783" s="61"/>
      <c r="BZ783" s="61"/>
      <c r="CA783" s="61"/>
      <c r="CB783" s="61"/>
      <c r="CC783" s="61"/>
      <c r="CD783" s="61"/>
      <c r="CE783" s="61"/>
      <c r="CF783" s="61"/>
      <c r="CG783" s="61"/>
      <c r="CH783" s="61"/>
      <c r="CI783" s="61"/>
      <c r="CJ783" s="61"/>
      <c r="CK783" s="61"/>
      <c r="CL783" s="61"/>
      <c r="CM783" s="61"/>
      <c r="CN783" s="61"/>
      <c r="CO783" s="61"/>
      <c r="CP783" s="61"/>
      <c r="CQ783" s="61"/>
      <c r="CR783" s="61"/>
      <c r="CS783" s="61"/>
      <c r="CT783" s="61"/>
      <c r="CU783" s="61"/>
      <c r="CV783" s="61"/>
      <c r="CW783" s="61"/>
      <c r="CX783" s="61"/>
      <c r="CY783" s="61"/>
      <c r="CZ783" s="61"/>
      <c r="DA783" s="61"/>
      <c r="DB783" s="61"/>
      <c r="DC783" s="61"/>
      <c r="DD783" s="61"/>
      <c r="DE783" s="61"/>
      <c r="DF783" s="61"/>
      <c r="DG783" s="61"/>
      <c r="DH783" s="61"/>
      <c r="DI783" s="61"/>
      <c r="DJ783" s="62"/>
    </row>
    <row r="784" spans="2:114" s="3" customFormat="1" ht="40.5" customHeight="1" x14ac:dyDescent="0.35">
      <c r="B784" s="56"/>
      <c r="C784" s="56"/>
      <c r="E784" s="58"/>
      <c r="F784" s="59"/>
      <c r="G784" s="60"/>
      <c r="H784" s="60"/>
      <c r="I784" s="60"/>
      <c r="J784" s="60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  <c r="BS784" s="61"/>
      <c r="BT784" s="61"/>
      <c r="BU784" s="61"/>
      <c r="BV784" s="61"/>
      <c r="BW784" s="61"/>
      <c r="BX784" s="61"/>
      <c r="BY784" s="61"/>
      <c r="BZ784" s="61"/>
      <c r="CA784" s="61"/>
      <c r="CB784" s="61"/>
      <c r="CC784" s="61"/>
      <c r="CD784" s="61"/>
      <c r="CE784" s="61"/>
      <c r="CF784" s="61"/>
      <c r="CG784" s="61"/>
      <c r="CH784" s="61"/>
      <c r="CI784" s="61"/>
      <c r="CJ784" s="61"/>
      <c r="CK784" s="61"/>
      <c r="CL784" s="61"/>
      <c r="CM784" s="61"/>
      <c r="CN784" s="61"/>
      <c r="CO784" s="61"/>
      <c r="CP784" s="61"/>
      <c r="CQ784" s="61"/>
      <c r="CR784" s="61"/>
      <c r="CS784" s="61"/>
      <c r="CT784" s="61"/>
      <c r="CU784" s="61"/>
      <c r="CV784" s="61"/>
      <c r="CW784" s="61"/>
      <c r="CX784" s="61"/>
      <c r="CY784" s="61"/>
      <c r="CZ784" s="61"/>
      <c r="DA784" s="61"/>
      <c r="DB784" s="61"/>
      <c r="DC784" s="61"/>
      <c r="DD784" s="61"/>
      <c r="DE784" s="61"/>
      <c r="DF784" s="61"/>
      <c r="DG784" s="61"/>
      <c r="DH784" s="61"/>
      <c r="DI784" s="61"/>
      <c r="DJ784" s="62"/>
    </row>
    <row r="785" spans="2:114" s="3" customFormat="1" ht="40.5" customHeight="1" x14ac:dyDescent="0.35">
      <c r="B785" s="56"/>
      <c r="C785" s="56"/>
      <c r="E785" s="58"/>
      <c r="F785" s="59"/>
      <c r="G785" s="60"/>
      <c r="H785" s="60"/>
      <c r="I785" s="60"/>
      <c r="J785" s="60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  <c r="BS785" s="61"/>
      <c r="BT785" s="61"/>
      <c r="BU785" s="61"/>
      <c r="BV785" s="61"/>
      <c r="BW785" s="61"/>
      <c r="BX785" s="61"/>
      <c r="BY785" s="61"/>
      <c r="BZ785" s="61"/>
      <c r="CA785" s="61"/>
      <c r="CB785" s="61"/>
      <c r="CC785" s="61"/>
      <c r="CD785" s="61"/>
      <c r="CE785" s="61"/>
      <c r="CF785" s="61"/>
      <c r="CG785" s="61"/>
      <c r="CH785" s="61"/>
      <c r="CI785" s="61"/>
      <c r="CJ785" s="61"/>
      <c r="CK785" s="61"/>
      <c r="CL785" s="61"/>
      <c r="CM785" s="61"/>
      <c r="CN785" s="61"/>
      <c r="CO785" s="61"/>
      <c r="CP785" s="61"/>
      <c r="CQ785" s="61"/>
      <c r="CR785" s="61"/>
      <c r="CS785" s="61"/>
      <c r="CT785" s="61"/>
      <c r="CU785" s="61"/>
      <c r="CV785" s="61"/>
      <c r="CW785" s="61"/>
      <c r="CX785" s="61"/>
      <c r="CY785" s="61"/>
      <c r="CZ785" s="61"/>
      <c r="DA785" s="61"/>
      <c r="DB785" s="61"/>
      <c r="DC785" s="61"/>
      <c r="DD785" s="61"/>
      <c r="DE785" s="61"/>
      <c r="DF785" s="61"/>
      <c r="DG785" s="61"/>
      <c r="DH785" s="61"/>
      <c r="DI785" s="61"/>
      <c r="DJ785" s="62"/>
    </row>
    <row r="786" spans="2:114" s="3" customFormat="1" ht="40.5" customHeight="1" x14ac:dyDescent="0.35">
      <c r="B786" s="56"/>
      <c r="C786" s="56"/>
      <c r="E786" s="58"/>
      <c r="F786" s="59"/>
      <c r="G786" s="60"/>
      <c r="H786" s="60"/>
      <c r="I786" s="60"/>
      <c r="J786" s="60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  <c r="BS786" s="61"/>
      <c r="BT786" s="61"/>
      <c r="BU786" s="61"/>
      <c r="BV786" s="61"/>
      <c r="BW786" s="61"/>
      <c r="BX786" s="61"/>
      <c r="BY786" s="61"/>
      <c r="BZ786" s="61"/>
      <c r="CA786" s="61"/>
      <c r="CB786" s="61"/>
      <c r="CC786" s="61"/>
      <c r="CD786" s="61"/>
      <c r="CE786" s="61"/>
      <c r="CF786" s="61"/>
      <c r="CG786" s="61"/>
      <c r="CH786" s="61"/>
      <c r="CI786" s="61"/>
      <c r="CJ786" s="61"/>
      <c r="CK786" s="61"/>
      <c r="CL786" s="61"/>
      <c r="CM786" s="61"/>
      <c r="CN786" s="61"/>
      <c r="CO786" s="61"/>
      <c r="CP786" s="61"/>
      <c r="CQ786" s="61"/>
      <c r="CR786" s="61"/>
      <c r="CS786" s="61"/>
      <c r="CT786" s="61"/>
      <c r="CU786" s="61"/>
      <c r="CV786" s="61"/>
      <c r="CW786" s="61"/>
      <c r="CX786" s="61"/>
      <c r="CY786" s="61"/>
      <c r="CZ786" s="61"/>
      <c r="DA786" s="61"/>
      <c r="DB786" s="61"/>
      <c r="DC786" s="61"/>
      <c r="DD786" s="61"/>
      <c r="DE786" s="61"/>
      <c r="DF786" s="61"/>
      <c r="DG786" s="61"/>
      <c r="DH786" s="61"/>
      <c r="DI786" s="61"/>
      <c r="DJ786" s="62"/>
    </row>
    <row r="787" spans="2:114" s="3" customFormat="1" ht="40.5" customHeight="1" x14ac:dyDescent="0.35">
      <c r="B787" s="56"/>
      <c r="C787" s="56"/>
      <c r="E787" s="58"/>
      <c r="F787" s="59"/>
      <c r="G787" s="60"/>
      <c r="H787" s="60"/>
      <c r="I787" s="60"/>
      <c r="J787" s="60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  <c r="BS787" s="61"/>
      <c r="BT787" s="61"/>
      <c r="BU787" s="61"/>
      <c r="BV787" s="61"/>
      <c r="BW787" s="61"/>
      <c r="BX787" s="61"/>
      <c r="BY787" s="61"/>
      <c r="BZ787" s="61"/>
      <c r="CA787" s="61"/>
      <c r="CB787" s="61"/>
      <c r="CC787" s="61"/>
      <c r="CD787" s="61"/>
      <c r="CE787" s="61"/>
      <c r="CF787" s="61"/>
      <c r="CG787" s="61"/>
      <c r="CH787" s="61"/>
      <c r="CI787" s="61"/>
      <c r="CJ787" s="61"/>
      <c r="CK787" s="61"/>
      <c r="CL787" s="61"/>
      <c r="CM787" s="61"/>
      <c r="CN787" s="61"/>
      <c r="CO787" s="61"/>
      <c r="CP787" s="61"/>
      <c r="CQ787" s="61"/>
      <c r="CR787" s="61"/>
      <c r="CS787" s="61"/>
      <c r="CT787" s="61"/>
      <c r="CU787" s="61"/>
      <c r="CV787" s="61"/>
      <c r="CW787" s="61"/>
      <c r="CX787" s="61"/>
      <c r="CY787" s="61"/>
      <c r="CZ787" s="61"/>
      <c r="DA787" s="61"/>
      <c r="DB787" s="61"/>
      <c r="DC787" s="61"/>
      <c r="DD787" s="61"/>
      <c r="DE787" s="61"/>
      <c r="DF787" s="61"/>
      <c r="DG787" s="61"/>
      <c r="DH787" s="61"/>
      <c r="DI787" s="61"/>
      <c r="DJ787" s="62"/>
    </row>
    <row r="788" spans="2:114" s="3" customFormat="1" ht="40.5" customHeight="1" x14ac:dyDescent="0.35">
      <c r="B788" s="56"/>
      <c r="C788" s="56"/>
      <c r="E788" s="58"/>
      <c r="F788" s="59"/>
      <c r="G788" s="60"/>
      <c r="H788" s="60"/>
      <c r="I788" s="60"/>
      <c r="J788" s="60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  <c r="BS788" s="61"/>
      <c r="BT788" s="61"/>
      <c r="BU788" s="61"/>
      <c r="BV788" s="61"/>
      <c r="BW788" s="61"/>
      <c r="BX788" s="61"/>
      <c r="BY788" s="61"/>
      <c r="BZ788" s="61"/>
      <c r="CA788" s="61"/>
      <c r="CB788" s="61"/>
      <c r="CC788" s="61"/>
      <c r="CD788" s="61"/>
      <c r="CE788" s="61"/>
      <c r="CF788" s="61"/>
      <c r="CG788" s="61"/>
      <c r="CH788" s="61"/>
      <c r="CI788" s="61"/>
      <c r="CJ788" s="61"/>
      <c r="CK788" s="61"/>
      <c r="CL788" s="61"/>
      <c r="CM788" s="61"/>
      <c r="CN788" s="61"/>
      <c r="CO788" s="61"/>
      <c r="CP788" s="61"/>
      <c r="CQ788" s="61"/>
      <c r="CR788" s="61"/>
      <c r="CS788" s="61"/>
      <c r="CT788" s="61"/>
      <c r="CU788" s="61"/>
      <c r="CV788" s="61"/>
      <c r="CW788" s="61"/>
      <c r="CX788" s="61"/>
      <c r="CY788" s="61"/>
      <c r="CZ788" s="61"/>
      <c r="DA788" s="61"/>
      <c r="DB788" s="61"/>
      <c r="DC788" s="61"/>
      <c r="DD788" s="61"/>
      <c r="DE788" s="61"/>
      <c r="DF788" s="61"/>
      <c r="DG788" s="61"/>
      <c r="DH788" s="61"/>
      <c r="DI788" s="61"/>
      <c r="DJ788" s="62"/>
    </row>
    <row r="789" spans="2:114" s="3" customFormat="1" ht="40.5" customHeight="1" x14ac:dyDescent="0.35">
      <c r="B789" s="56"/>
      <c r="C789" s="56"/>
      <c r="E789" s="58"/>
      <c r="F789" s="59"/>
      <c r="G789" s="60"/>
      <c r="H789" s="60"/>
      <c r="I789" s="60"/>
      <c r="J789" s="60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  <c r="BS789" s="61"/>
      <c r="BT789" s="61"/>
      <c r="BU789" s="61"/>
      <c r="BV789" s="61"/>
      <c r="BW789" s="61"/>
      <c r="BX789" s="61"/>
      <c r="BY789" s="61"/>
      <c r="BZ789" s="61"/>
      <c r="CA789" s="61"/>
      <c r="CB789" s="61"/>
      <c r="CC789" s="61"/>
      <c r="CD789" s="61"/>
      <c r="CE789" s="61"/>
      <c r="CF789" s="61"/>
      <c r="CG789" s="61"/>
      <c r="CH789" s="61"/>
      <c r="CI789" s="61"/>
      <c r="CJ789" s="61"/>
      <c r="CK789" s="61"/>
      <c r="CL789" s="61"/>
      <c r="CM789" s="61"/>
      <c r="CN789" s="61"/>
      <c r="CO789" s="61"/>
      <c r="CP789" s="61"/>
      <c r="CQ789" s="61"/>
      <c r="CR789" s="61"/>
      <c r="CS789" s="61"/>
      <c r="CT789" s="61"/>
      <c r="CU789" s="61"/>
      <c r="CV789" s="61"/>
      <c r="CW789" s="61"/>
      <c r="CX789" s="61"/>
      <c r="CY789" s="61"/>
      <c r="CZ789" s="61"/>
      <c r="DA789" s="61"/>
      <c r="DB789" s="61"/>
      <c r="DC789" s="61"/>
      <c r="DD789" s="61"/>
      <c r="DE789" s="61"/>
      <c r="DF789" s="61"/>
      <c r="DG789" s="61"/>
      <c r="DH789" s="61"/>
      <c r="DI789" s="61"/>
      <c r="DJ789" s="62"/>
    </row>
    <row r="790" spans="2:114" s="3" customFormat="1" ht="40.5" customHeight="1" x14ac:dyDescent="0.35">
      <c r="B790" s="56"/>
      <c r="C790" s="56"/>
      <c r="E790" s="58"/>
      <c r="F790" s="59"/>
      <c r="G790" s="60"/>
      <c r="H790" s="60"/>
      <c r="I790" s="60"/>
      <c r="J790" s="60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  <c r="BS790" s="61"/>
      <c r="BT790" s="61"/>
      <c r="BU790" s="61"/>
      <c r="BV790" s="61"/>
      <c r="BW790" s="61"/>
      <c r="BX790" s="61"/>
      <c r="BY790" s="61"/>
      <c r="BZ790" s="61"/>
      <c r="CA790" s="61"/>
      <c r="CB790" s="61"/>
      <c r="CC790" s="61"/>
      <c r="CD790" s="61"/>
      <c r="CE790" s="61"/>
      <c r="CF790" s="61"/>
      <c r="CG790" s="61"/>
      <c r="CH790" s="61"/>
      <c r="CI790" s="61"/>
      <c r="CJ790" s="61"/>
      <c r="CK790" s="61"/>
      <c r="CL790" s="61"/>
      <c r="CM790" s="61"/>
      <c r="CN790" s="61"/>
      <c r="CO790" s="61"/>
      <c r="CP790" s="61"/>
      <c r="CQ790" s="61"/>
      <c r="CR790" s="61"/>
      <c r="CS790" s="61"/>
      <c r="CT790" s="61"/>
      <c r="CU790" s="61"/>
      <c r="CV790" s="61"/>
      <c r="CW790" s="61"/>
      <c r="CX790" s="61"/>
      <c r="CY790" s="61"/>
      <c r="CZ790" s="61"/>
      <c r="DA790" s="61"/>
      <c r="DB790" s="61"/>
      <c r="DC790" s="61"/>
      <c r="DD790" s="61"/>
      <c r="DE790" s="61"/>
      <c r="DF790" s="61"/>
      <c r="DG790" s="61"/>
      <c r="DH790" s="61"/>
      <c r="DI790" s="61"/>
      <c r="DJ790" s="62"/>
    </row>
    <row r="791" spans="2:114" s="3" customFormat="1" ht="40.5" customHeight="1" x14ac:dyDescent="0.35">
      <c r="B791" s="56"/>
      <c r="C791" s="56"/>
      <c r="E791" s="58"/>
      <c r="F791" s="59"/>
      <c r="G791" s="60"/>
      <c r="H791" s="60"/>
      <c r="I791" s="60"/>
      <c r="J791" s="60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  <c r="BS791" s="61"/>
      <c r="BT791" s="61"/>
      <c r="BU791" s="61"/>
      <c r="BV791" s="61"/>
      <c r="BW791" s="61"/>
      <c r="BX791" s="61"/>
      <c r="BY791" s="61"/>
      <c r="BZ791" s="61"/>
      <c r="CA791" s="61"/>
      <c r="CB791" s="61"/>
      <c r="CC791" s="61"/>
      <c r="CD791" s="61"/>
      <c r="CE791" s="61"/>
      <c r="CF791" s="61"/>
      <c r="CG791" s="61"/>
      <c r="CH791" s="61"/>
      <c r="CI791" s="61"/>
      <c r="CJ791" s="61"/>
      <c r="CK791" s="61"/>
      <c r="CL791" s="61"/>
      <c r="CM791" s="61"/>
      <c r="CN791" s="61"/>
      <c r="CO791" s="61"/>
      <c r="CP791" s="61"/>
      <c r="CQ791" s="61"/>
      <c r="CR791" s="61"/>
      <c r="CS791" s="61"/>
      <c r="CT791" s="61"/>
      <c r="CU791" s="61"/>
      <c r="CV791" s="61"/>
      <c r="CW791" s="61"/>
      <c r="CX791" s="61"/>
      <c r="CY791" s="61"/>
      <c r="CZ791" s="61"/>
      <c r="DA791" s="61"/>
      <c r="DB791" s="61"/>
      <c r="DC791" s="61"/>
      <c r="DD791" s="61"/>
      <c r="DE791" s="61"/>
      <c r="DF791" s="61"/>
      <c r="DG791" s="61"/>
      <c r="DH791" s="61"/>
      <c r="DI791" s="61"/>
      <c r="DJ791" s="62"/>
    </row>
    <row r="792" spans="2:114" s="3" customFormat="1" ht="40.5" customHeight="1" x14ac:dyDescent="0.35">
      <c r="B792" s="56"/>
      <c r="C792" s="56"/>
      <c r="E792" s="58"/>
      <c r="F792" s="59"/>
      <c r="G792" s="60"/>
      <c r="H792" s="60"/>
      <c r="I792" s="60"/>
      <c r="J792" s="60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  <c r="BS792" s="61"/>
      <c r="BT792" s="61"/>
      <c r="BU792" s="61"/>
      <c r="BV792" s="61"/>
      <c r="BW792" s="61"/>
      <c r="BX792" s="61"/>
      <c r="BY792" s="61"/>
      <c r="BZ792" s="61"/>
      <c r="CA792" s="61"/>
      <c r="CB792" s="61"/>
      <c r="CC792" s="61"/>
      <c r="CD792" s="61"/>
      <c r="CE792" s="61"/>
      <c r="CF792" s="61"/>
      <c r="CG792" s="61"/>
      <c r="CH792" s="61"/>
      <c r="CI792" s="61"/>
      <c r="CJ792" s="61"/>
      <c r="CK792" s="61"/>
      <c r="CL792" s="61"/>
      <c r="CM792" s="61"/>
      <c r="CN792" s="61"/>
      <c r="CO792" s="61"/>
      <c r="CP792" s="61"/>
      <c r="CQ792" s="61"/>
      <c r="CR792" s="61"/>
      <c r="CS792" s="61"/>
      <c r="CT792" s="61"/>
      <c r="CU792" s="61"/>
      <c r="CV792" s="61"/>
      <c r="CW792" s="61"/>
      <c r="CX792" s="61"/>
      <c r="CY792" s="61"/>
      <c r="CZ792" s="61"/>
      <c r="DA792" s="61"/>
      <c r="DB792" s="61"/>
      <c r="DC792" s="61"/>
      <c r="DD792" s="61"/>
      <c r="DE792" s="61"/>
      <c r="DF792" s="61"/>
      <c r="DG792" s="61"/>
      <c r="DH792" s="61"/>
      <c r="DI792" s="61"/>
      <c r="DJ792" s="62"/>
    </row>
    <row r="793" spans="2:114" s="3" customFormat="1" ht="40.5" customHeight="1" x14ac:dyDescent="0.35">
      <c r="B793" s="56"/>
      <c r="C793" s="56"/>
      <c r="E793" s="58"/>
      <c r="F793" s="59"/>
      <c r="G793" s="60"/>
      <c r="H793" s="60"/>
      <c r="I793" s="60"/>
      <c r="J793" s="60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  <c r="BS793" s="61"/>
      <c r="BT793" s="61"/>
      <c r="BU793" s="61"/>
      <c r="BV793" s="61"/>
      <c r="BW793" s="61"/>
      <c r="BX793" s="61"/>
      <c r="BY793" s="61"/>
      <c r="BZ793" s="61"/>
      <c r="CA793" s="61"/>
      <c r="CB793" s="61"/>
      <c r="CC793" s="61"/>
      <c r="CD793" s="61"/>
      <c r="CE793" s="61"/>
      <c r="CF793" s="61"/>
      <c r="CG793" s="61"/>
      <c r="CH793" s="61"/>
      <c r="CI793" s="61"/>
      <c r="CJ793" s="61"/>
      <c r="CK793" s="61"/>
      <c r="CL793" s="61"/>
      <c r="CM793" s="61"/>
      <c r="CN793" s="61"/>
      <c r="CO793" s="61"/>
      <c r="CP793" s="61"/>
      <c r="CQ793" s="61"/>
      <c r="CR793" s="61"/>
      <c r="CS793" s="61"/>
      <c r="CT793" s="61"/>
      <c r="CU793" s="61"/>
      <c r="CV793" s="61"/>
      <c r="CW793" s="61"/>
      <c r="CX793" s="61"/>
      <c r="CY793" s="61"/>
      <c r="CZ793" s="61"/>
      <c r="DA793" s="61"/>
      <c r="DB793" s="61"/>
      <c r="DC793" s="61"/>
      <c r="DD793" s="61"/>
      <c r="DE793" s="61"/>
      <c r="DF793" s="61"/>
      <c r="DG793" s="61"/>
      <c r="DH793" s="61"/>
      <c r="DI793" s="61"/>
      <c r="DJ793" s="62"/>
    </row>
    <row r="794" spans="2:114" s="3" customFormat="1" ht="40.5" customHeight="1" x14ac:dyDescent="0.35">
      <c r="B794" s="56"/>
      <c r="C794" s="56"/>
      <c r="E794" s="58"/>
      <c r="F794" s="59"/>
      <c r="G794" s="60"/>
      <c r="H794" s="60"/>
      <c r="I794" s="60"/>
      <c r="J794" s="60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  <c r="BS794" s="61"/>
      <c r="BT794" s="61"/>
      <c r="BU794" s="61"/>
      <c r="BV794" s="61"/>
      <c r="BW794" s="61"/>
      <c r="BX794" s="61"/>
      <c r="BY794" s="61"/>
      <c r="BZ794" s="61"/>
      <c r="CA794" s="61"/>
      <c r="CB794" s="61"/>
      <c r="CC794" s="61"/>
      <c r="CD794" s="61"/>
      <c r="CE794" s="61"/>
      <c r="CF794" s="61"/>
      <c r="CG794" s="61"/>
      <c r="CH794" s="61"/>
      <c r="CI794" s="61"/>
      <c r="CJ794" s="61"/>
      <c r="CK794" s="61"/>
      <c r="CL794" s="61"/>
      <c r="CM794" s="61"/>
      <c r="CN794" s="61"/>
      <c r="CO794" s="61"/>
      <c r="CP794" s="61"/>
      <c r="CQ794" s="61"/>
      <c r="CR794" s="61"/>
      <c r="CS794" s="61"/>
      <c r="CT794" s="61"/>
      <c r="CU794" s="61"/>
      <c r="CV794" s="61"/>
      <c r="CW794" s="61"/>
      <c r="CX794" s="61"/>
      <c r="CY794" s="61"/>
      <c r="CZ794" s="61"/>
      <c r="DA794" s="61"/>
      <c r="DB794" s="61"/>
      <c r="DC794" s="61"/>
      <c r="DD794" s="61"/>
      <c r="DE794" s="61"/>
      <c r="DF794" s="61"/>
      <c r="DG794" s="61"/>
      <c r="DH794" s="61"/>
      <c r="DI794" s="61"/>
      <c r="DJ794" s="62"/>
    </row>
    <row r="795" spans="2:114" s="3" customFormat="1" ht="40.5" customHeight="1" x14ac:dyDescent="0.35">
      <c r="B795" s="56"/>
      <c r="C795" s="56"/>
      <c r="E795" s="58"/>
      <c r="F795" s="59"/>
      <c r="G795" s="60"/>
      <c r="H795" s="60"/>
      <c r="I795" s="60"/>
      <c r="J795" s="60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  <c r="BS795" s="61"/>
      <c r="BT795" s="61"/>
      <c r="BU795" s="61"/>
      <c r="BV795" s="61"/>
      <c r="BW795" s="61"/>
      <c r="BX795" s="61"/>
      <c r="BY795" s="61"/>
      <c r="BZ795" s="61"/>
      <c r="CA795" s="61"/>
      <c r="CB795" s="61"/>
      <c r="CC795" s="61"/>
      <c r="CD795" s="61"/>
      <c r="CE795" s="61"/>
      <c r="CF795" s="61"/>
      <c r="CG795" s="61"/>
      <c r="CH795" s="61"/>
      <c r="CI795" s="61"/>
      <c r="CJ795" s="61"/>
      <c r="CK795" s="61"/>
      <c r="CL795" s="61"/>
      <c r="CM795" s="61"/>
      <c r="CN795" s="61"/>
      <c r="CO795" s="61"/>
      <c r="CP795" s="61"/>
      <c r="CQ795" s="61"/>
      <c r="CR795" s="61"/>
      <c r="CS795" s="61"/>
      <c r="CT795" s="61"/>
      <c r="CU795" s="61"/>
      <c r="CV795" s="61"/>
      <c r="CW795" s="61"/>
      <c r="CX795" s="61"/>
      <c r="CY795" s="61"/>
      <c r="CZ795" s="61"/>
      <c r="DA795" s="61"/>
      <c r="DB795" s="61"/>
      <c r="DC795" s="61"/>
      <c r="DD795" s="61"/>
      <c r="DE795" s="61"/>
      <c r="DF795" s="61"/>
      <c r="DG795" s="61"/>
      <c r="DH795" s="61"/>
      <c r="DI795" s="61"/>
      <c r="DJ795" s="62"/>
    </row>
    <row r="796" spans="2:114" s="3" customFormat="1" ht="40.5" customHeight="1" x14ac:dyDescent="0.35">
      <c r="B796" s="56"/>
      <c r="C796" s="56"/>
      <c r="E796" s="58"/>
      <c r="F796" s="59"/>
      <c r="G796" s="60"/>
      <c r="H796" s="60"/>
      <c r="I796" s="60"/>
      <c r="J796" s="60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  <c r="BS796" s="61"/>
      <c r="BT796" s="61"/>
      <c r="BU796" s="61"/>
      <c r="BV796" s="61"/>
      <c r="BW796" s="61"/>
      <c r="BX796" s="61"/>
      <c r="BY796" s="61"/>
      <c r="BZ796" s="61"/>
      <c r="CA796" s="61"/>
      <c r="CB796" s="61"/>
      <c r="CC796" s="61"/>
      <c r="CD796" s="61"/>
      <c r="CE796" s="61"/>
      <c r="CF796" s="61"/>
      <c r="CG796" s="61"/>
      <c r="CH796" s="61"/>
      <c r="CI796" s="61"/>
      <c r="CJ796" s="61"/>
      <c r="CK796" s="61"/>
      <c r="CL796" s="61"/>
      <c r="CM796" s="61"/>
      <c r="CN796" s="61"/>
      <c r="CO796" s="61"/>
      <c r="CP796" s="61"/>
      <c r="CQ796" s="61"/>
      <c r="CR796" s="61"/>
      <c r="CS796" s="61"/>
      <c r="CT796" s="61"/>
      <c r="CU796" s="61"/>
      <c r="CV796" s="61"/>
      <c r="CW796" s="61"/>
      <c r="CX796" s="61"/>
      <c r="CY796" s="61"/>
      <c r="CZ796" s="61"/>
      <c r="DA796" s="61"/>
      <c r="DB796" s="61"/>
      <c r="DC796" s="61"/>
      <c r="DD796" s="61"/>
      <c r="DE796" s="61"/>
      <c r="DF796" s="61"/>
      <c r="DG796" s="61"/>
      <c r="DH796" s="61"/>
      <c r="DI796" s="61"/>
      <c r="DJ796" s="62"/>
    </row>
    <row r="797" spans="2:114" s="3" customFormat="1" ht="40.5" customHeight="1" x14ac:dyDescent="0.35">
      <c r="B797" s="56"/>
      <c r="C797" s="56"/>
      <c r="E797" s="58"/>
      <c r="F797" s="59"/>
      <c r="G797" s="60"/>
      <c r="H797" s="60"/>
      <c r="I797" s="60"/>
      <c r="J797" s="60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  <c r="BS797" s="61"/>
      <c r="BT797" s="61"/>
      <c r="BU797" s="61"/>
      <c r="BV797" s="61"/>
      <c r="BW797" s="61"/>
      <c r="BX797" s="61"/>
      <c r="BY797" s="61"/>
      <c r="BZ797" s="61"/>
      <c r="CA797" s="61"/>
      <c r="CB797" s="61"/>
      <c r="CC797" s="61"/>
      <c r="CD797" s="61"/>
      <c r="CE797" s="61"/>
      <c r="CF797" s="61"/>
      <c r="CG797" s="61"/>
      <c r="CH797" s="61"/>
      <c r="CI797" s="61"/>
      <c r="CJ797" s="61"/>
      <c r="CK797" s="61"/>
      <c r="CL797" s="61"/>
      <c r="CM797" s="61"/>
      <c r="CN797" s="61"/>
      <c r="CO797" s="61"/>
      <c r="CP797" s="61"/>
      <c r="CQ797" s="61"/>
      <c r="CR797" s="61"/>
      <c r="CS797" s="61"/>
      <c r="CT797" s="61"/>
      <c r="CU797" s="61"/>
      <c r="CV797" s="61"/>
      <c r="CW797" s="61"/>
      <c r="CX797" s="61"/>
      <c r="CY797" s="61"/>
      <c r="CZ797" s="61"/>
      <c r="DA797" s="61"/>
      <c r="DB797" s="61"/>
      <c r="DC797" s="61"/>
      <c r="DD797" s="61"/>
      <c r="DE797" s="61"/>
      <c r="DF797" s="61"/>
      <c r="DG797" s="61"/>
      <c r="DH797" s="61"/>
      <c r="DI797" s="61"/>
      <c r="DJ797" s="62"/>
    </row>
    <row r="798" spans="2:114" s="3" customFormat="1" ht="40.5" customHeight="1" x14ac:dyDescent="0.35">
      <c r="B798" s="56"/>
      <c r="C798" s="56"/>
      <c r="E798" s="58"/>
      <c r="F798" s="59"/>
      <c r="G798" s="60"/>
      <c r="H798" s="60"/>
      <c r="I798" s="60"/>
      <c r="J798" s="60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  <c r="BS798" s="61"/>
      <c r="BT798" s="61"/>
      <c r="BU798" s="61"/>
      <c r="BV798" s="61"/>
      <c r="BW798" s="61"/>
      <c r="BX798" s="61"/>
      <c r="BY798" s="61"/>
      <c r="BZ798" s="61"/>
      <c r="CA798" s="61"/>
      <c r="CB798" s="61"/>
      <c r="CC798" s="61"/>
      <c r="CD798" s="61"/>
      <c r="CE798" s="61"/>
      <c r="CF798" s="61"/>
      <c r="CG798" s="61"/>
      <c r="CH798" s="61"/>
      <c r="CI798" s="61"/>
      <c r="CJ798" s="61"/>
      <c r="CK798" s="61"/>
      <c r="CL798" s="61"/>
      <c r="CM798" s="61"/>
      <c r="CN798" s="61"/>
      <c r="CO798" s="61"/>
      <c r="CP798" s="61"/>
      <c r="CQ798" s="61"/>
      <c r="CR798" s="61"/>
      <c r="CS798" s="61"/>
      <c r="CT798" s="61"/>
      <c r="CU798" s="61"/>
      <c r="CV798" s="61"/>
      <c r="CW798" s="61"/>
      <c r="CX798" s="61"/>
      <c r="CY798" s="61"/>
      <c r="CZ798" s="61"/>
      <c r="DA798" s="61"/>
      <c r="DB798" s="61"/>
      <c r="DC798" s="61"/>
      <c r="DD798" s="61"/>
      <c r="DE798" s="61"/>
      <c r="DF798" s="61"/>
      <c r="DG798" s="61"/>
      <c r="DH798" s="61"/>
      <c r="DI798" s="61"/>
      <c r="DJ798" s="62"/>
    </row>
    <row r="799" spans="2:114" s="3" customFormat="1" ht="40.5" customHeight="1" x14ac:dyDescent="0.35">
      <c r="B799" s="56"/>
      <c r="C799" s="56"/>
      <c r="E799" s="58"/>
      <c r="F799" s="59"/>
      <c r="G799" s="60"/>
      <c r="H799" s="60"/>
      <c r="I799" s="60"/>
      <c r="J799" s="60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  <c r="BS799" s="61"/>
      <c r="BT799" s="61"/>
      <c r="BU799" s="61"/>
      <c r="BV799" s="61"/>
      <c r="BW799" s="61"/>
      <c r="BX799" s="61"/>
      <c r="BY799" s="61"/>
      <c r="BZ799" s="61"/>
      <c r="CA799" s="61"/>
      <c r="CB799" s="61"/>
      <c r="CC799" s="61"/>
      <c r="CD799" s="61"/>
      <c r="CE799" s="61"/>
      <c r="CF799" s="61"/>
      <c r="CG799" s="61"/>
      <c r="CH799" s="61"/>
      <c r="CI799" s="61"/>
      <c r="CJ799" s="61"/>
      <c r="CK799" s="61"/>
      <c r="CL799" s="61"/>
      <c r="CM799" s="61"/>
      <c r="CN799" s="61"/>
      <c r="CO799" s="61"/>
      <c r="CP799" s="61"/>
      <c r="CQ799" s="61"/>
      <c r="CR799" s="61"/>
      <c r="CS799" s="61"/>
      <c r="CT799" s="61"/>
      <c r="CU799" s="61"/>
      <c r="CV799" s="61"/>
      <c r="CW799" s="61"/>
      <c r="CX799" s="61"/>
      <c r="CY799" s="61"/>
      <c r="CZ799" s="61"/>
      <c r="DA799" s="61"/>
      <c r="DB799" s="61"/>
      <c r="DC799" s="61"/>
      <c r="DD799" s="61"/>
      <c r="DE799" s="61"/>
      <c r="DF799" s="61"/>
      <c r="DG799" s="61"/>
      <c r="DH799" s="61"/>
      <c r="DI799" s="61"/>
      <c r="DJ799" s="62"/>
    </row>
    <row r="800" spans="2:114" s="3" customFormat="1" ht="40.5" customHeight="1" x14ac:dyDescent="0.35">
      <c r="B800" s="56"/>
      <c r="C800" s="56"/>
      <c r="E800" s="58"/>
      <c r="F800" s="59"/>
      <c r="G800" s="60"/>
      <c r="H800" s="60"/>
      <c r="I800" s="60"/>
      <c r="J800" s="60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  <c r="BS800" s="61"/>
      <c r="BT800" s="61"/>
      <c r="BU800" s="61"/>
      <c r="BV800" s="61"/>
      <c r="BW800" s="61"/>
      <c r="BX800" s="61"/>
      <c r="BY800" s="61"/>
      <c r="BZ800" s="61"/>
      <c r="CA800" s="61"/>
      <c r="CB800" s="61"/>
      <c r="CC800" s="61"/>
      <c r="CD800" s="61"/>
      <c r="CE800" s="61"/>
      <c r="CF800" s="61"/>
      <c r="CG800" s="61"/>
      <c r="CH800" s="61"/>
      <c r="CI800" s="61"/>
      <c r="CJ800" s="61"/>
      <c r="CK800" s="61"/>
      <c r="CL800" s="61"/>
      <c r="CM800" s="61"/>
      <c r="CN800" s="61"/>
      <c r="CO800" s="61"/>
      <c r="CP800" s="61"/>
      <c r="CQ800" s="61"/>
      <c r="CR800" s="61"/>
      <c r="CS800" s="61"/>
      <c r="CT800" s="61"/>
      <c r="CU800" s="61"/>
      <c r="CV800" s="61"/>
      <c r="CW800" s="61"/>
      <c r="CX800" s="61"/>
      <c r="CY800" s="61"/>
      <c r="CZ800" s="61"/>
      <c r="DA800" s="61"/>
      <c r="DB800" s="61"/>
      <c r="DC800" s="61"/>
      <c r="DD800" s="61"/>
      <c r="DE800" s="61"/>
      <c r="DF800" s="61"/>
      <c r="DG800" s="61"/>
      <c r="DH800" s="61"/>
      <c r="DI800" s="61"/>
      <c r="DJ800" s="62"/>
    </row>
    <row r="801" spans="2:114" s="3" customFormat="1" ht="40.5" customHeight="1" x14ac:dyDescent="0.35">
      <c r="B801" s="56"/>
      <c r="C801" s="56"/>
      <c r="E801" s="58"/>
      <c r="F801" s="59"/>
      <c r="G801" s="60"/>
      <c r="H801" s="60"/>
      <c r="I801" s="60"/>
      <c r="J801" s="60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  <c r="BS801" s="61"/>
      <c r="BT801" s="61"/>
      <c r="BU801" s="61"/>
      <c r="BV801" s="61"/>
      <c r="BW801" s="61"/>
      <c r="BX801" s="61"/>
      <c r="BY801" s="61"/>
      <c r="BZ801" s="61"/>
      <c r="CA801" s="61"/>
      <c r="CB801" s="61"/>
      <c r="CC801" s="61"/>
      <c r="CD801" s="61"/>
      <c r="CE801" s="61"/>
      <c r="CF801" s="61"/>
      <c r="CG801" s="61"/>
      <c r="CH801" s="61"/>
      <c r="CI801" s="61"/>
      <c r="CJ801" s="61"/>
      <c r="CK801" s="61"/>
      <c r="CL801" s="61"/>
      <c r="CM801" s="61"/>
      <c r="CN801" s="61"/>
      <c r="CO801" s="61"/>
      <c r="CP801" s="61"/>
      <c r="CQ801" s="61"/>
      <c r="CR801" s="61"/>
      <c r="CS801" s="61"/>
      <c r="CT801" s="61"/>
      <c r="CU801" s="61"/>
      <c r="CV801" s="61"/>
      <c r="CW801" s="61"/>
      <c r="CX801" s="61"/>
      <c r="CY801" s="61"/>
      <c r="CZ801" s="61"/>
      <c r="DA801" s="61"/>
      <c r="DB801" s="61"/>
      <c r="DC801" s="61"/>
      <c r="DD801" s="61"/>
      <c r="DE801" s="61"/>
      <c r="DF801" s="61"/>
      <c r="DG801" s="61"/>
      <c r="DH801" s="61"/>
      <c r="DI801" s="61"/>
      <c r="DJ801" s="62"/>
    </row>
    <row r="802" spans="2:114" s="3" customFormat="1" ht="40.5" customHeight="1" x14ac:dyDescent="0.35">
      <c r="B802" s="56"/>
      <c r="C802" s="56"/>
      <c r="E802" s="58"/>
      <c r="F802" s="59"/>
      <c r="G802" s="60"/>
      <c r="H802" s="60"/>
      <c r="I802" s="60"/>
      <c r="J802" s="60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  <c r="BS802" s="61"/>
      <c r="BT802" s="61"/>
      <c r="BU802" s="61"/>
      <c r="BV802" s="61"/>
      <c r="BW802" s="61"/>
      <c r="BX802" s="61"/>
      <c r="BY802" s="61"/>
      <c r="BZ802" s="61"/>
      <c r="CA802" s="61"/>
      <c r="CB802" s="61"/>
      <c r="CC802" s="61"/>
      <c r="CD802" s="61"/>
      <c r="CE802" s="61"/>
      <c r="CF802" s="61"/>
      <c r="CG802" s="61"/>
      <c r="CH802" s="61"/>
      <c r="CI802" s="61"/>
      <c r="CJ802" s="61"/>
      <c r="CK802" s="61"/>
      <c r="CL802" s="61"/>
      <c r="CM802" s="61"/>
      <c r="CN802" s="61"/>
      <c r="CO802" s="61"/>
      <c r="CP802" s="61"/>
      <c r="CQ802" s="61"/>
      <c r="CR802" s="61"/>
      <c r="CS802" s="61"/>
      <c r="CT802" s="61"/>
      <c r="CU802" s="61"/>
      <c r="CV802" s="61"/>
      <c r="CW802" s="61"/>
      <c r="CX802" s="61"/>
      <c r="CY802" s="61"/>
      <c r="CZ802" s="61"/>
      <c r="DA802" s="61"/>
      <c r="DB802" s="61"/>
      <c r="DC802" s="61"/>
      <c r="DD802" s="61"/>
      <c r="DE802" s="61"/>
      <c r="DF802" s="61"/>
      <c r="DG802" s="61"/>
      <c r="DH802" s="61"/>
      <c r="DI802" s="61"/>
      <c r="DJ802" s="62"/>
    </row>
    <row r="803" spans="2:114" s="3" customFormat="1" ht="40.5" customHeight="1" x14ac:dyDescent="0.35">
      <c r="B803" s="56"/>
      <c r="C803" s="56"/>
      <c r="E803" s="58"/>
      <c r="F803" s="59"/>
      <c r="G803" s="60"/>
      <c r="H803" s="60"/>
      <c r="I803" s="60"/>
      <c r="J803" s="60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  <c r="BS803" s="61"/>
      <c r="BT803" s="61"/>
      <c r="BU803" s="61"/>
      <c r="BV803" s="61"/>
      <c r="BW803" s="61"/>
      <c r="BX803" s="61"/>
      <c r="BY803" s="61"/>
      <c r="BZ803" s="61"/>
      <c r="CA803" s="61"/>
      <c r="CB803" s="61"/>
      <c r="CC803" s="61"/>
      <c r="CD803" s="61"/>
      <c r="CE803" s="61"/>
      <c r="CF803" s="61"/>
      <c r="CG803" s="61"/>
      <c r="CH803" s="61"/>
      <c r="CI803" s="61"/>
      <c r="CJ803" s="61"/>
      <c r="CK803" s="61"/>
      <c r="CL803" s="61"/>
      <c r="CM803" s="61"/>
      <c r="CN803" s="61"/>
      <c r="CO803" s="61"/>
      <c r="CP803" s="61"/>
      <c r="CQ803" s="61"/>
      <c r="CR803" s="61"/>
      <c r="CS803" s="61"/>
      <c r="CT803" s="61"/>
      <c r="CU803" s="61"/>
      <c r="CV803" s="61"/>
      <c r="CW803" s="61"/>
      <c r="CX803" s="61"/>
      <c r="CY803" s="61"/>
      <c r="CZ803" s="61"/>
      <c r="DA803" s="61"/>
      <c r="DB803" s="61"/>
      <c r="DC803" s="61"/>
      <c r="DD803" s="61"/>
      <c r="DE803" s="61"/>
      <c r="DF803" s="61"/>
      <c r="DG803" s="61"/>
      <c r="DH803" s="61"/>
      <c r="DI803" s="61"/>
      <c r="DJ803" s="62"/>
    </row>
    <row r="804" spans="2:114" s="3" customFormat="1" ht="40.5" customHeight="1" x14ac:dyDescent="0.35">
      <c r="B804" s="56"/>
      <c r="C804" s="56"/>
      <c r="E804" s="58"/>
      <c r="F804" s="59"/>
      <c r="G804" s="60"/>
      <c r="H804" s="60"/>
      <c r="I804" s="60"/>
      <c r="J804" s="60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  <c r="BS804" s="61"/>
      <c r="BT804" s="61"/>
      <c r="BU804" s="61"/>
      <c r="BV804" s="61"/>
      <c r="BW804" s="61"/>
      <c r="BX804" s="61"/>
      <c r="BY804" s="61"/>
      <c r="BZ804" s="61"/>
      <c r="CA804" s="61"/>
      <c r="CB804" s="61"/>
      <c r="CC804" s="61"/>
      <c r="CD804" s="61"/>
      <c r="CE804" s="61"/>
      <c r="CF804" s="61"/>
      <c r="CG804" s="61"/>
      <c r="CH804" s="61"/>
      <c r="CI804" s="61"/>
      <c r="CJ804" s="61"/>
      <c r="CK804" s="61"/>
      <c r="CL804" s="61"/>
      <c r="CM804" s="61"/>
      <c r="CN804" s="61"/>
      <c r="CO804" s="61"/>
      <c r="CP804" s="61"/>
      <c r="CQ804" s="61"/>
      <c r="CR804" s="61"/>
      <c r="CS804" s="61"/>
      <c r="CT804" s="61"/>
      <c r="CU804" s="61"/>
      <c r="CV804" s="61"/>
      <c r="CW804" s="61"/>
      <c r="CX804" s="61"/>
      <c r="CY804" s="61"/>
      <c r="CZ804" s="61"/>
      <c r="DA804" s="61"/>
      <c r="DB804" s="61"/>
      <c r="DC804" s="61"/>
      <c r="DD804" s="61"/>
      <c r="DE804" s="61"/>
      <c r="DF804" s="61"/>
      <c r="DG804" s="61"/>
      <c r="DH804" s="61"/>
      <c r="DI804" s="61"/>
      <c r="DJ804" s="62"/>
    </row>
    <row r="805" spans="2:114" s="3" customFormat="1" ht="40.5" customHeight="1" x14ac:dyDescent="0.35">
      <c r="B805" s="56"/>
      <c r="C805" s="56"/>
      <c r="E805" s="58"/>
      <c r="F805" s="59"/>
      <c r="G805" s="60"/>
      <c r="H805" s="60"/>
      <c r="I805" s="60"/>
      <c r="J805" s="60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  <c r="BS805" s="61"/>
      <c r="BT805" s="61"/>
      <c r="BU805" s="61"/>
      <c r="BV805" s="61"/>
      <c r="BW805" s="61"/>
      <c r="BX805" s="61"/>
      <c r="BY805" s="61"/>
      <c r="BZ805" s="61"/>
      <c r="CA805" s="61"/>
      <c r="CB805" s="61"/>
      <c r="CC805" s="61"/>
      <c r="CD805" s="61"/>
      <c r="CE805" s="61"/>
      <c r="CF805" s="61"/>
      <c r="CG805" s="61"/>
      <c r="CH805" s="61"/>
      <c r="CI805" s="61"/>
      <c r="CJ805" s="61"/>
      <c r="CK805" s="61"/>
      <c r="CL805" s="61"/>
      <c r="CM805" s="61"/>
      <c r="CN805" s="61"/>
      <c r="CO805" s="61"/>
      <c r="CP805" s="61"/>
      <c r="CQ805" s="61"/>
      <c r="CR805" s="61"/>
      <c r="CS805" s="61"/>
      <c r="CT805" s="61"/>
      <c r="CU805" s="61"/>
      <c r="CV805" s="61"/>
      <c r="CW805" s="61"/>
      <c r="CX805" s="61"/>
      <c r="CY805" s="61"/>
      <c r="CZ805" s="61"/>
      <c r="DA805" s="61"/>
      <c r="DB805" s="61"/>
      <c r="DC805" s="61"/>
      <c r="DD805" s="61"/>
      <c r="DE805" s="61"/>
      <c r="DF805" s="61"/>
      <c r="DG805" s="61"/>
      <c r="DH805" s="61"/>
      <c r="DI805" s="61"/>
      <c r="DJ805" s="62"/>
    </row>
    <row r="806" spans="2:114" s="3" customFormat="1" ht="40.5" customHeight="1" x14ac:dyDescent="0.35">
      <c r="B806" s="56"/>
      <c r="C806" s="56"/>
      <c r="E806" s="58"/>
      <c r="F806" s="59"/>
      <c r="G806" s="60"/>
      <c r="H806" s="60"/>
      <c r="I806" s="60"/>
      <c r="J806" s="60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  <c r="BS806" s="61"/>
      <c r="BT806" s="61"/>
      <c r="BU806" s="61"/>
      <c r="BV806" s="61"/>
      <c r="BW806" s="61"/>
      <c r="BX806" s="61"/>
      <c r="BY806" s="61"/>
      <c r="BZ806" s="61"/>
      <c r="CA806" s="61"/>
      <c r="CB806" s="61"/>
      <c r="CC806" s="61"/>
      <c r="CD806" s="61"/>
      <c r="CE806" s="61"/>
      <c r="CF806" s="61"/>
      <c r="CG806" s="61"/>
      <c r="CH806" s="61"/>
      <c r="CI806" s="61"/>
      <c r="CJ806" s="61"/>
      <c r="CK806" s="61"/>
      <c r="CL806" s="61"/>
      <c r="CM806" s="61"/>
      <c r="CN806" s="61"/>
      <c r="CO806" s="61"/>
      <c r="CP806" s="61"/>
      <c r="CQ806" s="61"/>
      <c r="CR806" s="61"/>
      <c r="CS806" s="61"/>
      <c r="CT806" s="61"/>
      <c r="CU806" s="61"/>
      <c r="CV806" s="61"/>
      <c r="CW806" s="61"/>
      <c r="CX806" s="61"/>
      <c r="CY806" s="61"/>
      <c r="CZ806" s="61"/>
      <c r="DA806" s="61"/>
      <c r="DB806" s="61"/>
      <c r="DC806" s="61"/>
      <c r="DD806" s="61"/>
      <c r="DE806" s="61"/>
      <c r="DF806" s="61"/>
      <c r="DG806" s="61"/>
      <c r="DH806" s="61"/>
      <c r="DI806" s="61"/>
      <c r="DJ806" s="62"/>
    </row>
    <row r="807" spans="2:114" s="3" customFormat="1" ht="40.5" customHeight="1" x14ac:dyDescent="0.35">
      <c r="B807" s="56"/>
      <c r="C807" s="56"/>
      <c r="E807" s="58"/>
      <c r="F807" s="59"/>
      <c r="G807" s="60"/>
      <c r="H807" s="60"/>
      <c r="I807" s="60"/>
      <c r="J807" s="60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  <c r="BS807" s="61"/>
      <c r="BT807" s="61"/>
      <c r="BU807" s="61"/>
      <c r="BV807" s="61"/>
      <c r="BW807" s="61"/>
      <c r="BX807" s="61"/>
      <c r="BY807" s="61"/>
      <c r="BZ807" s="61"/>
      <c r="CA807" s="61"/>
      <c r="CB807" s="61"/>
      <c r="CC807" s="61"/>
      <c r="CD807" s="61"/>
      <c r="CE807" s="61"/>
      <c r="CF807" s="61"/>
      <c r="CG807" s="61"/>
      <c r="CH807" s="61"/>
      <c r="CI807" s="61"/>
      <c r="CJ807" s="61"/>
      <c r="CK807" s="61"/>
      <c r="CL807" s="61"/>
      <c r="CM807" s="61"/>
      <c r="CN807" s="61"/>
      <c r="CO807" s="61"/>
      <c r="CP807" s="61"/>
      <c r="CQ807" s="61"/>
      <c r="CR807" s="61"/>
      <c r="CS807" s="61"/>
      <c r="CT807" s="61"/>
      <c r="CU807" s="61"/>
      <c r="CV807" s="61"/>
      <c r="CW807" s="61"/>
      <c r="CX807" s="61"/>
      <c r="CY807" s="61"/>
      <c r="CZ807" s="61"/>
      <c r="DA807" s="61"/>
      <c r="DB807" s="61"/>
      <c r="DC807" s="61"/>
      <c r="DD807" s="61"/>
      <c r="DE807" s="61"/>
      <c r="DF807" s="61"/>
      <c r="DG807" s="61"/>
      <c r="DH807" s="61"/>
      <c r="DI807" s="61"/>
      <c r="DJ807" s="62"/>
    </row>
    <row r="808" spans="2:114" s="3" customFormat="1" ht="40.5" customHeight="1" x14ac:dyDescent="0.35">
      <c r="B808" s="56"/>
      <c r="C808" s="56"/>
      <c r="E808" s="58"/>
      <c r="F808" s="59"/>
      <c r="G808" s="60"/>
      <c r="H808" s="60"/>
      <c r="I808" s="60"/>
      <c r="J808" s="60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  <c r="BS808" s="61"/>
      <c r="BT808" s="61"/>
      <c r="BU808" s="61"/>
      <c r="BV808" s="61"/>
      <c r="BW808" s="61"/>
      <c r="BX808" s="61"/>
      <c r="BY808" s="61"/>
      <c r="BZ808" s="61"/>
      <c r="CA808" s="61"/>
      <c r="CB808" s="61"/>
      <c r="CC808" s="61"/>
      <c r="CD808" s="61"/>
      <c r="CE808" s="61"/>
      <c r="CF808" s="61"/>
      <c r="CG808" s="61"/>
      <c r="CH808" s="61"/>
      <c r="CI808" s="61"/>
      <c r="CJ808" s="61"/>
      <c r="CK808" s="61"/>
      <c r="CL808" s="61"/>
      <c r="CM808" s="61"/>
      <c r="CN808" s="61"/>
      <c r="CO808" s="61"/>
      <c r="CP808" s="61"/>
      <c r="CQ808" s="61"/>
      <c r="CR808" s="61"/>
      <c r="CS808" s="61"/>
      <c r="CT808" s="61"/>
      <c r="CU808" s="61"/>
      <c r="CV808" s="61"/>
      <c r="CW808" s="61"/>
      <c r="CX808" s="61"/>
      <c r="CY808" s="61"/>
      <c r="CZ808" s="61"/>
      <c r="DA808" s="61"/>
      <c r="DB808" s="61"/>
      <c r="DC808" s="61"/>
      <c r="DD808" s="61"/>
      <c r="DE808" s="61"/>
      <c r="DF808" s="61"/>
      <c r="DG808" s="61"/>
      <c r="DH808" s="61"/>
      <c r="DI808" s="61"/>
      <c r="DJ808" s="62"/>
    </row>
    <row r="809" spans="2:114" s="3" customFormat="1" ht="40.5" customHeight="1" x14ac:dyDescent="0.35">
      <c r="B809" s="56"/>
      <c r="C809" s="56"/>
      <c r="E809" s="58"/>
      <c r="F809" s="59"/>
      <c r="G809" s="60"/>
      <c r="H809" s="60"/>
      <c r="I809" s="60"/>
      <c r="J809" s="60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  <c r="BS809" s="61"/>
      <c r="BT809" s="61"/>
      <c r="BU809" s="61"/>
      <c r="BV809" s="61"/>
      <c r="BW809" s="61"/>
      <c r="BX809" s="61"/>
      <c r="BY809" s="61"/>
      <c r="BZ809" s="61"/>
      <c r="CA809" s="61"/>
      <c r="CB809" s="61"/>
      <c r="CC809" s="61"/>
      <c r="CD809" s="61"/>
      <c r="CE809" s="61"/>
      <c r="CF809" s="61"/>
      <c r="CG809" s="61"/>
      <c r="CH809" s="61"/>
      <c r="CI809" s="61"/>
      <c r="CJ809" s="61"/>
      <c r="CK809" s="61"/>
      <c r="CL809" s="61"/>
      <c r="CM809" s="61"/>
      <c r="CN809" s="61"/>
      <c r="CO809" s="61"/>
      <c r="CP809" s="61"/>
      <c r="CQ809" s="61"/>
      <c r="CR809" s="61"/>
      <c r="CS809" s="61"/>
      <c r="CT809" s="61"/>
      <c r="CU809" s="61"/>
      <c r="CV809" s="61"/>
      <c r="CW809" s="61"/>
      <c r="CX809" s="61"/>
      <c r="CY809" s="61"/>
      <c r="CZ809" s="61"/>
      <c r="DA809" s="61"/>
      <c r="DB809" s="61"/>
      <c r="DC809" s="61"/>
      <c r="DD809" s="61"/>
      <c r="DE809" s="61"/>
      <c r="DF809" s="61"/>
      <c r="DG809" s="61"/>
      <c r="DH809" s="61"/>
      <c r="DI809" s="61"/>
      <c r="DJ809" s="62"/>
    </row>
    <row r="810" spans="2:114" s="3" customFormat="1" ht="40.5" customHeight="1" x14ac:dyDescent="0.35">
      <c r="B810" s="56"/>
      <c r="C810" s="56"/>
      <c r="E810" s="58"/>
      <c r="F810" s="59"/>
      <c r="G810" s="60"/>
      <c r="H810" s="60"/>
      <c r="I810" s="60"/>
      <c r="J810" s="60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  <c r="BS810" s="61"/>
      <c r="BT810" s="61"/>
      <c r="BU810" s="61"/>
      <c r="BV810" s="61"/>
      <c r="BW810" s="61"/>
      <c r="BX810" s="61"/>
      <c r="BY810" s="61"/>
      <c r="BZ810" s="61"/>
      <c r="CA810" s="61"/>
      <c r="CB810" s="61"/>
      <c r="CC810" s="61"/>
      <c r="CD810" s="61"/>
      <c r="CE810" s="61"/>
      <c r="CF810" s="61"/>
      <c r="CG810" s="61"/>
      <c r="CH810" s="61"/>
      <c r="CI810" s="61"/>
      <c r="CJ810" s="61"/>
      <c r="CK810" s="61"/>
      <c r="CL810" s="61"/>
      <c r="CM810" s="61"/>
      <c r="CN810" s="61"/>
      <c r="CO810" s="61"/>
      <c r="CP810" s="61"/>
      <c r="CQ810" s="61"/>
      <c r="CR810" s="61"/>
      <c r="CS810" s="61"/>
      <c r="CT810" s="61"/>
      <c r="CU810" s="61"/>
      <c r="CV810" s="61"/>
      <c r="CW810" s="61"/>
      <c r="CX810" s="61"/>
      <c r="CY810" s="61"/>
      <c r="CZ810" s="61"/>
      <c r="DA810" s="61"/>
      <c r="DB810" s="61"/>
      <c r="DC810" s="61"/>
      <c r="DD810" s="61"/>
      <c r="DE810" s="61"/>
      <c r="DF810" s="61"/>
      <c r="DG810" s="61"/>
      <c r="DH810" s="61"/>
      <c r="DI810" s="61"/>
      <c r="DJ810" s="62"/>
    </row>
    <row r="811" spans="2:114" s="3" customFormat="1" ht="40.5" customHeight="1" x14ac:dyDescent="0.35">
      <c r="B811" s="56"/>
      <c r="C811" s="56"/>
      <c r="E811" s="58"/>
      <c r="F811" s="59"/>
      <c r="G811" s="60"/>
      <c r="H811" s="60"/>
      <c r="I811" s="60"/>
      <c r="J811" s="60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  <c r="BS811" s="61"/>
      <c r="BT811" s="61"/>
      <c r="BU811" s="61"/>
      <c r="BV811" s="61"/>
      <c r="BW811" s="61"/>
      <c r="BX811" s="61"/>
      <c r="BY811" s="61"/>
      <c r="BZ811" s="61"/>
      <c r="CA811" s="61"/>
      <c r="CB811" s="61"/>
      <c r="CC811" s="61"/>
      <c r="CD811" s="61"/>
      <c r="CE811" s="61"/>
      <c r="CF811" s="61"/>
      <c r="CG811" s="61"/>
      <c r="CH811" s="61"/>
      <c r="CI811" s="61"/>
      <c r="CJ811" s="61"/>
      <c r="CK811" s="61"/>
      <c r="CL811" s="61"/>
      <c r="CM811" s="61"/>
      <c r="CN811" s="61"/>
      <c r="CO811" s="61"/>
      <c r="CP811" s="61"/>
      <c r="CQ811" s="61"/>
      <c r="CR811" s="61"/>
      <c r="CS811" s="61"/>
      <c r="CT811" s="61"/>
      <c r="CU811" s="61"/>
      <c r="CV811" s="61"/>
      <c r="CW811" s="61"/>
      <c r="CX811" s="61"/>
      <c r="CY811" s="61"/>
      <c r="CZ811" s="61"/>
      <c r="DA811" s="61"/>
      <c r="DB811" s="61"/>
      <c r="DC811" s="61"/>
      <c r="DD811" s="61"/>
      <c r="DE811" s="61"/>
      <c r="DF811" s="61"/>
      <c r="DG811" s="61"/>
      <c r="DH811" s="61"/>
      <c r="DI811" s="61"/>
      <c r="DJ811" s="62"/>
    </row>
    <row r="812" spans="2:114" s="3" customFormat="1" ht="40.5" customHeight="1" x14ac:dyDescent="0.35">
      <c r="B812" s="56"/>
      <c r="C812" s="56"/>
      <c r="E812" s="58"/>
      <c r="F812" s="59"/>
      <c r="G812" s="60"/>
      <c r="H812" s="60"/>
      <c r="I812" s="60"/>
      <c r="J812" s="60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  <c r="BS812" s="61"/>
      <c r="BT812" s="61"/>
      <c r="BU812" s="61"/>
      <c r="BV812" s="61"/>
      <c r="BW812" s="61"/>
      <c r="BX812" s="61"/>
      <c r="BY812" s="61"/>
      <c r="BZ812" s="61"/>
      <c r="CA812" s="61"/>
      <c r="CB812" s="61"/>
      <c r="CC812" s="61"/>
      <c r="CD812" s="61"/>
      <c r="CE812" s="61"/>
      <c r="CF812" s="61"/>
      <c r="CG812" s="61"/>
      <c r="CH812" s="61"/>
      <c r="CI812" s="61"/>
      <c r="CJ812" s="61"/>
      <c r="CK812" s="61"/>
      <c r="CL812" s="61"/>
      <c r="CM812" s="61"/>
      <c r="CN812" s="61"/>
      <c r="CO812" s="61"/>
      <c r="CP812" s="61"/>
      <c r="CQ812" s="61"/>
      <c r="CR812" s="61"/>
      <c r="CS812" s="61"/>
      <c r="CT812" s="61"/>
      <c r="CU812" s="61"/>
      <c r="CV812" s="61"/>
      <c r="CW812" s="61"/>
      <c r="CX812" s="61"/>
      <c r="CY812" s="61"/>
      <c r="CZ812" s="61"/>
      <c r="DA812" s="61"/>
      <c r="DB812" s="61"/>
      <c r="DC812" s="61"/>
      <c r="DD812" s="61"/>
      <c r="DE812" s="61"/>
      <c r="DF812" s="61"/>
      <c r="DG812" s="61"/>
      <c r="DH812" s="61"/>
      <c r="DI812" s="61"/>
      <c r="DJ812" s="62"/>
    </row>
    <row r="813" spans="2:114" s="3" customFormat="1" ht="40.5" customHeight="1" x14ac:dyDescent="0.35">
      <c r="B813" s="56"/>
      <c r="C813" s="56"/>
      <c r="E813" s="58"/>
      <c r="F813" s="59"/>
      <c r="G813" s="60"/>
      <c r="H813" s="60"/>
      <c r="I813" s="60"/>
      <c r="J813" s="60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  <c r="BS813" s="61"/>
      <c r="BT813" s="61"/>
      <c r="BU813" s="61"/>
      <c r="BV813" s="61"/>
      <c r="BW813" s="61"/>
      <c r="BX813" s="61"/>
      <c r="BY813" s="61"/>
      <c r="BZ813" s="61"/>
      <c r="CA813" s="61"/>
      <c r="CB813" s="61"/>
      <c r="CC813" s="61"/>
      <c r="CD813" s="61"/>
      <c r="CE813" s="61"/>
      <c r="CF813" s="61"/>
      <c r="CG813" s="61"/>
      <c r="CH813" s="61"/>
      <c r="CI813" s="61"/>
      <c r="CJ813" s="61"/>
      <c r="CK813" s="61"/>
      <c r="CL813" s="61"/>
      <c r="CM813" s="61"/>
      <c r="CN813" s="61"/>
      <c r="CO813" s="61"/>
      <c r="CP813" s="61"/>
      <c r="CQ813" s="61"/>
      <c r="CR813" s="61"/>
      <c r="CS813" s="61"/>
      <c r="CT813" s="61"/>
      <c r="CU813" s="61"/>
      <c r="CV813" s="61"/>
      <c r="CW813" s="61"/>
      <c r="CX813" s="61"/>
      <c r="CY813" s="61"/>
      <c r="CZ813" s="61"/>
      <c r="DA813" s="61"/>
      <c r="DB813" s="61"/>
      <c r="DC813" s="61"/>
      <c r="DD813" s="61"/>
      <c r="DE813" s="61"/>
      <c r="DF813" s="61"/>
      <c r="DG813" s="61"/>
      <c r="DH813" s="61"/>
      <c r="DI813" s="61"/>
      <c r="DJ813" s="62"/>
    </row>
    <row r="814" spans="2:114" s="3" customFormat="1" ht="40.5" customHeight="1" x14ac:dyDescent="0.35">
      <c r="B814" s="56"/>
      <c r="C814" s="56"/>
      <c r="E814" s="58"/>
      <c r="F814" s="59"/>
      <c r="G814" s="60"/>
      <c r="H814" s="60"/>
      <c r="I814" s="60"/>
      <c r="J814" s="60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  <c r="BS814" s="61"/>
      <c r="BT814" s="61"/>
      <c r="BU814" s="61"/>
      <c r="BV814" s="61"/>
      <c r="BW814" s="61"/>
      <c r="BX814" s="61"/>
      <c r="BY814" s="61"/>
      <c r="BZ814" s="61"/>
      <c r="CA814" s="61"/>
      <c r="CB814" s="61"/>
      <c r="CC814" s="61"/>
      <c r="CD814" s="61"/>
      <c r="CE814" s="61"/>
      <c r="CF814" s="61"/>
      <c r="CG814" s="61"/>
      <c r="CH814" s="61"/>
      <c r="CI814" s="61"/>
      <c r="CJ814" s="61"/>
      <c r="CK814" s="61"/>
      <c r="CL814" s="61"/>
      <c r="CM814" s="61"/>
      <c r="CN814" s="61"/>
      <c r="CO814" s="61"/>
      <c r="CP814" s="61"/>
      <c r="CQ814" s="61"/>
      <c r="CR814" s="61"/>
      <c r="CS814" s="61"/>
      <c r="CT814" s="61"/>
      <c r="CU814" s="61"/>
      <c r="CV814" s="61"/>
      <c r="CW814" s="61"/>
      <c r="CX814" s="61"/>
      <c r="CY814" s="61"/>
      <c r="CZ814" s="61"/>
      <c r="DA814" s="61"/>
      <c r="DB814" s="61"/>
      <c r="DC814" s="61"/>
      <c r="DD814" s="61"/>
      <c r="DE814" s="61"/>
      <c r="DF814" s="61"/>
      <c r="DG814" s="61"/>
      <c r="DH814" s="61"/>
      <c r="DI814" s="61"/>
      <c r="DJ814" s="62"/>
    </row>
    <row r="815" spans="2:114" s="3" customFormat="1" ht="40.5" customHeight="1" x14ac:dyDescent="0.35">
      <c r="B815" s="56"/>
      <c r="C815" s="56"/>
      <c r="E815" s="58"/>
      <c r="F815" s="59"/>
      <c r="G815" s="60"/>
      <c r="H815" s="60"/>
      <c r="I815" s="60"/>
      <c r="J815" s="60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  <c r="BS815" s="61"/>
      <c r="BT815" s="61"/>
      <c r="BU815" s="61"/>
      <c r="BV815" s="61"/>
      <c r="BW815" s="61"/>
      <c r="BX815" s="61"/>
      <c r="BY815" s="61"/>
      <c r="BZ815" s="61"/>
      <c r="CA815" s="61"/>
      <c r="CB815" s="61"/>
      <c r="CC815" s="61"/>
      <c r="CD815" s="61"/>
      <c r="CE815" s="61"/>
      <c r="CF815" s="61"/>
      <c r="CG815" s="61"/>
      <c r="CH815" s="61"/>
      <c r="CI815" s="61"/>
      <c r="CJ815" s="61"/>
      <c r="CK815" s="61"/>
      <c r="CL815" s="61"/>
      <c r="CM815" s="61"/>
      <c r="CN815" s="61"/>
      <c r="CO815" s="61"/>
      <c r="CP815" s="61"/>
      <c r="CQ815" s="61"/>
      <c r="CR815" s="61"/>
      <c r="CS815" s="61"/>
      <c r="CT815" s="61"/>
      <c r="CU815" s="61"/>
      <c r="CV815" s="61"/>
      <c r="CW815" s="61"/>
      <c r="CX815" s="61"/>
      <c r="CY815" s="61"/>
      <c r="CZ815" s="61"/>
      <c r="DA815" s="61"/>
      <c r="DB815" s="61"/>
      <c r="DC815" s="61"/>
      <c r="DD815" s="61"/>
      <c r="DE815" s="61"/>
      <c r="DF815" s="61"/>
      <c r="DG815" s="61"/>
      <c r="DH815" s="61"/>
      <c r="DI815" s="61"/>
      <c r="DJ815" s="62"/>
    </row>
    <row r="816" spans="2:114" s="3" customFormat="1" ht="40.5" customHeight="1" x14ac:dyDescent="0.35">
      <c r="B816" s="56"/>
      <c r="C816" s="56"/>
      <c r="E816" s="58"/>
      <c r="F816" s="59"/>
      <c r="G816" s="60"/>
      <c r="H816" s="60"/>
      <c r="I816" s="60"/>
      <c r="J816" s="60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  <c r="BS816" s="61"/>
      <c r="BT816" s="61"/>
      <c r="BU816" s="61"/>
      <c r="BV816" s="61"/>
      <c r="BW816" s="61"/>
      <c r="BX816" s="61"/>
      <c r="BY816" s="61"/>
      <c r="BZ816" s="61"/>
      <c r="CA816" s="61"/>
      <c r="CB816" s="61"/>
      <c r="CC816" s="61"/>
      <c r="CD816" s="61"/>
      <c r="CE816" s="61"/>
      <c r="CF816" s="61"/>
      <c r="CG816" s="61"/>
      <c r="CH816" s="61"/>
      <c r="CI816" s="61"/>
      <c r="CJ816" s="61"/>
      <c r="CK816" s="61"/>
      <c r="CL816" s="61"/>
      <c r="CM816" s="61"/>
      <c r="CN816" s="61"/>
      <c r="CO816" s="61"/>
      <c r="CP816" s="61"/>
      <c r="CQ816" s="61"/>
      <c r="CR816" s="61"/>
      <c r="CS816" s="61"/>
      <c r="CT816" s="61"/>
      <c r="CU816" s="61"/>
      <c r="CV816" s="61"/>
      <c r="CW816" s="61"/>
      <c r="CX816" s="61"/>
      <c r="CY816" s="61"/>
      <c r="CZ816" s="61"/>
      <c r="DA816" s="61"/>
      <c r="DB816" s="61"/>
      <c r="DC816" s="61"/>
      <c r="DD816" s="61"/>
      <c r="DE816" s="61"/>
      <c r="DF816" s="61"/>
      <c r="DG816" s="61"/>
      <c r="DH816" s="61"/>
      <c r="DI816" s="61"/>
      <c r="DJ816" s="62"/>
    </row>
    <row r="817" spans="2:114" s="3" customFormat="1" ht="40.5" customHeight="1" x14ac:dyDescent="0.35">
      <c r="B817" s="56"/>
      <c r="C817" s="56"/>
      <c r="E817" s="58"/>
      <c r="F817" s="59"/>
      <c r="G817" s="60"/>
      <c r="H817" s="60"/>
      <c r="I817" s="60"/>
      <c r="J817" s="60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  <c r="BS817" s="61"/>
      <c r="BT817" s="61"/>
      <c r="BU817" s="61"/>
      <c r="BV817" s="61"/>
      <c r="BW817" s="61"/>
      <c r="BX817" s="61"/>
      <c r="BY817" s="61"/>
      <c r="BZ817" s="61"/>
      <c r="CA817" s="61"/>
      <c r="CB817" s="61"/>
      <c r="CC817" s="61"/>
      <c r="CD817" s="61"/>
      <c r="CE817" s="61"/>
      <c r="CF817" s="61"/>
      <c r="CG817" s="61"/>
      <c r="CH817" s="61"/>
      <c r="CI817" s="61"/>
      <c r="CJ817" s="61"/>
      <c r="CK817" s="61"/>
      <c r="CL817" s="61"/>
      <c r="CM817" s="61"/>
      <c r="CN817" s="61"/>
      <c r="CO817" s="61"/>
      <c r="CP817" s="61"/>
      <c r="CQ817" s="61"/>
      <c r="CR817" s="61"/>
      <c r="CS817" s="61"/>
      <c r="CT817" s="61"/>
      <c r="CU817" s="61"/>
      <c r="CV817" s="61"/>
      <c r="CW817" s="61"/>
      <c r="CX817" s="61"/>
      <c r="CY817" s="61"/>
      <c r="CZ817" s="61"/>
      <c r="DA817" s="61"/>
      <c r="DB817" s="61"/>
      <c r="DC817" s="61"/>
      <c r="DD817" s="61"/>
      <c r="DE817" s="61"/>
      <c r="DF817" s="61"/>
      <c r="DG817" s="61"/>
      <c r="DH817" s="61"/>
      <c r="DI817" s="61"/>
      <c r="DJ817" s="62"/>
    </row>
    <row r="818" spans="2:114" s="3" customFormat="1" ht="40.5" customHeight="1" x14ac:dyDescent="0.35">
      <c r="B818" s="56"/>
      <c r="C818" s="56"/>
      <c r="E818" s="58"/>
      <c r="F818" s="59"/>
      <c r="G818" s="60"/>
      <c r="H818" s="60"/>
      <c r="I818" s="60"/>
      <c r="J818" s="60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  <c r="BS818" s="61"/>
      <c r="BT818" s="61"/>
      <c r="BU818" s="61"/>
      <c r="BV818" s="61"/>
      <c r="BW818" s="61"/>
      <c r="BX818" s="61"/>
      <c r="BY818" s="61"/>
      <c r="BZ818" s="61"/>
      <c r="CA818" s="61"/>
      <c r="CB818" s="61"/>
      <c r="CC818" s="61"/>
      <c r="CD818" s="61"/>
      <c r="CE818" s="61"/>
      <c r="CF818" s="61"/>
      <c r="CG818" s="61"/>
      <c r="CH818" s="61"/>
      <c r="CI818" s="61"/>
      <c r="CJ818" s="61"/>
      <c r="CK818" s="61"/>
      <c r="CL818" s="61"/>
      <c r="CM818" s="61"/>
      <c r="CN818" s="61"/>
      <c r="CO818" s="61"/>
      <c r="CP818" s="61"/>
      <c r="CQ818" s="61"/>
      <c r="CR818" s="61"/>
      <c r="CS818" s="61"/>
      <c r="CT818" s="61"/>
      <c r="CU818" s="61"/>
      <c r="CV818" s="61"/>
      <c r="CW818" s="61"/>
      <c r="CX818" s="61"/>
      <c r="CY818" s="61"/>
      <c r="CZ818" s="61"/>
      <c r="DA818" s="61"/>
      <c r="DB818" s="61"/>
      <c r="DC818" s="61"/>
      <c r="DD818" s="61"/>
      <c r="DE818" s="61"/>
      <c r="DF818" s="61"/>
      <c r="DG818" s="61"/>
      <c r="DH818" s="61"/>
      <c r="DI818" s="61"/>
      <c r="DJ818" s="62"/>
    </row>
    <row r="819" spans="2:114" s="3" customFormat="1" ht="40.5" customHeight="1" x14ac:dyDescent="0.35">
      <c r="B819" s="56"/>
      <c r="C819" s="56"/>
      <c r="E819" s="58"/>
      <c r="F819" s="59"/>
      <c r="G819" s="60"/>
      <c r="H819" s="60"/>
      <c r="I819" s="60"/>
      <c r="J819" s="60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  <c r="BS819" s="61"/>
      <c r="BT819" s="61"/>
      <c r="BU819" s="61"/>
      <c r="BV819" s="61"/>
      <c r="BW819" s="61"/>
      <c r="BX819" s="61"/>
      <c r="BY819" s="61"/>
      <c r="BZ819" s="61"/>
      <c r="CA819" s="61"/>
      <c r="CB819" s="61"/>
      <c r="CC819" s="61"/>
      <c r="CD819" s="61"/>
      <c r="CE819" s="61"/>
      <c r="CF819" s="61"/>
      <c r="CG819" s="61"/>
      <c r="CH819" s="61"/>
      <c r="CI819" s="61"/>
      <c r="CJ819" s="61"/>
      <c r="CK819" s="61"/>
      <c r="CL819" s="61"/>
      <c r="CM819" s="61"/>
      <c r="CN819" s="61"/>
      <c r="CO819" s="61"/>
      <c r="CP819" s="61"/>
      <c r="CQ819" s="61"/>
      <c r="CR819" s="61"/>
      <c r="CS819" s="61"/>
      <c r="CT819" s="61"/>
      <c r="CU819" s="61"/>
      <c r="CV819" s="61"/>
      <c r="CW819" s="61"/>
      <c r="CX819" s="61"/>
      <c r="CY819" s="61"/>
      <c r="CZ819" s="61"/>
      <c r="DA819" s="61"/>
      <c r="DB819" s="61"/>
      <c r="DC819" s="61"/>
      <c r="DD819" s="61"/>
      <c r="DE819" s="61"/>
      <c r="DF819" s="61"/>
      <c r="DG819" s="61"/>
      <c r="DH819" s="61"/>
      <c r="DI819" s="61"/>
      <c r="DJ819" s="62"/>
    </row>
    <row r="820" spans="2:114" s="3" customFormat="1" ht="40.5" customHeight="1" x14ac:dyDescent="0.35">
      <c r="B820" s="56"/>
      <c r="C820" s="56"/>
      <c r="E820" s="58"/>
      <c r="F820" s="59"/>
      <c r="G820" s="60"/>
      <c r="H820" s="60"/>
      <c r="I820" s="60"/>
      <c r="J820" s="60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  <c r="BS820" s="61"/>
      <c r="BT820" s="61"/>
      <c r="BU820" s="61"/>
      <c r="BV820" s="61"/>
      <c r="BW820" s="61"/>
      <c r="BX820" s="61"/>
      <c r="BY820" s="61"/>
      <c r="BZ820" s="61"/>
      <c r="CA820" s="61"/>
      <c r="CB820" s="61"/>
      <c r="CC820" s="61"/>
      <c r="CD820" s="61"/>
      <c r="CE820" s="61"/>
      <c r="CF820" s="61"/>
      <c r="CG820" s="61"/>
      <c r="CH820" s="61"/>
      <c r="CI820" s="61"/>
      <c r="CJ820" s="61"/>
      <c r="CK820" s="61"/>
      <c r="CL820" s="61"/>
      <c r="CM820" s="61"/>
      <c r="CN820" s="61"/>
      <c r="CO820" s="61"/>
      <c r="CP820" s="61"/>
      <c r="CQ820" s="61"/>
      <c r="CR820" s="61"/>
      <c r="CS820" s="61"/>
      <c r="CT820" s="61"/>
      <c r="CU820" s="61"/>
      <c r="CV820" s="61"/>
      <c r="CW820" s="61"/>
      <c r="CX820" s="61"/>
      <c r="CY820" s="61"/>
      <c r="CZ820" s="61"/>
      <c r="DA820" s="61"/>
      <c r="DB820" s="61"/>
      <c r="DC820" s="61"/>
      <c r="DD820" s="61"/>
      <c r="DE820" s="61"/>
      <c r="DF820" s="61"/>
      <c r="DG820" s="61"/>
      <c r="DH820" s="61"/>
      <c r="DI820" s="61"/>
      <c r="DJ820" s="62"/>
    </row>
    <row r="821" spans="2:114" s="3" customFormat="1" ht="40.5" customHeight="1" x14ac:dyDescent="0.35">
      <c r="B821" s="56"/>
      <c r="C821" s="56"/>
      <c r="E821" s="58"/>
      <c r="F821" s="59"/>
      <c r="G821" s="60"/>
      <c r="H821" s="60"/>
      <c r="I821" s="60"/>
      <c r="J821" s="60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  <c r="BS821" s="61"/>
      <c r="BT821" s="61"/>
      <c r="BU821" s="61"/>
      <c r="BV821" s="61"/>
      <c r="BW821" s="61"/>
      <c r="BX821" s="61"/>
      <c r="BY821" s="61"/>
      <c r="BZ821" s="61"/>
      <c r="CA821" s="61"/>
      <c r="CB821" s="61"/>
      <c r="CC821" s="61"/>
      <c r="CD821" s="61"/>
      <c r="CE821" s="61"/>
      <c r="CF821" s="61"/>
      <c r="CG821" s="61"/>
      <c r="CH821" s="61"/>
      <c r="CI821" s="61"/>
      <c r="CJ821" s="61"/>
      <c r="CK821" s="61"/>
      <c r="CL821" s="61"/>
      <c r="CM821" s="61"/>
      <c r="CN821" s="61"/>
      <c r="CO821" s="61"/>
      <c r="CP821" s="61"/>
      <c r="CQ821" s="61"/>
      <c r="CR821" s="61"/>
      <c r="CS821" s="61"/>
      <c r="CT821" s="61"/>
      <c r="CU821" s="61"/>
      <c r="CV821" s="61"/>
      <c r="CW821" s="61"/>
      <c r="CX821" s="61"/>
      <c r="CY821" s="61"/>
      <c r="CZ821" s="61"/>
      <c r="DA821" s="61"/>
      <c r="DB821" s="61"/>
      <c r="DC821" s="61"/>
      <c r="DD821" s="61"/>
      <c r="DE821" s="61"/>
      <c r="DF821" s="61"/>
      <c r="DG821" s="61"/>
      <c r="DH821" s="61"/>
      <c r="DI821" s="61"/>
      <c r="DJ821" s="62"/>
    </row>
    <row r="822" spans="2:114" s="3" customFormat="1" ht="40.5" customHeight="1" x14ac:dyDescent="0.35">
      <c r="B822" s="56"/>
      <c r="C822" s="56"/>
      <c r="E822" s="58"/>
      <c r="F822" s="59"/>
      <c r="G822" s="60"/>
      <c r="H822" s="60"/>
      <c r="I822" s="60"/>
      <c r="J822" s="60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  <c r="BS822" s="61"/>
      <c r="BT822" s="61"/>
      <c r="BU822" s="61"/>
      <c r="BV822" s="61"/>
      <c r="BW822" s="61"/>
      <c r="BX822" s="61"/>
      <c r="BY822" s="61"/>
      <c r="BZ822" s="61"/>
      <c r="CA822" s="61"/>
      <c r="CB822" s="61"/>
      <c r="CC822" s="61"/>
      <c r="CD822" s="61"/>
      <c r="CE822" s="61"/>
      <c r="CF822" s="61"/>
      <c r="CG822" s="61"/>
      <c r="CH822" s="61"/>
      <c r="CI822" s="61"/>
      <c r="CJ822" s="61"/>
      <c r="CK822" s="61"/>
      <c r="CL822" s="61"/>
      <c r="CM822" s="61"/>
      <c r="CN822" s="61"/>
      <c r="CO822" s="61"/>
      <c r="CP822" s="61"/>
      <c r="CQ822" s="61"/>
      <c r="CR822" s="61"/>
      <c r="CS822" s="61"/>
      <c r="CT822" s="61"/>
      <c r="CU822" s="61"/>
      <c r="CV822" s="61"/>
      <c r="CW822" s="61"/>
      <c r="CX822" s="61"/>
      <c r="CY822" s="61"/>
      <c r="CZ822" s="61"/>
      <c r="DA822" s="61"/>
      <c r="DB822" s="61"/>
      <c r="DC822" s="61"/>
      <c r="DD822" s="61"/>
      <c r="DE822" s="61"/>
      <c r="DF822" s="61"/>
      <c r="DG822" s="61"/>
      <c r="DH822" s="61"/>
      <c r="DI822" s="61"/>
      <c r="DJ822" s="62"/>
    </row>
    <row r="823" spans="2:114" s="3" customFormat="1" ht="40.5" customHeight="1" x14ac:dyDescent="0.35">
      <c r="B823" s="56"/>
      <c r="C823" s="56"/>
      <c r="E823" s="58"/>
      <c r="F823" s="59"/>
      <c r="G823" s="60"/>
      <c r="H823" s="60"/>
      <c r="I823" s="60"/>
      <c r="J823" s="60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  <c r="BS823" s="61"/>
      <c r="BT823" s="61"/>
      <c r="BU823" s="61"/>
      <c r="BV823" s="61"/>
      <c r="BW823" s="61"/>
      <c r="BX823" s="61"/>
      <c r="BY823" s="61"/>
      <c r="BZ823" s="61"/>
      <c r="CA823" s="61"/>
      <c r="CB823" s="61"/>
      <c r="CC823" s="61"/>
      <c r="CD823" s="61"/>
      <c r="CE823" s="61"/>
      <c r="CF823" s="61"/>
      <c r="CG823" s="61"/>
      <c r="CH823" s="61"/>
      <c r="CI823" s="61"/>
      <c r="CJ823" s="61"/>
      <c r="CK823" s="61"/>
      <c r="CL823" s="61"/>
      <c r="CM823" s="61"/>
      <c r="CN823" s="61"/>
      <c r="CO823" s="61"/>
      <c r="CP823" s="61"/>
      <c r="CQ823" s="61"/>
      <c r="CR823" s="61"/>
      <c r="CS823" s="61"/>
      <c r="CT823" s="61"/>
      <c r="CU823" s="61"/>
      <c r="CV823" s="61"/>
      <c r="CW823" s="61"/>
      <c r="CX823" s="61"/>
      <c r="CY823" s="61"/>
      <c r="CZ823" s="61"/>
      <c r="DA823" s="61"/>
      <c r="DB823" s="61"/>
      <c r="DC823" s="61"/>
      <c r="DD823" s="61"/>
      <c r="DE823" s="61"/>
      <c r="DF823" s="61"/>
      <c r="DG823" s="61"/>
      <c r="DH823" s="61"/>
      <c r="DI823" s="61"/>
      <c r="DJ823" s="62"/>
    </row>
    <row r="824" spans="2:114" s="3" customFormat="1" ht="40.5" customHeight="1" x14ac:dyDescent="0.35">
      <c r="B824" s="56"/>
      <c r="C824" s="56"/>
      <c r="E824" s="58"/>
      <c r="F824" s="59"/>
      <c r="G824" s="60"/>
      <c r="H824" s="60"/>
      <c r="I824" s="60"/>
      <c r="J824" s="60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  <c r="BS824" s="61"/>
      <c r="BT824" s="61"/>
      <c r="BU824" s="61"/>
      <c r="BV824" s="61"/>
      <c r="BW824" s="61"/>
      <c r="BX824" s="61"/>
      <c r="BY824" s="61"/>
      <c r="BZ824" s="61"/>
      <c r="CA824" s="61"/>
      <c r="CB824" s="61"/>
      <c r="CC824" s="61"/>
      <c r="CD824" s="61"/>
      <c r="CE824" s="61"/>
      <c r="CF824" s="61"/>
      <c r="CG824" s="61"/>
      <c r="CH824" s="61"/>
      <c r="CI824" s="61"/>
      <c r="CJ824" s="61"/>
      <c r="CK824" s="61"/>
      <c r="CL824" s="61"/>
      <c r="CM824" s="61"/>
      <c r="CN824" s="61"/>
      <c r="CO824" s="61"/>
      <c r="CP824" s="61"/>
      <c r="CQ824" s="61"/>
      <c r="CR824" s="61"/>
      <c r="CS824" s="61"/>
      <c r="CT824" s="61"/>
      <c r="CU824" s="61"/>
      <c r="CV824" s="61"/>
      <c r="CW824" s="61"/>
      <c r="CX824" s="61"/>
      <c r="CY824" s="61"/>
      <c r="CZ824" s="61"/>
      <c r="DA824" s="61"/>
      <c r="DB824" s="61"/>
      <c r="DC824" s="61"/>
      <c r="DD824" s="61"/>
      <c r="DE824" s="61"/>
      <c r="DF824" s="61"/>
      <c r="DG824" s="61"/>
      <c r="DH824" s="61"/>
      <c r="DI824" s="61"/>
      <c r="DJ824" s="62"/>
    </row>
    <row r="825" spans="2:114" s="3" customFormat="1" ht="40.5" customHeight="1" x14ac:dyDescent="0.35">
      <c r="B825" s="56"/>
      <c r="C825" s="56"/>
      <c r="E825" s="58"/>
      <c r="F825" s="59"/>
      <c r="G825" s="60"/>
      <c r="H825" s="60"/>
      <c r="I825" s="60"/>
      <c r="J825" s="60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  <c r="BS825" s="61"/>
      <c r="BT825" s="61"/>
      <c r="BU825" s="61"/>
      <c r="BV825" s="61"/>
      <c r="BW825" s="61"/>
      <c r="BX825" s="61"/>
      <c r="BY825" s="61"/>
      <c r="BZ825" s="61"/>
      <c r="CA825" s="61"/>
      <c r="CB825" s="61"/>
      <c r="CC825" s="61"/>
      <c r="CD825" s="61"/>
      <c r="CE825" s="61"/>
      <c r="CF825" s="61"/>
      <c r="CG825" s="61"/>
      <c r="CH825" s="61"/>
      <c r="CI825" s="61"/>
      <c r="CJ825" s="61"/>
      <c r="CK825" s="61"/>
      <c r="CL825" s="61"/>
      <c r="CM825" s="61"/>
      <c r="CN825" s="61"/>
      <c r="CO825" s="61"/>
      <c r="CP825" s="61"/>
      <c r="CQ825" s="61"/>
      <c r="CR825" s="61"/>
      <c r="CS825" s="61"/>
      <c r="CT825" s="61"/>
      <c r="CU825" s="61"/>
      <c r="CV825" s="61"/>
      <c r="CW825" s="61"/>
      <c r="CX825" s="61"/>
      <c r="CY825" s="61"/>
      <c r="CZ825" s="61"/>
      <c r="DA825" s="61"/>
      <c r="DB825" s="61"/>
      <c r="DC825" s="61"/>
      <c r="DD825" s="61"/>
      <c r="DE825" s="61"/>
      <c r="DF825" s="61"/>
      <c r="DG825" s="61"/>
      <c r="DH825" s="61"/>
      <c r="DI825" s="61"/>
      <c r="DJ825" s="62"/>
    </row>
  </sheetData>
  <mergeCells count="5">
    <mergeCell ref="N5:T5"/>
    <mergeCell ref="U5:AA5"/>
    <mergeCell ref="AB5:AH5"/>
    <mergeCell ref="AI5:AO5"/>
    <mergeCell ref="AP5:AV5"/>
  </mergeCells>
  <conditionalFormatting sqref="N8:AV102">
    <cfRule type="expression" dxfId="6" priority="7">
      <formula>AND(N$6&gt;=$K8,N$6&lt;=$L8)</formula>
    </cfRule>
  </conditionalFormatting>
  <conditionalFormatting sqref="N6:AV102">
    <cfRule type="expression" dxfId="5" priority="1">
      <formula>NETWORKDAYS(N$6,N$6)=0</formula>
    </cfRule>
    <cfRule type="expression" dxfId="4" priority="6">
      <formula>N$6=TODAY()</formula>
    </cfRule>
  </conditionalFormatting>
  <conditionalFormatting sqref="J8:J102">
    <cfRule type="dataBar" priority="3">
      <dataBar>
        <cfvo type="num" val="0"/>
        <cfvo type="num" val="1"/>
        <color rgb="FFE63946"/>
      </dataBar>
      <extLst>
        <ext xmlns:x14="http://schemas.microsoft.com/office/spreadsheetml/2009/9/main" uri="{B025F937-C7B1-47D3-B67F-A62EFF666E3E}">
          <x14:id>{97563442-65E3-4502-9ADD-CF5782AA58FB}</x14:id>
        </ext>
      </extLst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Scroll Bar 1">
              <controlPr defaultSize="0" autoPict="0">
                <anchor moveWithCells="1">
                  <from>
                    <xdr:col>13</xdr:col>
                    <xdr:colOff>0</xdr:colOff>
                    <xdr:row>2</xdr:row>
                    <xdr:rowOff>171450</xdr:rowOff>
                  </from>
                  <to>
                    <xdr:col>48</xdr:col>
                    <xdr:colOff>0</xdr:colOff>
                    <xdr:row>3</xdr:row>
                    <xdr:rowOff>184150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7563442-65E3-4502-9ADD-CF5782AA58F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J8:J102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186FC-4F6F-49CD-811E-78B0899892B2}">
  <sheetPr>
    <tabColor rgb="FF1D3557"/>
  </sheetPr>
  <dimension ref="A1:Y33"/>
  <sheetViews>
    <sheetView showGridLines="0" showRowColHeaders="0" zoomScale="70" zoomScaleNormal="70" workbookViewId="0"/>
  </sheetViews>
  <sheetFormatPr defaultRowHeight="14.5" x14ac:dyDescent="0.35"/>
  <cols>
    <col min="1" max="1" width="8.7265625" customWidth="1"/>
    <col min="2" max="3" width="8.7265625" style="30" customWidth="1"/>
    <col min="4" max="4" width="8.7265625" style="24" customWidth="1"/>
    <col min="18" max="18" width="5.453125" customWidth="1"/>
    <col min="21" max="21" width="16.81640625" customWidth="1"/>
    <col min="22" max="22" width="3.7265625" customWidth="1"/>
  </cols>
  <sheetData>
    <row r="1" spans="2:25" x14ac:dyDescent="0.35">
      <c r="E1" s="20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9"/>
      <c r="U1" s="9"/>
      <c r="V1" s="27"/>
    </row>
    <row r="2" spans="2:25" ht="15" customHeight="1" x14ac:dyDescent="0.35">
      <c r="B2"/>
      <c r="C2"/>
      <c r="D2" s="32" t="s">
        <v>33</v>
      </c>
      <c r="E2" s="22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8"/>
    </row>
    <row r="3" spans="2:25" ht="15" customHeight="1" x14ac:dyDescent="0.35">
      <c r="E3" s="1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27"/>
    </row>
    <row r="4" spans="2:25" ht="15" customHeight="1" x14ac:dyDescent="0.35">
      <c r="E4" s="1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27"/>
      <c r="Y4" t="s">
        <v>94</v>
      </c>
    </row>
    <row r="5" spans="2:25" ht="15" customHeight="1" x14ac:dyDescent="0.35">
      <c r="E5" s="1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27"/>
    </row>
    <row r="6" spans="2:25" ht="15" customHeight="1" x14ac:dyDescent="0.35">
      <c r="E6" s="1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27"/>
    </row>
    <row r="7" spans="2:25" ht="15" customHeight="1" x14ac:dyDescent="0.35">
      <c r="E7" s="1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27"/>
    </row>
    <row r="8" spans="2:25" ht="15" customHeight="1" x14ac:dyDescent="0.35">
      <c r="E8" s="1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27"/>
    </row>
    <row r="9" spans="2:25" ht="15" customHeight="1" x14ac:dyDescent="0.35">
      <c r="E9" s="1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27"/>
    </row>
    <row r="10" spans="2:25" ht="15" customHeight="1" x14ac:dyDescent="0.35">
      <c r="D10"/>
      <c r="E10" s="1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27"/>
    </row>
    <row r="11" spans="2:25" ht="15" customHeight="1" x14ac:dyDescent="0.35">
      <c r="B11"/>
      <c r="C11"/>
      <c r="D11" s="32" t="s">
        <v>33</v>
      </c>
      <c r="E11" s="1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27"/>
    </row>
    <row r="12" spans="2:25" ht="15" customHeight="1" x14ac:dyDescent="0.35">
      <c r="E12" s="1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27"/>
    </row>
    <row r="13" spans="2:25" ht="15" customHeight="1" x14ac:dyDescent="0.35">
      <c r="E13" s="1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27"/>
    </row>
    <row r="14" spans="2:25" ht="15" customHeight="1" x14ac:dyDescent="0.35">
      <c r="E14" s="1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27"/>
    </row>
    <row r="15" spans="2:25" ht="15" customHeight="1" x14ac:dyDescent="0.35">
      <c r="E15" s="1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27"/>
    </row>
    <row r="16" spans="2:25" ht="15" customHeight="1" x14ac:dyDescent="0.35">
      <c r="E16" s="1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27"/>
    </row>
    <row r="17" spans="2:22" ht="15" customHeight="1" x14ac:dyDescent="0.35">
      <c r="E17" s="1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27"/>
    </row>
    <row r="18" spans="2:22" ht="15" customHeight="1" x14ac:dyDescent="0.35">
      <c r="E18" s="1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27"/>
    </row>
    <row r="19" spans="2:22" ht="15" customHeight="1" x14ac:dyDescent="0.35">
      <c r="B19"/>
      <c r="C19"/>
      <c r="D19" s="32" t="s">
        <v>33</v>
      </c>
      <c r="E19" s="1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27"/>
    </row>
    <row r="20" spans="2:22" ht="15" customHeight="1" x14ac:dyDescent="0.35">
      <c r="D20"/>
      <c r="E20" s="1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27"/>
    </row>
    <row r="21" spans="2:22" ht="15" customHeight="1" x14ac:dyDescent="0.35">
      <c r="E21" s="1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27"/>
    </row>
    <row r="22" spans="2:22" ht="15" customHeight="1" x14ac:dyDescent="0.35">
      <c r="E22" s="1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27"/>
    </row>
    <row r="23" spans="2:22" ht="15" customHeight="1" x14ac:dyDescent="0.35">
      <c r="E23" s="1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27"/>
    </row>
    <row r="24" spans="2:22" ht="15" customHeight="1" x14ac:dyDescent="0.35">
      <c r="E24" s="1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27"/>
    </row>
    <row r="25" spans="2:22" ht="15" customHeight="1" x14ac:dyDescent="0.35">
      <c r="E25" s="1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27"/>
    </row>
    <row r="26" spans="2:22" ht="15" customHeight="1" x14ac:dyDescent="0.35">
      <c r="B26"/>
      <c r="C26"/>
      <c r="D26" s="32" t="s">
        <v>33</v>
      </c>
      <c r="E26" s="1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27"/>
    </row>
    <row r="27" spans="2:22" ht="15" customHeight="1" x14ac:dyDescent="0.35">
      <c r="D27"/>
      <c r="E27" s="1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27"/>
    </row>
    <row r="28" spans="2:22" ht="19.5" customHeight="1" x14ac:dyDescent="0.35">
      <c r="E28" s="1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86" t="s">
        <v>96</v>
      </c>
      <c r="T28" s="37"/>
      <c r="U28" s="37"/>
      <c r="V28" s="27"/>
    </row>
    <row r="29" spans="2:22" ht="15" customHeight="1" x14ac:dyDescent="0.35">
      <c r="E29" s="1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140" t="str">
        <f>IF(Dinâmicas!B12&lt;&gt;0,"Fora","Dentro")</f>
        <v>Fora</v>
      </c>
      <c r="T29" s="140"/>
      <c r="U29" s="140"/>
      <c r="V29" s="27"/>
    </row>
    <row r="30" spans="2:22" ht="21" customHeight="1" x14ac:dyDescent="0.35">
      <c r="E30" s="1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87" t="s">
        <v>95</v>
      </c>
      <c r="T30" s="37"/>
      <c r="U30" s="37"/>
      <c r="V30" s="27"/>
    </row>
    <row r="31" spans="2:22" x14ac:dyDescent="0.35">
      <c r="E31" s="1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140" t="str">
        <f>IF(Dinâmicas!U4&gt;1,"Fora","Dentro")</f>
        <v>Dentro</v>
      </c>
      <c r="T31" s="140"/>
      <c r="U31" s="140"/>
      <c r="V31" s="27"/>
    </row>
    <row r="32" spans="2:22" ht="15" customHeight="1" x14ac:dyDescent="0.35">
      <c r="E32" s="1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27"/>
    </row>
    <row r="33" spans="1:22" ht="15" customHeight="1" x14ac:dyDescent="0.35">
      <c r="A33" s="25"/>
      <c r="B33" s="31"/>
      <c r="C33" s="31"/>
      <c r="D33" s="26"/>
      <c r="E33" s="22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8"/>
    </row>
  </sheetData>
  <mergeCells count="2">
    <mergeCell ref="S29:U29"/>
    <mergeCell ref="S31:U31"/>
  </mergeCells>
  <conditionalFormatting sqref="S29">
    <cfRule type="cellIs" dxfId="3" priority="5" operator="equal">
      <formula>"Dentro"</formula>
    </cfRule>
    <cfRule type="cellIs" dxfId="2" priority="6" operator="equal">
      <formula>"Fora"</formula>
    </cfRule>
  </conditionalFormatting>
  <conditionalFormatting sqref="S31">
    <cfRule type="cellIs" dxfId="1" priority="1" operator="equal">
      <formula>"Dentro"</formula>
    </cfRule>
    <cfRule type="cellIs" dxfId="0" priority="2" operator="equal">
      <formula>"Fora"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CBB36-F33D-4C37-9F97-F06ABF01697C}">
  <dimension ref="A3:B13"/>
  <sheetViews>
    <sheetView showGridLines="0" workbookViewId="0"/>
  </sheetViews>
  <sheetFormatPr defaultRowHeight="14.5" x14ac:dyDescent="0.35"/>
  <cols>
    <col min="1" max="1" width="18" bestFit="1" customWidth="1"/>
  </cols>
  <sheetData>
    <row r="3" spans="1:2" x14ac:dyDescent="0.35">
      <c r="A3" s="8" t="s">
        <v>35</v>
      </c>
    </row>
    <row r="4" spans="1:2" x14ac:dyDescent="0.35">
      <c r="A4" s="7" t="s">
        <v>97</v>
      </c>
      <c r="B4" t="str">
        <f>IF(A5="",A4,"-")</f>
        <v>-</v>
      </c>
    </row>
    <row r="5" spans="1:2" x14ac:dyDescent="0.35">
      <c r="A5" s="7" t="s">
        <v>98</v>
      </c>
    </row>
    <row r="6" spans="1:2" x14ac:dyDescent="0.35">
      <c r="A6" s="7" t="s">
        <v>99</v>
      </c>
    </row>
    <row r="7" spans="1:2" x14ac:dyDescent="0.35">
      <c r="A7" s="7" t="s">
        <v>100</v>
      </c>
    </row>
    <row r="8" spans="1:2" x14ac:dyDescent="0.35">
      <c r="A8" s="7" t="s">
        <v>101</v>
      </c>
    </row>
    <row r="9" spans="1:2" x14ac:dyDescent="0.35">
      <c r="A9" s="7" t="s">
        <v>102</v>
      </c>
    </row>
    <row r="10" spans="1:2" x14ac:dyDescent="0.35">
      <c r="A10" s="7" t="s">
        <v>103</v>
      </c>
    </row>
    <row r="11" spans="1:2" x14ac:dyDescent="0.35">
      <c r="A11" s="7" t="s">
        <v>104</v>
      </c>
    </row>
    <row r="12" spans="1:2" x14ac:dyDescent="0.35">
      <c r="A12" s="7" t="s">
        <v>105</v>
      </c>
    </row>
    <row r="13" spans="1:2" x14ac:dyDescent="0.35">
      <c r="A13" s="7" t="s">
        <v>106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9F0C7-807F-4567-A82A-2E6BFD7CFDC4}">
  <dimension ref="A3:U15"/>
  <sheetViews>
    <sheetView showGridLines="0" workbookViewId="0"/>
  </sheetViews>
  <sheetFormatPr defaultRowHeight="14.5" x14ac:dyDescent="0.35"/>
  <cols>
    <col min="1" max="1" width="18" bestFit="1" customWidth="1"/>
    <col min="2" max="2" width="20" bestFit="1" customWidth="1"/>
    <col min="3" max="3" width="7.1796875" customWidth="1"/>
    <col min="4" max="4" width="18" bestFit="1" customWidth="1"/>
    <col min="5" max="5" width="23.1796875" bestFit="1" customWidth="1"/>
    <col min="6" max="6" width="26" bestFit="1" customWidth="1"/>
    <col min="7" max="7" width="18.81640625" bestFit="1" customWidth="1"/>
    <col min="8" max="8" width="9.1796875" bestFit="1" customWidth="1"/>
    <col min="9" max="9" width="20" bestFit="1" customWidth="1"/>
    <col min="10" max="10" width="19.54296875" bestFit="1" customWidth="1"/>
    <col min="11" max="11" width="8.81640625" bestFit="1" customWidth="1"/>
    <col min="12" max="12" width="7.81640625" bestFit="1" customWidth="1"/>
    <col min="13" max="13" width="10.7265625" bestFit="1" customWidth="1"/>
    <col min="15" max="15" width="18" bestFit="1" customWidth="1"/>
    <col min="16" max="16" width="20" bestFit="1" customWidth="1"/>
    <col min="17" max="17" width="5.7265625" bestFit="1" customWidth="1"/>
    <col min="18" max="18" width="6.7265625" bestFit="1" customWidth="1"/>
    <col min="19" max="19" width="21.81640625" bestFit="1" customWidth="1"/>
    <col min="20" max="20" width="19.1796875" bestFit="1" customWidth="1"/>
  </cols>
  <sheetData>
    <row r="3" spans="1:21" x14ac:dyDescent="0.35">
      <c r="A3" s="8" t="s">
        <v>35</v>
      </c>
      <c r="B3" t="s">
        <v>34</v>
      </c>
      <c r="D3" s="8" t="s">
        <v>35</v>
      </c>
      <c r="E3" t="s">
        <v>71</v>
      </c>
      <c r="F3" t="s">
        <v>72</v>
      </c>
      <c r="I3" s="8" t="s">
        <v>34</v>
      </c>
      <c r="J3" s="8" t="s">
        <v>37</v>
      </c>
      <c r="O3" s="8" t="s">
        <v>35</v>
      </c>
      <c r="P3" t="s">
        <v>34</v>
      </c>
      <c r="S3" t="s">
        <v>85</v>
      </c>
      <c r="T3" t="s">
        <v>86</v>
      </c>
      <c r="U3" t="s">
        <v>87</v>
      </c>
    </row>
    <row r="4" spans="1:21" x14ac:dyDescent="0.35">
      <c r="A4" s="7" t="s">
        <v>49</v>
      </c>
      <c r="B4" s="18">
        <v>2</v>
      </c>
      <c r="D4" s="7" t="s">
        <v>97</v>
      </c>
      <c r="E4" s="18">
        <v>7</v>
      </c>
      <c r="F4" s="18">
        <v>5</v>
      </c>
      <c r="I4" s="8" t="s">
        <v>35</v>
      </c>
      <c r="J4" t="s">
        <v>76</v>
      </c>
      <c r="K4" t="s">
        <v>75</v>
      </c>
      <c r="L4" t="s">
        <v>77</v>
      </c>
      <c r="M4" t="s">
        <v>36</v>
      </c>
      <c r="O4" s="7" t="s">
        <v>77</v>
      </c>
      <c r="P4" s="18">
        <v>4</v>
      </c>
      <c r="S4" s="88">
        <v>236000</v>
      </c>
      <c r="T4" s="88">
        <v>174000</v>
      </c>
      <c r="U4" s="15">
        <f>IFERROR(GETPIVOTDATA("Soma de Valor gasto",$S$3)/GETPIVOTDATA("Soma de Valor previsto",$S$3),1)</f>
        <v>0.73728813559322037</v>
      </c>
    </row>
    <row r="5" spans="1:21" x14ac:dyDescent="0.35">
      <c r="A5" s="7" t="s">
        <v>38</v>
      </c>
      <c r="B5" s="18">
        <v>2</v>
      </c>
      <c r="D5" s="7" t="s">
        <v>98</v>
      </c>
      <c r="E5" s="18">
        <v>4</v>
      </c>
      <c r="F5" s="18">
        <v>1</v>
      </c>
      <c r="I5" s="7" t="s">
        <v>16</v>
      </c>
      <c r="J5" s="18"/>
      <c r="K5" s="18">
        <v>1</v>
      </c>
      <c r="L5" s="18">
        <v>1</v>
      </c>
      <c r="M5" s="18">
        <v>2</v>
      </c>
      <c r="O5" s="7" t="s">
        <v>75</v>
      </c>
      <c r="P5" s="18">
        <v>2</v>
      </c>
    </row>
    <row r="6" spans="1:21" x14ac:dyDescent="0.35">
      <c r="A6" s="7" t="s">
        <v>39</v>
      </c>
      <c r="B6" s="18">
        <v>5</v>
      </c>
      <c r="D6" s="7" t="s">
        <v>99</v>
      </c>
      <c r="E6" s="18">
        <v>2</v>
      </c>
      <c r="F6" s="18">
        <v>0</v>
      </c>
      <c r="I6" s="7" t="s">
        <v>24</v>
      </c>
      <c r="J6" s="18">
        <v>1</v>
      </c>
      <c r="K6" s="18"/>
      <c r="L6" s="18">
        <v>1</v>
      </c>
      <c r="M6" s="18">
        <v>2</v>
      </c>
      <c r="O6" s="7" t="s">
        <v>76</v>
      </c>
      <c r="P6" s="18">
        <v>4</v>
      </c>
    </row>
    <row r="7" spans="1:21" x14ac:dyDescent="0.35">
      <c r="A7" s="7" t="s">
        <v>40</v>
      </c>
      <c r="B7" s="18">
        <v>1</v>
      </c>
      <c r="D7" s="7" t="s">
        <v>100</v>
      </c>
      <c r="E7" s="18">
        <v>4</v>
      </c>
      <c r="F7" s="18">
        <v>4</v>
      </c>
      <c r="I7" s="7" t="s">
        <v>62</v>
      </c>
      <c r="J7" s="18">
        <v>1</v>
      </c>
      <c r="K7" s="18">
        <v>1</v>
      </c>
      <c r="L7" s="18">
        <v>1</v>
      </c>
      <c r="M7" s="18">
        <v>3</v>
      </c>
      <c r="O7" s="7" t="s">
        <v>36</v>
      </c>
      <c r="P7" s="18">
        <v>10</v>
      </c>
    </row>
    <row r="8" spans="1:21" x14ac:dyDescent="0.35">
      <c r="A8" s="7" t="s">
        <v>36</v>
      </c>
      <c r="B8" s="18">
        <v>10</v>
      </c>
      <c r="D8" s="7" t="s">
        <v>101</v>
      </c>
      <c r="E8" s="18">
        <v>4</v>
      </c>
      <c r="F8" s="18">
        <v>0</v>
      </c>
      <c r="G8" t="s">
        <v>73</v>
      </c>
      <c r="H8" s="29">
        <f>GETPIVOTDATA("Soma de Total de tarefas",$D$3)-GETPIVOTDATA("Soma de Tarefas Concluídas",$D$3)</f>
        <v>21</v>
      </c>
      <c r="I8" s="7" t="s">
        <v>112</v>
      </c>
      <c r="J8" s="18">
        <v>2</v>
      </c>
      <c r="K8" s="18"/>
      <c r="L8" s="18">
        <v>1</v>
      </c>
      <c r="M8" s="18">
        <v>3</v>
      </c>
    </row>
    <row r="9" spans="1:21" x14ac:dyDescent="0.35">
      <c r="D9" s="7" t="s">
        <v>102</v>
      </c>
      <c r="E9" s="18">
        <v>4</v>
      </c>
      <c r="F9" s="18">
        <v>2</v>
      </c>
      <c r="G9" t="s">
        <v>74</v>
      </c>
      <c r="H9">
        <f>GETPIVOTDATA("Soma de Tarefas Concluídas",$D$3)</f>
        <v>14</v>
      </c>
      <c r="I9" s="7" t="s">
        <v>36</v>
      </c>
      <c r="J9" s="18">
        <v>4</v>
      </c>
      <c r="K9" s="18">
        <v>2</v>
      </c>
      <c r="L9" s="18">
        <v>4</v>
      </c>
      <c r="M9" s="18">
        <v>10</v>
      </c>
    </row>
    <row r="10" spans="1:21" x14ac:dyDescent="0.35">
      <c r="D10" s="7" t="s">
        <v>103</v>
      </c>
      <c r="E10" s="18">
        <v>2</v>
      </c>
      <c r="F10" s="18">
        <v>2</v>
      </c>
      <c r="G10" t="s">
        <v>51</v>
      </c>
      <c r="H10" s="15">
        <f>GETPIVOTDATA("Soma de Tarefas Concluídas",$D$3)/GETPIVOTDATA("Soma de Total de tarefas",$D$3)</f>
        <v>0.4</v>
      </c>
    </row>
    <row r="11" spans="1:21" x14ac:dyDescent="0.35">
      <c r="A11" t="s">
        <v>40</v>
      </c>
      <c r="B11">
        <f>SUMIF($A$2:$A$9,A11,$B$2:$B$9)</f>
        <v>1</v>
      </c>
      <c r="D11" s="7" t="s">
        <v>104</v>
      </c>
      <c r="E11" s="18">
        <v>3</v>
      </c>
      <c r="F11" s="18">
        <v>0</v>
      </c>
    </row>
    <row r="12" spans="1:21" x14ac:dyDescent="0.35">
      <c r="A12" t="s">
        <v>49</v>
      </c>
      <c r="B12">
        <f t="shared" ref="B12:B14" si="0">SUMIF($A$2:$A$9,A12,$B$2:$B$9)</f>
        <v>2</v>
      </c>
      <c r="D12" s="7" t="s">
        <v>105</v>
      </c>
      <c r="E12" s="18">
        <v>4</v>
      </c>
      <c r="F12" s="18">
        <v>0</v>
      </c>
    </row>
    <row r="13" spans="1:21" x14ac:dyDescent="0.35">
      <c r="A13" t="s">
        <v>38</v>
      </c>
      <c r="B13">
        <f t="shared" si="0"/>
        <v>2</v>
      </c>
      <c r="D13" s="7" t="s">
        <v>106</v>
      </c>
      <c r="E13" s="18">
        <v>1</v>
      </c>
      <c r="F13" s="18">
        <v>0</v>
      </c>
    </row>
    <row r="14" spans="1:21" x14ac:dyDescent="0.35">
      <c r="A14" t="s">
        <v>39</v>
      </c>
      <c r="B14">
        <f t="shared" si="0"/>
        <v>5</v>
      </c>
      <c r="D14" s="7" t="s">
        <v>36</v>
      </c>
      <c r="E14" s="18">
        <v>35</v>
      </c>
      <c r="F14" s="18">
        <v>14</v>
      </c>
    </row>
    <row r="15" spans="1:21" x14ac:dyDescent="0.35">
      <c r="A15" t="s">
        <v>36</v>
      </c>
      <c r="B15">
        <f>SUMIF($A$2:$A$9,A15,$B$2:$B$9)</f>
        <v>10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CD9C-B7DB-40FB-8C1E-478090B2ECFB}">
  <dimension ref="B4:AE18"/>
  <sheetViews>
    <sheetView showGridLines="0" zoomScaleNormal="100" workbookViewId="0"/>
  </sheetViews>
  <sheetFormatPr defaultRowHeight="14.5" x14ac:dyDescent="0.35"/>
  <cols>
    <col min="2" max="2" width="18" bestFit="1" customWidth="1"/>
    <col min="5" max="5" width="18" bestFit="1" customWidth="1"/>
    <col min="8" max="8" width="18" bestFit="1" customWidth="1"/>
    <col min="11" max="11" width="114" bestFit="1" customWidth="1"/>
    <col min="13" max="13" width="18" bestFit="1" customWidth="1"/>
    <col min="16" max="16" width="18" bestFit="1" customWidth="1"/>
    <col min="19" max="19" width="18" bestFit="1" customWidth="1"/>
    <col min="22" max="22" width="18" bestFit="1" customWidth="1"/>
    <col min="23" max="23" width="16.54296875" bestFit="1" customWidth="1"/>
    <col min="24" max="24" width="18" bestFit="1" customWidth="1"/>
    <col min="25" max="25" width="15.7265625" bestFit="1" customWidth="1"/>
    <col min="26" max="26" width="18" bestFit="1" customWidth="1"/>
    <col min="27" max="27" width="16.54296875" bestFit="1" customWidth="1"/>
    <col min="28" max="28" width="18" bestFit="1" customWidth="1"/>
    <col min="30" max="30" width="18" bestFit="1" customWidth="1"/>
    <col min="31" max="31" width="12.26953125" bestFit="1" customWidth="1"/>
    <col min="36" max="36" width="26.1796875" bestFit="1" customWidth="1"/>
  </cols>
  <sheetData>
    <row r="4" spans="2:31" x14ac:dyDescent="0.35">
      <c r="B4" s="8" t="s">
        <v>35</v>
      </c>
      <c r="C4" t="s">
        <v>78</v>
      </c>
      <c r="E4" s="8" t="s">
        <v>35</v>
      </c>
      <c r="F4" t="s">
        <v>8</v>
      </c>
      <c r="H4" s="8" t="s">
        <v>35</v>
      </c>
      <c r="I4" t="s">
        <v>6</v>
      </c>
      <c r="K4" s="8" t="s">
        <v>35</v>
      </c>
      <c r="L4" t="s">
        <v>31</v>
      </c>
      <c r="M4" s="8" t="s">
        <v>35</v>
      </c>
      <c r="N4" t="s">
        <v>32</v>
      </c>
      <c r="P4" s="8" t="s">
        <v>35</v>
      </c>
      <c r="Q4" t="s">
        <v>32</v>
      </c>
      <c r="S4" s="8" t="s">
        <v>35</v>
      </c>
      <c r="T4" t="s">
        <v>32</v>
      </c>
      <c r="V4" s="8" t="s">
        <v>35</v>
      </c>
      <c r="W4" t="s">
        <v>32</v>
      </c>
      <c r="X4" s="8" t="s">
        <v>35</v>
      </c>
      <c r="Y4" t="s">
        <v>32</v>
      </c>
      <c r="Z4" s="8" t="s">
        <v>35</v>
      </c>
      <c r="AA4" t="s">
        <v>82</v>
      </c>
      <c r="AB4" s="8" t="s">
        <v>35</v>
      </c>
      <c r="AC4" t="s">
        <v>84</v>
      </c>
      <c r="AD4" s="8" t="s">
        <v>35</v>
      </c>
      <c r="AE4" t="s">
        <v>83</v>
      </c>
    </row>
    <row r="5" spans="2:31" x14ac:dyDescent="0.35">
      <c r="B5" s="7" t="s">
        <v>97</v>
      </c>
      <c r="C5" t="str">
        <f>IF(B6="",B5,"-")</f>
        <v>-</v>
      </c>
      <c r="E5" s="7" t="s">
        <v>49</v>
      </c>
      <c r="F5" t="str">
        <f>IF(E6="",E5,"-")</f>
        <v>-</v>
      </c>
      <c r="H5" s="7">
        <v>1</v>
      </c>
      <c r="I5" t="str">
        <f>IF(H6="",H5,"-")</f>
        <v>-</v>
      </c>
      <c r="K5" s="7" t="s">
        <v>48</v>
      </c>
      <c r="L5" t="str">
        <f>IF(K6="",K5,"-")</f>
        <v>-</v>
      </c>
      <c r="M5" s="7" t="s">
        <v>77</v>
      </c>
      <c r="N5" t="str">
        <f>IF(M6="",MID(M5,4,10),"-")</f>
        <v>-</v>
      </c>
      <c r="P5" s="7" t="s">
        <v>16</v>
      </c>
      <c r="Q5" t="str">
        <f>IF(P6="",P5,"-")</f>
        <v>-</v>
      </c>
      <c r="S5" s="7">
        <v>2</v>
      </c>
      <c r="T5" t="str">
        <f>IF(S6="",S5,"-")</f>
        <v>-</v>
      </c>
      <c r="V5" s="33">
        <v>20000</v>
      </c>
      <c r="W5" s="16" t="str">
        <f>IF(V6="",V5,"-")</f>
        <v>-</v>
      </c>
      <c r="X5" s="33">
        <v>37000</v>
      </c>
      <c r="Y5" s="16" t="str">
        <f>IF(X6="",X5,"-")</f>
        <v>-</v>
      </c>
      <c r="Z5" s="34">
        <v>44480</v>
      </c>
      <c r="AA5" s="35" t="str">
        <f>IF(Z6="",Z5,"-")</f>
        <v>-</v>
      </c>
      <c r="AB5" s="34" t="s">
        <v>79</v>
      </c>
      <c r="AC5" s="35" t="str">
        <f>IF(AB6="",AB5,"-")</f>
        <v>-</v>
      </c>
      <c r="AD5" s="34">
        <v>44480</v>
      </c>
      <c r="AE5" s="6" t="str">
        <f>IF(AD6="",AD5,"-")</f>
        <v>-</v>
      </c>
    </row>
    <row r="6" spans="2:31" x14ac:dyDescent="0.35">
      <c r="B6" s="7" t="s">
        <v>98</v>
      </c>
      <c r="E6" s="7" t="s">
        <v>38</v>
      </c>
      <c r="H6" s="7">
        <v>2</v>
      </c>
      <c r="K6" s="7" t="s">
        <v>64</v>
      </c>
      <c r="M6" s="7" t="s">
        <v>75</v>
      </c>
      <c r="P6" s="7" t="s">
        <v>24</v>
      </c>
      <c r="S6" s="7">
        <v>3</v>
      </c>
      <c r="V6" s="33">
        <v>51000</v>
      </c>
      <c r="X6" s="33">
        <v>17000</v>
      </c>
      <c r="Z6" s="34">
        <v>44489</v>
      </c>
      <c r="AB6" s="34" t="s">
        <v>132</v>
      </c>
      <c r="AD6" s="34">
        <v>44489</v>
      </c>
    </row>
    <row r="7" spans="2:31" x14ac:dyDescent="0.35">
      <c r="B7" s="7" t="s">
        <v>99</v>
      </c>
      <c r="E7" s="7" t="s">
        <v>39</v>
      </c>
      <c r="H7" s="7">
        <v>3</v>
      </c>
      <c r="K7" s="7" t="s">
        <v>41</v>
      </c>
      <c r="M7" s="7" t="s">
        <v>76</v>
      </c>
      <c r="P7" s="7" t="s">
        <v>62</v>
      </c>
      <c r="S7" s="7">
        <v>4</v>
      </c>
      <c r="V7" s="33">
        <v>19000</v>
      </c>
      <c r="X7" s="33">
        <v>12000</v>
      </c>
      <c r="Z7" s="34">
        <v>44494</v>
      </c>
      <c r="AB7" s="34" t="s">
        <v>80</v>
      </c>
      <c r="AD7" s="34">
        <v>44494</v>
      </c>
    </row>
    <row r="8" spans="2:31" x14ac:dyDescent="0.35">
      <c r="B8" s="7" t="s">
        <v>100</v>
      </c>
      <c r="E8" s="7" t="s">
        <v>40</v>
      </c>
      <c r="H8" s="7">
        <v>4</v>
      </c>
      <c r="K8" s="7" t="s">
        <v>42</v>
      </c>
      <c r="P8" s="7" t="s">
        <v>112</v>
      </c>
      <c r="S8" s="7">
        <v>1</v>
      </c>
      <c r="V8" s="33">
        <v>22000</v>
      </c>
      <c r="X8" s="33">
        <v>22000</v>
      </c>
      <c r="Z8" s="34">
        <v>44498</v>
      </c>
      <c r="AB8" s="34" t="s">
        <v>133</v>
      </c>
      <c r="AD8" s="36">
        <v>0</v>
      </c>
    </row>
    <row r="9" spans="2:31" x14ac:dyDescent="0.35">
      <c r="B9" s="7" t="s">
        <v>101</v>
      </c>
      <c r="H9" s="7">
        <v>5</v>
      </c>
      <c r="K9" s="7" t="s">
        <v>107</v>
      </c>
      <c r="S9" s="7">
        <v>5</v>
      </c>
      <c r="V9" s="33">
        <v>37000</v>
      </c>
      <c r="X9" s="33">
        <v>16000</v>
      </c>
      <c r="Z9" s="34">
        <v>44501</v>
      </c>
      <c r="AB9" s="34" t="s">
        <v>81</v>
      </c>
      <c r="AD9" s="34">
        <v>44501</v>
      </c>
    </row>
    <row r="10" spans="2:31" x14ac:dyDescent="0.35">
      <c r="B10" s="7" t="s">
        <v>102</v>
      </c>
      <c r="H10" s="7">
        <v>6</v>
      </c>
      <c r="K10" s="7" t="s">
        <v>108</v>
      </c>
      <c r="V10" s="33">
        <v>12000</v>
      </c>
      <c r="X10" s="33">
        <v>21000</v>
      </c>
      <c r="Z10" s="34">
        <v>44496</v>
      </c>
      <c r="AB10" s="34" t="s">
        <v>93</v>
      </c>
      <c r="AD10" s="34">
        <v>44496</v>
      </c>
    </row>
    <row r="11" spans="2:31" x14ac:dyDescent="0.35">
      <c r="B11" s="7" t="s">
        <v>103</v>
      </c>
      <c r="H11" s="7">
        <v>7</v>
      </c>
      <c r="K11" s="7" t="s">
        <v>109</v>
      </c>
      <c r="V11" s="33">
        <v>27000</v>
      </c>
      <c r="X11" s="33">
        <v>5000</v>
      </c>
      <c r="Z11" s="34">
        <v>44505</v>
      </c>
      <c r="AB11" s="34" t="s">
        <v>134</v>
      </c>
      <c r="AD11" s="7" t="s">
        <v>40</v>
      </c>
    </row>
    <row r="12" spans="2:31" x14ac:dyDescent="0.35">
      <c r="B12" s="7" t="s">
        <v>104</v>
      </c>
      <c r="H12" s="7">
        <v>8</v>
      </c>
      <c r="K12" s="7" t="s">
        <v>110</v>
      </c>
      <c r="V12" s="33">
        <v>9000</v>
      </c>
      <c r="Z12" s="34">
        <v>44503</v>
      </c>
      <c r="AB12" s="34" t="s">
        <v>135</v>
      </c>
      <c r="AD12" s="34">
        <v>44503</v>
      </c>
    </row>
    <row r="13" spans="2:31" x14ac:dyDescent="0.35">
      <c r="B13" s="7" t="s">
        <v>105</v>
      </c>
      <c r="H13" s="7">
        <v>9</v>
      </c>
      <c r="K13" s="7" t="s">
        <v>111</v>
      </c>
      <c r="Z13" s="34">
        <v>44497</v>
      </c>
      <c r="AD13" s="34">
        <v>44497</v>
      </c>
    </row>
    <row r="14" spans="2:31" x14ac:dyDescent="0.35">
      <c r="B14" s="7" t="s">
        <v>106</v>
      </c>
      <c r="H14" s="7">
        <v>10</v>
      </c>
    </row>
    <row r="18" spans="31:31" x14ac:dyDescent="0.35">
      <c r="AE18" s="6"/>
    </row>
  </sheetData>
  <pageMargins left="0.511811024" right="0.511811024" top="0.78740157499999996" bottom="0.78740157499999996" header="0.31496062000000002" footer="0.31496062000000002"/>
  <pageSetup paperSize="9" orientation="portrait" r:id="rId13"/>
  <drawing r:id="rId1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EBBDD-C52C-4214-9648-54E1DE39BB42}">
  <dimension ref="A1:A5"/>
  <sheetViews>
    <sheetView showGridLines="0" workbookViewId="0"/>
  </sheetViews>
  <sheetFormatPr defaultRowHeight="14.5" x14ac:dyDescent="0.35"/>
  <sheetData>
    <row r="1" spans="1:1" x14ac:dyDescent="0.35">
      <c r="A1" s="10"/>
    </row>
    <row r="2" spans="1:1" x14ac:dyDescent="0.35">
      <c r="A2" s="11"/>
    </row>
    <row r="3" spans="1:1" x14ac:dyDescent="0.35">
      <c r="A3" s="12"/>
    </row>
    <row r="4" spans="1:1" x14ac:dyDescent="0.35">
      <c r="A4" s="13"/>
    </row>
    <row r="5" spans="1:1" x14ac:dyDescent="0.35">
      <c r="A5" s="1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Sobre a Hashtag</vt:lpstr>
      <vt:lpstr>Instruções de Uso</vt:lpstr>
      <vt:lpstr>PROJETOS</vt:lpstr>
      <vt:lpstr>TAREFAS</vt:lpstr>
      <vt:lpstr>GRÁFICO GANTT</vt:lpstr>
      <vt:lpstr>DASHBOARD</vt:lpstr>
      <vt:lpstr>Dinâmica - Gantt</vt:lpstr>
      <vt:lpstr>Dinâmicas</vt:lpstr>
      <vt:lpstr>Ficha do Projeto</vt:lpstr>
      <vt:lpstr>Paleta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Hashtag</dc:creator>
  <cp:lastModifiedBy>Heitor P</cp:lastModifiedBy>
  <dcterms:created xsi:type="dcterms:W3CDTF">2021-10-25T14:40:21Z</dcterms:created>
  <dcterms:modified xsi:type="dcterms:W3CDTF">2022-02-13T15:40:31Z</dcterms:modified>
</cp:coreProperties>
</file>