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o usar" sheetId="1" r:id="rId4"/>
    <sheet state="visible" name="&lt;Quarter X - OKR&gt;" sheetId="2" r:id="rId5"/>
    <sheet state="visible" name="Informações" sheetId="3" r:id="rId6"/>
  </sheets>
  <definedNames/>
  <calcPr/>
</workbook>
</file>

<file path=xl/sharedStrings.xml><?xml version="1.0" encoding="utf-8"?>
<sst xmlns="http://schemas.openxmlformats.org/spreadsheetml/2006/main" count="95" uniqueCount="23">
  <si>
    <t>PROGRESSO</t>
  </si>
  <si>
    <t>Progresso</t>
  </si>
  <si>
    <t>Data Inicial</t>
  </si>
  <si>
    <t>Data Final</t>
  </si>
  <si>
    <t xml:space="preserve">Dias </t>
  </si>
  <si>
    <t>Ciclo de Acompanhamento</t>
  </si>
  <si>
    <t>Realizado x Previsto</t>
  </si>
  <si>
    <t>dias</t>
  </si>
  <si>
    <t>% de avanço do Quarter</t>
  </si>
  <si>
    <t>Objetivo 01: Aqui coloque o objetivo</t>
  </si>
  <si>
    <t>KR #01</t>
  </si>
  <si>
    <t>Ter mais de 7.000 vendas no site (exemplo)</t>
  </si>
  <si>
    <t>Alvo</t>
  </si>
  <si>
    <t>KR #02</t>
  </si>
  <si>
    <t>Alcançar 100 novos clientes (exemplo)</t>
  </si>
  <si>
    <t>KR #03</t>
  </si>
  <si>
    <t>Captar 15 novos leads (exemplo)</t>
  </si>
  <si>
    <t>KR #04</t>
  </si>
  <si>
    <t>Ter 200 novos downloads do Ebook</t>
  </si>
  <si>
    <t>Objetivo 02</t>
  </si>
  <si>
    <t>Objetivo 03</t>
  </si>
  <si>
    <t>Objetivo 04</t>
  </si>
  <si>
    <t>Template Desenvolvido por Roberto Brasileiro em 09/10/2024 - Pack Gestão Ágil de Resultados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</si>
</sst>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3">
    <font>
      <sz val="10.0"/>
      <color rgb="FF000000"/>
      <name val="Arial"/>
      <scheme val="minor"/>
    </font>
    <font>
      <sz val="9.0"/>
      <color theme="1"/>
      <name val="Montserrat"/>
    </font>
    <font>
      <b/>
      <sz val="38.0"/>
      <color theme="1"/>
      <name val="Montserrat"/>
    </font>
    <font>
      <sz val="9.0"/>
      <color rgb="FFFFFFFF"/>
      <name val="Montserrat"/>
    </font>
    <font>
      <i/>
      <sz val="9.0"/>
      <color rgb="FFB7B7B7"/>
      <name val="Montserrat"/>
    </font>
    <font>
      <color rgb="FFFFFFFF"/>
      <name val="Arial"/>
      <scheme val="minor"/>
    </font>
    <font>
      <color theme="1"/>
      <name val="Arial"/>
      <scheme val="minor"/>
    </font>
    <font/>
    <font>
      <i/>
      <sz val="9.0"/>
      <color rgb="FF999999"/>
      <name val="Montserrat"/>
    </font>
    <font>
      <i/>
      <sz val="9.0"/>
      <color theme="1"/>
      <name val="Montserrat"/>
    </font>
    <font>
      <b/>
      <i/>
      <sz val="10.0"/>
      <color theme="1"/>
      <name val="Montserrat"/>
    </font>
    <font>
      <b/>
      <sz val="9.0"/>
      <color theme="1"/>
      <name val="Montserrat"/>
    </font>
    <font>
      <i/>
      <sz val="9.0"/>
      <color rgb="FF666666"/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6">
    <border/>
    <border>
      <bottom style="medium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5" numFmtId="10" xfId="0" applyFont="1" applyNumberFormat="1"/>
    <xf borderId="0" fillId="0" fontId="5" numFmtId="9" xfId="0" applyAlignment="1" applyFont="1" applyNumberFormat="1">
      <alignment readingOrder="0"/>
    </xf>
    <xf borderId="1" fillId="2" fontId="1" numFmtId="0" xfId="0" applyAlignment="1" applyBorder="1" applyFill="1" applyFont="1">
      <alignment horizontal="center" readingOrder="0" vertical="center"/>
    </xf>
    <xf borderId="1" fillId="0" fontId="7" numFmtId="0" xfId="0" applyBorder="1" applyFont="1"/>
    <xf borderId="0" fillId="2" fontId="8" numFmtId="0" xfId="0" applyAlignment="1" applyFont="1">
      <alignment horizontal="right" readingOrder="0" vertical="center"/>
    </xf>
    <xf borderId="0" fillId="2" fontId="8" numFmtId="0" xfId="0" applyAlignment="1" applyFont="1">
      <alignment horizontal="center" readingOrder="0" vertical="center"/>
    </xf>
    <xf borderId="0" fillId="2" fontId="8" numFmtId="10" xfId="0" applyAlignment="1" applyFont="1" applyNumberFormat="1">
      <alignment horizontal="center" readingOrder="0" vertical="center"/>
    </xf>
    <xf borderId="2" fillId="3" fontId="9" numFmtId="164" xfId="0" applyAlignment="1" applyBorder="1" applyFill="1" applyFont="1" applyNumberFormat="1">
      <alignment horizontal="center" readingOrder="0" vertical="center"/>
    </xf>
    <xf borderId="2" fillId="3" fontId="9" numFmtId="165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3" fontId="9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11" numFmtId="9" xfId="0" applyAlignment="1" applyFont="1" applyNumberForma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4" fontId="10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vertical="center"/>
    </xf>
    <xf borderId="0" fillId="4" fontId="11" numFmtId="9" xfId="0" applyAlignment="1" applyFont="1" applyNumberForma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5" fontId="10" numFmtId="0" xfId="0" applyAlignment="1" applyFont="1">
      <alignment horizontal="center" readingOrder="0" vertical="center"/>
    </xf>
    <xf borderId="0" fillId="5" fontId="11" numFmtId="0" xfId="0" applyAlignment="1" applyFont="1">
      <alignment horizontal="center" readingOrder="0" vertical="center"/>
    </xf>
    <xf borderId="0" fillId="5" fontId="11" numFmtId="9" xfId="0" applyAlignment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 vertical="center"/>
    </xf>
    <xf borderId="4" fillId="0" fontId="11" numFmtId="10" xfId="0" applyAlignment="1" applyBorder="1" applyFont="1" applyNumberFormat="1">
      <alignment horizontal="center" readingOrder="0" vertical="center"/>
    </xf>
    <xf borderId="1" fillId="0" fontId="11" numFmtId="9" xfId="0" applyAlignment="1" applyBorder="1" applyFont="1" applyNumberFormat="1">
      <alignment horizontal="center" readingOrder="0" vertical="center"/>
    </xf>
    <xf borderId="1" fillId="0" fontId="1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6" fontId="12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6" fontId="12" numFmtId="10" xfId="0" applyAlignment="1" applyFont="1" applyNumberFormat="1">
      <alignment horizontal="center" readingOrder="0" vertical="center"/>
    </xf>
    <xf borderId="0" fillId="0" fontId="1" numFmtId="9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5" fillId="0" fontId="7" numFmtId="0" xfId="0" applyBorder="1" applyFont="1"/>
    <xf borderId="5" fillId="6" fontId="12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</xdr:row>
      <xdr:rowOff>38100</xdr:rowOff>
    </xdr:from>
    <xdr:ext cx="8667750" cy="4286250"/>
    <xdr:sp>
      <xdr:nvSpPr>
        <xdr:cNvPr id="3" name="Shape 3"/>
        <xdr:cNvSpPr txBox="1"/>
      </xdr:nvSpPr>
      <xdr:spPr>
        <a:xfrm>
          <a:off x="911425" y="683575"/>
          <a:ext cx="8648700" cy="4269900"/>
        </a:xfrm>
        <a:prstGeom prst="rect">
          <a:avLst/>
        </a:prstGeom>
        <a:solidFill>
          <a:srgbClr val="FFF2CC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latin typeface="Montserrat"/>
              <a:ea typeface="Montserrat"/>
              <a:cs typeface="Montserrat"/>
              <a:sym typeface="Montserrat"/>
            </a:rPr>
            <a:t>Como usar essa Template</a:t>
          </a:r>
          <a:endParaRPr b="1"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Montserrat"/>
              <a:ea typeface="Montserrat"/>
              <a:cs typeface="Montserrat"/>
              <a:sym typeface="Montserrat"/>
            </a:rPr>
            <a:t>Essa template faz acompanhamento de OKR a cada Quarter (de 3 em 3 meses).</a:t>
          </a:r>
          <a:endParaRPr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 u="sng">
              <a:latin typeface="Montserrat"/>
              <a:ea typeface="Montserrat"/>
              <a:cs typeface="Montserrat"/>
              <a:sym typeface="Montserrat"/>
            </a:rPr>
            <a:t>Passo a passo:</a:t>
          </a:r>
          <a:endParaRPr sz="1400" u="sng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Montserrat"/>
              <a:ea typeface="Montserrat"/>
              <a:cs typeface="Montserrat"/>
              <a:sym typeface="Montserrat"/>
            </a:rPr>
            <a:t>1) Copie a ABA &lt;Quarter X - OKR&gt;</a:t>
          </a:r>
          <a:endParaRPr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Montserrat"/>
              <a:ea typeface="Montserrat"/>
              <a:cs typeface="Montserrat"/>
              <a:sym typeface="Montserrat"/>
            </a:rPr>
            <a:t>2) Preencha a Data inicial e final do Quarter e o tamanho em dia do ciclo de acompanhamento.</a:t>
          </a:r>
          <a:endParaRPr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Montserrat"/>
              <a:ea typeface="Montserrat"/>
              <a:cs typeface="Montserrat"/>
              <a:sym typeface="Montserrat"/>
            </a:rPr>
            <a:t>3) Na cópia preencha os Objetivos e KR's.</a:t>
          </a:r>
          <a:endParaRPr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Montserrat"/>
              <a:ea typeface="Montserrat"/>
              <a:cs typeface="Montserrat"/>
              <a:sym typeface="Montserrat"/>
            </a:rPr>
            <a:t>4) Para cada KR preenchida, você precisa preencher o valor da KR em ALVO (Coluna G).</a:t>
          </a:r>
          <a:endParaRPr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Montserrat"/>
              <a:ea typeface="Montserrat"/>
              <a:cs typeface="Montserrat"/>
              <a:sym typeface="Montserrat"/>
            </a:rPr>
            <a:t>5) Para cada ciclo de acompanhamento preencher a partir da coluna K o valor que conseguiu de resultado.</a:t>
          </a:r>
          <a:endParaRPr sz="14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180975</xdr:rowOff>
    </xdr:from>
    <xdr:ext cx="9753600" cy="8334375"/>
    <xdr:sp>
      <xdr:nvSpPr>
        <xdr:cNvPr id="4" name="Shape 4"/>
        <xdr:cNvSpPr txBox="1"/>
      </xdr:nvSpPr>
      <xdr:spPr>
        <a:xfrm>
          <a:off x="861900" y="465625"/>
          <a:ext cx="7638300" cy="6528600"/>
        </a:xfrm>
        <a:prstGeom prst="rect">
          <a:avLst/>
        </a:prstGeom>
        <a:solidFill>
          <a:srgbClr val="FFF2CC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1400"/>
            </a:spcBef>
            <a:spcAft>
              <a:spcPts val="0"/>
            </a:spcAft>
            <a:buNone/>
          </a:pPr>
          <a:r>
            <a:rPr b="1" lang="en-US" sz="1300">
              <a:latin typeface="Montserrat"/>
              <a:ea typeface="Montserrat"/>
              <a:cs typeface="Montserrat"/>
              <a:sym typeface="Montserrat"/>
            </a:rPr>
            <a:t>CRÉDITOS E USO EXCLUSIVO</a:t>
          </a:r>
          <a:endParaRPr b="1" sz="13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None/>
          </a:pP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Este </a:t>
          </a: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template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 faz parte do </a:t>
          </a: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Pack Gestão Ágil de Resultados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 e foi adquirido de forma exclusiva. O uso deste template é </a:t>
          </a: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restrito ao comprador original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 que não solicitou reembolso, e é destinado exclusivamente para seu uso pessoal ou profissional no gerenciamento de suas atividades profissionais.</a:t>
          </a:r>
          <a:endParaRPr sz="11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lnSpc>
              <a:spcPct val="115000"/>
            </a:lnSpc>
            <a:spcBef>
              <a:spcPts val="1400"/>
            </a:spcBef>
            <a:spcAft>
              <a:spcPts val="0"/>
            </a:spcAft>
            <a:buNone/>
          </a:pPr>
          <a:r>
            <a:rPr b="1" lang="en-US" sz="1300">
              <a:latin typeface="Montserrat"/>
              <a:ea typeface="Montserrat"/>
              <a:cs typeface="Montserrat"/>
              <a:sym typeface="Montserrat"/>
            </a:rPr>
            <a:t>Termos de Uso:</a:t>
          </a:r>
          <a:endParaRPr b="1" sz="1300">
            <a:latin typeface="Montserrat"/>
            <a:ea typeface="Montserrat"/>
            <a:cs typeface="Montserrat"/>
            <a:sym typeface="Montserrat"/>
          </a:endParaRPr>
        </a:p>
        <a:p>
          <a:pPr indent="-298450" lvl="0" marL="45720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SzPts val="1100"/>
            <a:buChar char="●"/>
          </a:pP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Este template foi criado para ser utilizado </a:t>
          </a: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apenas pelo comprador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 no gerenciamento de seus projetos e atividades.</a:t>
          </a:r>
          <a:endParaRPr sz="1100">
            <a:latin typeface="Montserrat"/>
            <a:ea typeface="Montserrat"/>
            <a:cs typeface="Montserrat"/>
            <a:sym typeface="Montserrat"/>
          </a:endParaRPr>
        </a:p>
        <a:p>
          <a:pPr indent="-29845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●"/>
          </a:pP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É proibida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 a redistribuição e qualquer forma de comercialização do conteúdo aqui contido sem a </a:t>
          </a: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devida autorização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.</a:t>
          </a:r>
          <a:endParaRPr sz="1100">
            <a:latin typeface="Montserrat"/>
            <a:ea typeface="Montserrat"/>
            <a:cs typeface="Montserrat"/>
            <a:sym typeface="Montserrat"/>
          </a:endParaRPr>
        </a:p>
        <a:p>
          <a:pPr indent="-29845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●"/>
          </a:pP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A </a:t>
          </a: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distribuição não autorizada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 deste material pode resultar em ações legais e viola as leis de direitos autorais.</a:t>
          </a:r>
          <a:endParaRPr sz="11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None/>
          </a:pP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Se você encontrar este template sendo distribuído sem autorização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, entre em contato imediatamente com nossa equipe pelo e-mail: </a:t>
          </a: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contato@metodoagil.com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.</a:t>
          </a:r>
          <a:endParaRPr sz="11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None/>
          </a:pP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Agradecemos por respeitar os direitos autorais e apoiar nosso trabalho.</a:t>
          </a:r>
          <a:endParaRPr sz="11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None/>
          </a:pPr>
          <a:r>
            <a:t/>
          </a:r>
          <a:endParaRPr sz="11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lnSpc>
              <a:spcPct val="115000"/>
            </a:lnSpc>
            <a:spcBef>
              <a:spcPts val="1400"/>
            </a:spcBef>
            <a:spcAft>
              <a:spcPts val="0"/>
            </a:spcAft>
            <a:buNone/>
          </a:pPr>
          <a:r>
            <a:rPr b="1" lang="en-US" sz="1300">
              <a:latin typeface="Montserrat"/>
              <a:ea typeface="Montserrat"/>
              <a:cs typeface="Montserrat"/>
              <a:sym typeface="Montserrat"/>
            </a:rPr>
            <a:t>Contato para Suporte</a:t>
          </a:r>
          <a:endParaRPr b="1" sz="13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None/>
          </a:pP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Se você tiver qualquer dúvida sobre o uso deste template ou precisar de suporte técnico, entre em contato conosco pelo e-mail </a:t>
          </a:r>
          <a:r>
            <a:rPr b="1" lang="en-US" sz="1100">
              <a:latin typeface="Montserrat"/>
              <a:ea typeface="Montserrat"/>
              <a:cs typeface="Montserrat"/>
              <a:sym typeface="Montserrat"/>
            </a:rPr>
            <a:t>suporte@metodoagil.com</a:t>
          </a:r>
          <a:r>
            <a:rPr lang="en-US" sz="1100">
              <a:latin typeface="Montserrat"/>
              <a:ea typeface="Montserrat"/>
              <a:cs typeface="Montserrat"/>
              <a:sym typeface="Montserrat"/>
            </a:rPr>
            <a:t>.</a:t>
          </a:r>
          <a:endParaRPr sz="1100">
            <a:latin typeface="Montserrat"/>
            <a:ea typeface="Montserrat"/>
            <a:cs typeface="Montserrat"/>
            <a:sym typeface="Montserrat"/>
          </a:endParaRPr>
        </a:p>
        <a:p>
          <a:pPr indent="0" lvl="0" marL="0" rtl="0" algn="l">
            <a:spcBef>
              <a:spcPts val="1200"/>
            </a:spcBef>
            <a:spcAft>
              <a:spcPts val="0"/>
            </a:spcAft>
            <a:buNone/>
          </a:pPr>
          <a:r>
            <a:t/>
          </a:r>
          <a:endParaRPr sz="1400"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13"/>
    <col customWidth="1" min="3" max="5" width="13.38"/>
    <col customWidth="1" min="6" max="7" width="10.5"/>
    <col customWidth="1" min="8" max="8" width="11.25"/>
    <col customWidth="1" min="9" max="9" width="9.13"/>
    <col customWidth="1" hidden="1" min="10" max="10" width="9.13"/>
  </cols>
  <sheetData>
    <row r="1">
      <c r="A1" s="1"/>
      <c r="B1" s="2" t="str">
        <f>IFERROR(CONCATENATE("OKRs Score - ",TEXT(R3,"00%")),"OKR Score - 00%")</f>
        <v>OKRs Score - 37%</v>
      </c>
      <c r="J1" s="1"/>
      <c r="R1" s="3"/>
      <c r="S1" s="1"/>
      <c r="T1" s="1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1"/>
      <c r="J2" s="1"/>
      <c r="K2" s="5" t="s">
        <v>0</v>
      </c>
      <c r="R2" s="6" t="s">
        <v>1</v>
      </c>
      <c r="S2" s="1"/>
      <c r="T2" s="1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1"/>
      <c r="J3" s="1"/>
      <c r="K3" s="7" t="str">
        <f>IFERROR(__xludf.DUMMYFUNCTION("SPARKLINE(R3:R6,{""charttype"",""bar"";""max"",1;""color1"",""lightgreen"";""color2"",""red""})"),"")</f>
        <v/>
      </c>
      <c r="R3" s="8">
        <f>AVERAGE(I14,I24,I34,I44)</f>
        <v>0.3743095238</v>
      </c>
      <c r="S3" s="1"/>
      <c r="T3" s="1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1"/>
      <c r="J4" s="1"/>
      <c r="S4" s="1"/>
      <c r="T4" s="1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"/>
      <c r="J5" s="1"/>
      <c r="S5" s="1"/>
      <c r="T5" s="1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"/>
      <c r="J6" s="1"/>
      <c r="R6" s="9">
        <v>1.0</v>
      </c>
      <c r="S6" s="1"/>
      <c r="T6" s="1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1"/>
      <c r="B7" s="1"/>
      <c r="E7" s="1"/>
      <c r="F7" s="1"/>
      <c r="G7" s="1"/>
      <c r="H7" s="1"/>
      <c r="I7" s="1"/>
      <c r="J7" s="1"/>
      <c r="R7" s="1"/>
      <c r="S7" s="1"/>
      <c r="T7" s="1"/>
      <c r="U7" s="4"/>
      <c r="V7" s="4"/>
      <c r="W7" s="4"/>
      <c r="X7" s="4"/>
      <c r="Y7" s="4"/>
      <c r="Z7" s="4"/>
      <c r="AA7" s="4"/>
      <c r="AB7" s="4"/>
      <c r="AC7" s="4"/>
      <c r="AD7" s="4"/>
    </row>
    <row r="8" ht="26.25" customHeight="1">
      <c r="A8" s="1"/>
      <c r="B8" s="10" t="s">
        <v>2</v>
      </c>
      <c r="C8" s="10" t="s">
        <v>3</v>
      </c>
      <c r="D8" s="10" t="s">
        <v>4</v>
      </c>
      <c r="E8" s="10" t="s">
        <v>5</v>
      </c>
      <c r="F8" s="11"/>
      <c r="G8" s="1"/>
      <c r="H8" s="12" t="s">
        <v>6</v>
      </c>
      <c r="J8" s="13"/>
      <c r="K8" s="14">
        <f t="shared" ref="K8:Y8" si="1">IFERROR(AVERAGE(K15,K17,K21,K25,K27,K29,K31,K35,K37,K39,K41,K45,K47,K49,K51),"")</f>
        <v>0.09011721612</v>
      </c>
      <c r="L8" s="14">
        <f t="shared" si="1"/>
        <v>0.04533333333</v>
      </c>
      <c r="M8" s="14">
        <f t="shared" si="1"/>
        <v>0.0680952381</v>
      </c>
      <c r="N8" s="14">
        <f t="shared" si="1"/>
        <v>0.0608</v>
      </c>
      <c r="O8" s="14">
        <f t="shared" si="1"/>
        <v>0.75</v>
      </c>
      <c r="P8" s="14" t="str">
        <f t="shared" si="1"/>
        <v/>
      </c>
      <c r="Q8" s="14" t="str">
        <f t="shared" si="1"/>
        <v/>
      </c>
      <c r="R8" s="14" t="str">
        <f t="shared" si="1"/>
        <v/>
      </c>
      <c r="S8" s="14" t="str">
        <f t="shared" si="1"/>
        <v/>
      </c>
      <c r="T8" s="14" t="str">
        <f t="shared" si="1"/>
        <v/>
      </c>
      <c r="U8" s="14" t="str">
        <f t="shared" si="1"/>
        <v/>
      </c>
      <c r="V8" s="14" t="str">
        <f t="shared" si="1"/>
        <v/>
      </c>
      <c r="W8" s="14" t="str">
        <f t="shared" si="1"/>
        <v/>
      </c>
      <c r="X8" s="14" t="str">
        <f t="shared" si="1"/>
        <v/>
      </c>
      <c r="Y8" s="14" t="str">
        <f t="shared" si="1"/>
        <v/>
      </c>
      <c r="Z8" s="4"/>
      <c r="AA8" s="4"/>
      <c r="AB8" s="4"/>
      <c r="AC8" s="4"/>
      <c r="AD8" s="4"/>
    </row>
    <row r="9" ht="26.25" customHeight="1">
      <c r="A9" s="1"/>
      <c r="B9" s="15">
        <v>45658.0</v>
      </c>
      <c r="C9" s="16">
        <v>45747.0</v>
      </c>
      <c r="D9" s="17">
        <f>DAYS360(B9,C9)</f>
        <v>90</v>
      </c>
      <c r="E9" s="18">
        <v>7.0</v>
      </c>
      <c r="F9" s="19" t="s">
        <v>7</v>
      </c>
      <c r="G9" s="1"/>
      <c r="H9" s="12" t="s">
        <v>8</v>
      </c>
      <c r="J9" s="13"/>
      <c r="K9" s="14">
        <f t="shared" ref="K9:Y9" si="2">IF(K14&lt;&gt;"",IF((DAYS360($B$9,K14)/$D$9)&gt;=1,100%,(DAYS360($B$9,K14)/$D$9)),"")</f>
        <v>0.07777777778</v>
      </c>
      <c r="L9" s="14">
        <f t="shared" si="2"/>
        <v>0.1555555556</v>
      </c>
      <c r="M9" s="14">
        <f t="shared" si="2"/>
        <v>0.2333333333</v>
      </c>
      <c r="N9" s="14">
        <f t="shared" si="2"/>
        <v>0.3111111111</v>
      </c>
      <c r="O9" s="14">
        <f t="shared" si="2"/>
        <v>0.3777777778</v>
      </c>
      <c r="P9" s="14">
        <f t="shared" si="2"/>
        <v>0.4555555556</v>
      </c>
      <c r="Q9" s="14">
        <f t="shared" si="2"/>
        <v>0.5333333333</v>
      </c>
      <c r="R9" s="14">
        <f t="shared" si="2"/>
        <v>0.6111111111</v>
      </c>
      <c r="S9" s="14">
        <f t="shared" si="2"/>
        <v>0.7111111111</v>
      </c>
      <c r="T9" s="14">
        <f t="shared" si="2"/>
        <v>0.7888888889</v>
      </c>
      <c r="U9" s="14">
        <f t="shared" si="2"/>
        <v>0.8666666667</v>
      </c>
      <c r="V9" s="14">
        <f t="shared" si="2"/>
        <v>0.9444444444</v>
      </c>
      <c r="W9" s="14">
        <f t="shared" si="2"/>
        <v>1</v>
      </c>
      <c r="X9" s="14" t="str">
        <f t="shared" si="2"/>
        <v/>
      </c>
      <c r="Y9" s="14" t="str">
        <f t="shared" si="2"/>
        <v/>
      </c>
      <c r="Z9" s="4"/>
      <c r="AA9" s="4"/>
      <c r="AB9" s="4"/>
      <c r="AC9" s="4"/>
      <c r="AD9" s="4"/>
    </row>
    <row r="10" ht="11.25" customHeight="1">
      <c r="A10" s="1"/>
      <c r="B10" s="20"/>
      <c r="C10" s="20"/>
      <c r="D10" s="20"/>
      <c r="E10" s="20"/>
      <c r="F10" s="20"/>
      <c r="G10" s="20"/>
      <c r="H10" s="21"/>
      <c r="I10" s="21"/>
      <c r="J10" s="22"/>
      <c r="K10" s="21"/>
      <c r="L10" s="21"/>
      <c r="M10" s="21"/>
      <c r="N10" s="21"/>
      <c r="O10" s="21"/>
      <c r="P10" s="21"/>
      <c r="Q10" s="21"/>
      <c r="R10" s="2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3.0" customHeight="1">
      <c r="A11" s="23"/>
      <c r="B11" s="24"/>
      <c r="C11" s="24"/>
      <c r="D11" s="24"/>
      <c r="E11" s="24"/>
      <c r="F11" s="24"/>
      <c r="G11" s="24"/>
      <c r="H11" s="25"/>
      <c r="I11" s="25"/>
      <c r="J11" s="26"/>
      <c r="K11" s="25"/>
      <c r="L11" s="25"/>
      <c r="M11" s="25"/>
      <c r="N11" s="25"/>
      <c r="O11" s="25"/>
      <c r="P11" s="25"/>
      <c r="Q11" s="25"/>
      <c r="R11" s="25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ht="3.0" customHeight="1">
      <c r="A12" s="27"/>
      <c r="B12" s="28"/>
      <c r="C12" s="28"/>
      <c r="D12" s="28"/>
      <c r="E12" s="28"/>
      <c r="F12" s="28"/>
      <c r="G12" s="28"/>
      <c r="H12" s="29"/>
      <c r="I12" s="29"/>
      <c r="J12" s="30"/>
      <c r="K12" s="29"/>
      <c r="L12" s="29"/>
      <c r="M12" s="29"/>
      <c r="N12" s="29"/>
      <c r="O12" s="29"/>
      <c r="P12" s="29"/>
      <c r="Q12" s="29"/>
      <c r="R12" s="29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ht="9.0" customHeight="1">
      <c r="A13" s="1"/>
      <c r="B13" s="20"/>
      <c r="C13" s="20"/>
      <c r="D13" s="20"/>
      <c r="E13" s="20"/>
      <c r="F13" s="20"/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1"/>
      <c r="R13" s="2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25.5" customHeight="1">
      <c r="A14" s="1"/>
      <c r="B14" s="31" t="s">
        <v>9</v>
      </c>
      <c r="C14" s="11"/>
      <c r="D14" s="11"/>
      <c r="E14" s="11"/>
      <c r="F14" s="11"/>
      <c r="G14" s="11"/>
      <c r="H14" s="32" t="str">
        <f>IFERROR(__xludf.DUMMYFUNCTION("SPARKLINE(I14:J14,{""charttype"",""bar"";""max"",1;""color1"",""lightgreen"";""color2"",""red""})"),"")</f>
        <v/>
      </c>
      <c r="I14" s="33">
        <f>AVERAGE(I15,I17,I19,I21)</f>
        <v>0.7120714286</v>
      </c>
      <c r="J14" s="34">
        <v>1.0</v>
      </c>
      <c r="K14" s="35">
        <f>B9+E9</f>
        <v>45665</v>
      </c>
      <c r="L14" s="35">
        <f t="shared" ref="L14:M14" si="3">IF((K14+7)&gt;$C$9,"",K14+$E$9)</f>
        <v>45672</v>
      </c>
      <c r="M14" s="35">
        <f t="shared" si="3"/>
        <v>45679</v>
      </c>
      <c r="N14" s="35">
        <f t="shared" ref="N14:Y14" si="4">IF(M14&gt;$C$9,"",M14+$E$9)</f>
        <v>45686</v>
      </c>
      <c r="O14" s="35">
        <f t="shared" si="4"/>
        <v>45693</v>
      </c>
      <c r="P14" s="35">
        <f t="shared" si="4"/>
        <v>45700</v>
      </c>
      <c r="Q14" s="35">
        <f t="shared" si="4"/>
        <v>45707</v>
      </c>
      <c r="R14" s="35">
        <f t="shared" si="4"/>
        <v>45714</v>
      </c>
      <c r="S14" s="36">
        <f t="shared" si="4"/>
        <v>45721</v>
      </c>
      <c r="T14" s="36">
        <f t="shared" si="4"/>
        <v>45728</v>
      </c>
      <c r="U14" s="36">
        <f t="shared" si="4"/>
        <v>45735</v>
      </c>
      <c r="V14" s="36">
        <f t="shared" si="4"/>
        <v>45742</v>
      </c>
      <c r="W14" s="36">
        <f t="shared" si="4"/>
        <v>45749</v>
      </c>
      <c r="X14" s="37" t="str">
        <f t="shared" si="4"/>
        <v/>
      </c>
      <c r="Y14" s="37" t="str">
        <f t="shared" si="4"/>
        <v/>
      </c>
      <c r="Z14" s="1"/>
      <c r="AA14" s="1"/>
      <c r="AB14" s="1"/>
      <c r="AC14" s="1"/>
      <c r="AD14" s="1"/>
    </row>
    <row r="15">
      <c r="A15" s="1"/>
      <c r="B15" s="21" t="s">
        <v>10</v>
      </c>
      <c r="C15" s="38" t="s">
        <v>11</v>
      </c>
      <c r="F15" s="39" t="s">
        <v>12</v>
      </c>
      <c r="G15" s="40">
        <v>7000.0</v>
      </c>
      <c r="H15" s="1" t="str">
        <f>IFERROR(__xludf.DUMMYFUNCTION("SPARKLINE(I15:J15,{""charttype"",""bar"";""max"",1;""color1"",""lightgreen"";""color2"",""red""})"),"")</f>
        <v/>
      </c>
      <c r="I15" s="41">
        <f>IF(G16&lt;=G15,G16/G15,100%)</f>
        <v>0.6782857143</v>
      </c>
      <c r="J15" s="42">
        <v>1.0</v>
      </c>
      <c r="K15" s="43">
        <f t="shared" ref="K15:Y15" si="5">IF(K16&gt;0,K16/$G$15,"")</f>
        <v>0.03285714286</v>
      </c>
      <c r="L15" s="43">
        <f t="shared" si="5"/>
        <v>0.096</v>
      </c>
      <c r="M15" s="43">
        <f t="shared" si="5"/>
        <v>0.001428571429</v>
      </c>
      <c r="N15" s="43">
        <f t="shared" si="5"/>
        <v>0.048</v>
      </c>
      <c r="O15" s="43">
        <f t="shared" si="5"/>
        <v>0.5</v>
      </c>
      <c r="P15" s="43" t="str">
        <f t="shared" si="5"/>
        <v/>
      </c>
      <c r="Q15" s="43" t="str">
        <f t="shared" si="5"/>
        <v/>
      </c>
      <c r="R15" s="43" t="str">
        <f t="shared" si="5"/>
        <v/>
      </c>
      <c r="S15" s="43" t="str">
        <f t="shared" si="5"/>
        <v/>
      </c>
      <c r="T15" s="43" t="str">
        <f t="shared" si="5"/>
        <v/>
      </c>
      <c r="U15" s="43" t="str">
        <f t="shared" si="5"/>
        <v/>
      </c>
      <c r="V15" s="43" t="str">
        <f t="shared" si="5"/>
        <v/>
      </c>
      <c r="W15" s="43" t="str">
        <f t="shared" si="5"/>
        <v/>
      </c>
      <c r="X15" s="43" t="str">
        <f t="shared" si="5"/>
        <v/>
      </c>
      <c r="Y15" s="43" t="str">
        <f t="shared" si="5"/>
        <v/>
      </c>
      <c r="Z15" s="43" t="str">
        <f t="shared" ref="Z15:AD15" si="6">IF(Z16&gt;0,Z16/$G$15+Y15,"")</f>
        <v/>
      </c>
      <c r="AA15" s="43" t="str">
        <f t="shared" si="6"/>
        <v/>
      </c>
      <c r="AB15" s="43" t="str">
        <f t="shared" si="6"/>
        <v/>
      </c>
      <c r="AC15" s="43" t="str">
        <f t="shared" si="6"/>
        <v/>
      </c>
      <c r="AD15" s="43" t="str">
        <f t="shared" si="6"/>
        <v/>
      </c>
    </row>
    <row r="16">
      <c r="A16" s="1"/>
      <c r="B16" s="44"/>
      <c r="C16" s="44"/>
      <c r="D16" s="44"/>
      <c r="E16" s="44"/>
      <c r="F16" s="45" t="s">
        <v>1</v>
      </c>
      <c r="G16" s="46">
        <f>SUM(K16:AD16)</f>
        <v>4748</v>
      </c>
      <c r="H16" s="44"/>
      <c r="I16" s="45" t="s">
        <v>1</v>
      </c>
      <c r="J16" s="47"/>
      <c r="K16" s="48">
        <v>230.0</v>
      </c>
      <c r="L16" s="48">
        <v>672.0</v>
      </c>
      <c r="M16" s="48">
        <v>10.0</v>
      </c>
      <c r="N16" s="48">
        <v>336.0</v>
      </c>
      <c r="O16" s="48">
        <v>3500.0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1"/>
      <c r="AA16" s="1"/>
      <c r="AB16" s="1"/>
      <c r="AC16" s="1"/>
      <c r="AD16" s="1"/>
    </row>
    <row r="17">
      <c r="A17" s="1"/>
      <c r="B17" s="21" t="s">
        <v>13</v>
      </c>
      <c r="C17" s="38" t="s">
        <v>14</v>
      </c>
      <c r="F17" s="39" t="s">
        <v>12</v>
      </c>
      <c r="G17" s="40">
        <v>100.0</v>
      </c>
      <c r="H17" s="1" t="str">
        <f>IFERROR(__xludf.DUMMYFUNCTION("SPARKLINE(I17:J17,{""charttype"",""bar"";""max"",1;""color1"",""lightgreen"";""color2"",""red""})"),"")</f>
        <v/>
      </c>
      <c r="I17" s="41">
        <f>IF(G18&lt;=G17,G18/G17,100%)</f>
        <v>1</v>
      </c>
      <c r="J17" s="42">
        <v>1.0</v>
      </c>
      <c r="K17" s="43">
        <f t="shared" ref="K17:AD17" si="7">IF(K18&gt;0,K18/$G$17,"")</f>
        <v>0.05</v>
      </c>
      <c r="L17" s="43">
        <f t="shared" si="7"/>
        <v>0.03</v>
      </c>
      <c r="M17" s="43">
        <f t="shared" si="7"/>
        <v>0.01</v>
      </c>
      <c r="N17" s="43">
        <f t="shared" si="7"/>
        <v>0.07</v>
      </c>
      <c r="O17" s="43">
        <f t="shared" si="7"/>
        <v>1</v>
      </c>
      <c r="P17" s="43" t="str">
        <f t="shared" si="7"/>
        <v/>
      </c>
      <c r="Q17" s="43" t="str">
        <f t="shared" si="7"/>
        <v/>
      </c>
      <c r="R17" s="43" t="str">
        <f t="shared" si="7"/>
        <v/>
      </c>
      <c r="S17" s="43" t="str">
        <f t="shared" si="7"/>
        <v/>
      </c>
      <c r="T17" s="43" t="str">
        <f t="shared" si="7"/>
        <v/>
      </c>
      <c r="U17" s="43" t="str">
        <f t="shared" si="7"/>
        <v/>
      </c>
      <c r="V17" s="43" t="str">
        <f t="shared" si="7"/>
        <v/>
      </c>
      <c r="W17" s="43" t="str">
        <f t="shared" si="7"/>
        <v/>
      </c>
      <c r="X17" s="43" t="str">
        <f t="shared" si="7"/>
        <v/>
      </c>
      <c r="Y17" s="43" t="str">
        <f t="shared" si="7"/>
        <v/>
      </c>
      <c r="Z17" s="43" t="str">
        <f t="shared" si="7"/>
        <v/>
      </c>
      <c r="AA17" s="43" t="str">
        <f t="shared" si="7"/>
        <v/>
      </c>
      <c r="AB17" s="43" t="str">
        <f t="shared" si="7"/>
        <v/>
      </c>
      <c r="AC17" s="43" t="str">
        <f t="shared" si="7"/>
        <v/>
      </c>
      <c r="AD17" s="43" t="str">
        <f t="shared" si="7"/>
        <v/>
      </c>
    </row>
    <row r="18">
      <c r="A18" s="1"/>
      <c r="B18" s="44"/>
      <c r="C18" s="44"/>
      <c r="D18" s="44"/>
      <c r="E18" s="44"/>
      <c r="F18" s="45" t="s">
        <v>1</v>
      </c>
      <c r="G18" s="46">
        <f>SUM(K18:AD18)</f>
        <v>116</v>
      </c>
      <c r="H18" s="44"/>
      <c r="I18" s="45" t="s">
        <v>1</v>
      </c>
      <c r="J18" s="47"/>
      <c r="K18" s="48">
        <v>5.0</v>
      </c>
      <c r="L18" s="48">
        <v>3.0</v>
      </c>
      <c r="M18" s="48">
        <v>1.0</v>
      </c>
      <c r="N18" s="48">
        <v>7.0</v>
      </c>
      <c r="O18" s="48">
        <v>100.0</v>
      </c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1"/>
      <c r="AA18" s="1"/>
      <c r="AB18" s="1"/>
      <c r="AC18" s="1"/>
      <c r="AD18" s="1"/>
    </row>
    <row r="19">
      <c r="A19" s="1"/>
      <c r="B19" s="21" t="s">
        <v>15</v>
      </c>
      <c r="C19" s="38" t="s">
        <v>16</v>
      </c>
      <c r="F19" s="39" t="s">
        <v>12</v>
      </c>
      <c r="G19" s="40">
        <v>15.0</v>
      </c>
      <c r="H19" s="1" t="str">
        <f>IFERROR(__xludf.DUMMYFUNCTION("SPARKLINE(I19:J19,{""charttype"",""bar"";""max"",1;""color1"",""lightgreen"";""color2"",""red""})"),"")</f>
        <v/>
      </c>
      <c r="I19" s="41">
        <f>IF(G20&lt;=G19,G20/G19,100%)</f>
        <v>1</v>
      </c>
      <c r="J19" s="42">
        <v>1.0</v>
      </c>
      <c r="K19" s="43">
        <f t="shared" ref="K19:AD19" si="8">IF(K20&gt;0,K20/$G$19,"")</f>
        <v>6.666666667</v>
      </c>
      <c r="L19" s="43" t="str">
        <f t="shared" si="8"/>
        <v/>
      </c>
      <c r="M19" s="43">
        <f t="shared" si="8"/>
        <v>0.2</v>
      </c>
      <c r="N19" s="43">
        <f t="shared" si="8"/>
        <v>0.06666666667</v>
      </c>
      <c r="O19" s="43" t="str">
        <f t="shared" si="8"/>
        <v/>
      </c>
      <c r="P19" s="43" t="str">
        <f t="shared" si="8"/>
        <v/>
      </c>
      <c r="Q19" s="43" t="str">
        <f t="shared" si="8"/>
        <v/>
      </c>
      <c r="R19" s="43" t="str">
        <f t="shared" si="8"/>
        <v/>
      </c>
      <c r="S19" s="43" t="str">
        <f t="shared" si="8"/>
        <v/>
      </c>
      <c r="T19" s="43" t="str">
        <f t="shared" si="8"/>
        <v/>
      </c>
      <c r="U19" s="43" t="str">
        <f t="shared" si="8"/>
        <v/>
      </c>
      <c r="V19" s="43" t="str">
        <f t="shared" si="8"/>
        <v/>
      </c>
      <c r="W19" s="43" t="str">
        <f t="shared" si="8"/>
        <v/>
      </c>
      <c r="X19" s="43" t="str">
        <f t="shared" si="8"/>
        <v/>
      </c>
      <c r="Y19" s="43" t="str">
        <f t="shared" si="8"/>
        <v/>
      </c>
      <c r="Z19" s="43" t="str">
        <f t="shared" si="8"/>
        <v/>
      </c>
      <c r="AA19" s="43" t="str">
        <f t="shared" si="8"/>
        <v/>
      </c>
      <c r="AB19" s="43" t="str">
        <f t="shared" si="8"/>
        <v/>
      </c>
      <c r="AC19" s="43" t="str">
        <f t="shared" si="8"/>
        <v/>
      </c>
      <c r="AD19" s="43" t="str">
        <f t="shared" si="8"/>
        <v/>
      </c>
    </row>
    <row r="20">
      <c r="A20" s="1"/>
      <c r="B20" s="44"/>
      <c r="C20" s="44"/>
      <c r="D20" s="44"/>
      <c r="E20" s="44"/>
      <c r="F20" s="45" t="s">
        <v>1</v>
      </c>
      <c r="G20" s="46">
        <f>SUM(K20:AD20)</f>
        <v>104</v>
      </c>
      <c r="H20" s="44"/>
      <c r="I20" s="45" t="s">
        <v>1</v>
      </c>
      <c r="J20" s="47"/>
      <c r="K20" s="48">
        <v>100.0</v>
      </c>
      <c r="L20" s="48">
        <v>0.0</v>
      </c>
      <c r="M20" s="48">
        <v>3.0</v>
      </c>
      <c r="N20" s="48">
        <v>1.0</v>
      </c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1"/>
      <c r="AA20" s="1"/>
      <c r="AB20" s="1"/>
      <c r="AC20" s="1"/>
      <c r="AD20" s="1"/>
    </row>
    <row r="21">
      <c r="A21" s="1"/>
      <c r="B21" s="21" t="s">
        <v>17</v>
      </c>
      <c r="C21" s="38" t="s">
        <v>18</v>
      </c>
      <c r="F21" s="39" t="s">
        <v>12</v>
      </c>
      <c r="G21" s="40">
        <v>200.0</v>
      </c>
      <c r="H21" s="1" t="str">
        <f>IFERROR(__xludf.DUMMYFUNCTION("SPARKLINE(I21:J21,{""charttype"",""bar"";""max"",1;""color1"",""lightgreen"";""color2"",""red""})"),"")</f>
        <v/>
      </c>
      <c r="I21" s="41">
        <f>IF(G22&lt;=G21,G22/G21,100%)</f>
        <v>0.17</v>
      </c>
      <c r="J21" s="42">
        <v>1.0</v>
      </c>
      <c r="K21" s="43">
        <f t="shared" ref="K21:AD21" si="9">IF(K22&gt;0,K22/$G$21,"")</f>
        <v>0.05</v>
      </c>
      <c r="L21" s="43">
        <f t="shared" si="9"/>
        <v>0.01</v>
      </c>
      <c r="M21" s="43">
        <f t="shared" si="9"/>
        <v>0.05</v>
      </c>
      <c r="N21" s="43">
        <f t="shared" si="9"/>
        <v>0.06</v>
      </c>
      <c r="O21" s="43" t="str">
        <f t="shared" si="9"/>
        <v/>
      </c>
      <c r="P21" s="43" t="str">
        <f t="shared" si="9"/>
        <v/>
      </c>
      <c r="Q21" s="43" t="str">
        <f t="shared" si="9"/>
        <v/>
      </c>
      <c r="R21" s="43" t="str">
        <f t="shared" si="9"/>
        <v/>
      </c>
      <c r="S21" s="43" t="str">
        <f t="shared" si="9"/>
        <v/>
      </c>
      <c r="T21" s="43" t="str">
        <f t="shared" si="9"/>
        <v/>
      </c>
      <c r="U21" s="43" t="str">
        <f t="shared" si="9"/>
        <v/>
      </c>
      <c r="V21" s="43" t="str">
        <f t="shared" si="9"/>
        <v/>
      </c>
      <c r="W21" s="43" t="str">
        <f t="shared" si="9"/>
        <v/>
      </c>
      <c r="X21" s="43" t="str">
        <f t="shared" si="9"/>
        <v/>
      </c>
      <c r="Y21" s="43" t="str">
        <f t="shared" si="9"/>
        <v/>
      </c>
      <c r="Z21" s="43" t="str">
        <f t="shared" si="9"/>
        <v/>
      </c>
      <c r="AA21" s="43" t="str">
        <f t="shared" si="9"/>
        <v/>
      </c>
      <c r="AB21" s="43" t="str">
        <f t="shared" si="9"/>
        <v/>
      </c>
      <c r="AC21" s="43" t="str">
        <f t="shared" si="9"/>
        <v/>
      </c>
      <c r="AD21" s="43" t="str">
        <f t="shared" si="9"/>
        <v/>
      </c>
    </row>
    <row r="22">
      <c r="A22" s="1"/>
      <c r="B22" s="44"/>
      <c r="C22" s="44"/>
      <c r="D22" s="44"/>
      <c r="E22" s="44"/>
      <c r="F22" s="45" t="s">
        <v>1</v>
      </c>
      <c r="G22" s="46">
        <f>SUM(K22:AD22)</f>
        <v>34</v>
      </c>
      <c r="H22" s="44"/>
      <c r="I22" s="45" t="s">
        <v>1</v>
      </c>
      <c r="J22" s="47"/>
      <c r="K22" s="48">
        <v>10.0</v>
      </c>
      <c r="L22" s="48">
        <v>2.0</v>
      </c>
      <c r="M22" s="48">
        <v>10.0</v>
      </c>
      <c r="N22" s="48">
        <v>12.0</v>
      </c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25.5" customHeight="1">
      <c r="A24" s="1"/>
      <c r="B24" s="31" t="s">
        <v>19</v>
      </c>
      <c r="C24" s="11"/>
      <c r="D24" s="11"/>
      <c r="E24" s="11"/>
      <c r="F24" s="11"/>
      <c r="G24" s="11"/>
      <c r="H24" s="32" t="str">
        <f>IFERROR(__xludf.DUMMYFUNCTION("SPARKLINE(I24:J24,{""charttype"",""bar"";""max"",1;""color1"",""lightgreen"";""color2"",""red""})"),"")</f>
        <v/>
      </c>
      <c r="I24" s="33">
        <f>AVERAGE(I25,I27,I29,I31)</f>
        <v>0.2061666667</v>
      </c>
      <c r="J24" s="34">
        <v>1.0</v>
      </c>
      <c r="K24" s="35"/>
      <c r="L24" s="35"/>
      <c r="M24" s="35"/>
      <c r="N24" s="35"/>
      <c r="O24" s="35"/>
      <c r="P24" s="35"/>
      <c r="Q24" s="35"/>
      <c r="R24" s="49"/>
      <c r="S24" s="37"/>
      <c r="T24" s="37"/>
      <c r="U24" s="37"/>
      <c r="V24" s="37"/>
      <c r="W24" s="37"/>
      <c r="X24" s="37"/>
      <c r="Y24" s="37"/>
      <c r="Z24" s="1"/>
      <c r="AA24" s="1"/>
      <c r="AB24" s="1"/>
      <c r="AC24" s="1"/>
      <c r="AD24" s="1"/>
    </row>
    <row r="25">
      <c r="A25" s="1"/>
      <c r="B25" s="21" t="s">
        <v>10</v>
      </c>
      <c r="C25" s="38" t="s">
        <v>11</v>
      </c>
      <c r="F25" s="39" t="s">
        <v>12</v>
      </c>
      <c r="G25" s="40">
        <v>7000.0</v>
      </c>
      <c r="H25" s="1" t="str">
        <f>IFERROR(__xludf.DUMMYFUNCTION("SPARKLINE(I25:J25,{""charttype"",""bar"";""max"",1;""color1"",""lightgreen"";""color2"",""red""})"),"")</f>
        <v/>
      </c>
      <c r="I25" s="41">
        <f>IF(G26&lt;=G25,G26/G25,100%)</f>
        <v>0.228</v>
      </c>
      <c r="J25" s="42">
        <v>1.0</v>
      </c>
      <c r="K25" s="43">
        <f t="shared" ref="K25:Y25" si="10">IF(K26&gt;0,K26/$G$25,"")</f>
        <v>0.024</v>
      </c>
      <c r="L25" s="43">
        <f t="shared" si="10"/>
        <v>0.096</v>
      </c>
      <c r="M25" s="43">
        <f t="shared" si="10"/>
        <v>0.06</v>
      </c>
      <c r="N25" s="43">
        <f t="shared" si="10"/>
        <v>0.048</v>
      </c>
      <c r="O25" s="43" t="str">
        <f t="shared" si="10"/>
        <v/>
      </c>
      <c r="P25" s="43" t="str">
        <f t="shared" si="10"/>
        <v/>
      </c>
      <c r="Q25" s="43" t="str">
        <f t="shared" si="10"/>
        <v/>
      </c>
      <c r="R25" s="43" t="str">
        <f t="shared" si="10"/>
        <v/>
      </c>
      <c r="S25" s="43" t="str">
        <f t="shared" si="10"/>
        <v/>
      </c>
      <c r="T25" s="43" t="str">
        <f t="shared" si="10"/>
        <v/>
      </c>
      <c r="U25" s="43" t="str">
        <f t="shared" si="10"/>
        <v/>
      </c>
      <c r="V25" s="43" t="str">
        <f t="shared" si="10"/>
        <v/>
      </c>
      <c r="W25" s="43" t="str">
        <f t="shared" si="10"/>
        <v/>
      </c>
      <c r="X25" s="43" t="str">
        <f t="shared" si="10"/>
        <v/>
      </c>
      <c r="Y25" s="43" t="str">
        <f t="shared" si="10"/>
        <v/>
      </c>
      <c r="Z25" s="43" t="str">
        <f t="shared" ref="Z25:AD25" si="11">IF(Z26&gt;0,Z26/$G$15+Y25,"")</f>
        <v/>
      </c>
      <c r="AA25" s="43" t="str">
        <f t="shared" si="11"/>
        <v/>
      </c>
      <c r="AB25" s="43" t="str">
        <f t="shared" si="11"/>
        <v/>
      </c>
      <c r="AC25" s="43" t="str">
        <f t="shared" si="11"/>
        <v/>
      </c>
      <c r="AD25" s="43" t="str">
        <f t="shared" si="11"/>
        <v/>
      </c>
    </row>
    <row r="26">
      <c r="A26" s="1"/>
      <c r="B26" s="44"/>
      <c r="C26" s="44"/>
      <c r="D26" s="44"/>
      <c r="E26" s="44"/>
      <c r="F26" s="45" t="s">
        <v>1</v>
      </c>
      <c r="G26" s="46">
        <f>SUM(K26:AD26)</f>
        <v>1596</v>
      </c>
      <c r="H26" s="44"/>
      <c r="I26" s="45" t="s">
        <v>1</v>
      </c>
      <c r="J26" s="47"/>
      <c r="K26" s="48">
        <v>168.0</v>
      </c>
      <c r="L26" s="48">
        <v>672.0</v>
      </c>
      <c r="M26" s="48">
        <v>420.0</v>
      </c>
      <c r="N26" s="48">
        <v>336.0</v>
      </c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1"/>
      <c r="AA26" s="1"/>
      <c r="AB26" s="1"/>
      <c r="AC26" s="1"/>
      <c r="AD26" s="1"/>
    </row>
    <row r="27">
      <c r="A27" s="1"/>
      <c r="B27" s="21" t="s">
        <v>13</v>
      </c>
      <c r="C27" s="38" t="s">
        <v>14</v>
      </c>
      <c r="F27" s="39" t="s">
        <v>12</v>
      </c>
      <c r="G27" s="40">
        <v>100.0</v>
      </c>
      <c r="H27" s="1" t="str">
        <f>IFERROR(__xludf.DUMMYFUNCTION("SPARKLINE(I27:J27,{""charttype"",""bar"";""max"",1;""color1"",""lightgreen"";""color2"",""red""})"),"")</f>
        <v/>
      </c>
      <c r="I27" s="41">
        <f>IF(G28&lt;=G27,G28/G27,100%)</f>
        <v>0.16</v>
      </c>
      <c r="J27" s="42">
        <v>1.0</v>
      </c>
      <c r="K27" s="43">
        <f>IF(K28&gt;0,K28/$G$27,"")</f>
        <v>0.05</v>
      </c>
      <c r="L27" s="43">
        <f t="shared" ref="L27:AD27" si="12">IF(L28&gt;0,L28/$G$17,"")</f>
        <v>0.03</v>
      </c>
      <c r="M27" s="43">
        <f t="shared" si="12"/>
        <v>0.01</v>
      </c>
      <c r="N27" s="43">
        <f t="shared" si="12"/>
        <v>0.07</v>
      </c>
      <c r="O27" s="43" t="str">
        <f t="shared" si="12"/>
        <v/>
      </c>
      <c r="P27" s="43" t="str">
        <f t="shared" si="12"/>
        <v/>
      </c>
      <c r="Q27" s="43" t="str">
        <f t="shared" si="12"/>
        <v/>
      </c>
      <c r="R27" s="43" t="str">
        <f t="shared" si="12"/>
        <v/>
      </c>
      <c r="S27" s="43" t="str">
        <f t="shared" si="12"/>
        <v/>
      </c>
      <c r="T27" s="43" t="str">
        <f t="shared" si="12"/>
        <v/>
      </c>
      <c r="U27" s="43" t="str">
        <f t="shared" si="12"/>
        <v/>
      </c>
      <c r="V27" s="43" t="str">
        <f t="shared" si="12"/>
        <v/>
      </c>
      <c r="W27" s="43" t="str">
        <f t="shared" si="12"/>
        <v/>
      </c>
      <c r="X27" s="43" t="str">
        <f t="shared" si="12"/>
        <v/>
      </c>
      <c r="Y27" s="43" t="str">
        <f t="shared" si="12"/>
        <v/>
      </c>
      <c r="Z27" s="43" t="str">
        <f t="shared" si="12"/>
        <v/>
      </c>
      <c r="AA27" s="43" t="str">
        <f t="shared" si="12"/>
        <v/>
      </c>
      <c r="AB27" s="43" t="str">
        <f t="shared" si="12"/>
        <v/>
      </c>
      <c r="AC27" s="43" t="str">
        <f t="shared" si="12"/>
        <v/>
      </c>
      <c r="AD27" s="43" t="str">
        <f t="shared" si="12"/>
        <v/>
      </c>
    </row>
    <row r="28">
      <c r="A28" s="1"/>
      <c r="B28" s="44"/>
      <c r="C28" s="44"/>
      <c r="D28" s="44"/>
      <c r="E28" s="44"/>
      <c r="F28" s="45" t="s">
        <v>1</v>
      </c>
      <c r="G28" s="46">
        <f>SUM(K28:AD28)</f>
        <v>16</v>
      </c>
      <c r="H28" s="44"/>
      <c r="I28" s="45" t="s">
        <v>1</v>
      </c>
      <c r="J28" s="47"/>
      <c r="K28" s="48">
        <v>5.0</v>
      </c>
      <c r="L28" s="48">
        <v>3.0</v>
      </c>
      <c r="M28" s="48">
        <v>1.0</v>
      </c>
      <c r="N28" s="48">
        <v>7.0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1"/>
      <c r="AA28" s="1"/>
      <c r="AB28" s="1"/>
      <c r="AC28" s="1"/>
      <c r="AD28" s="1"/>
    </row>
    <row r="29">
      <c r="A29" s="1"/>
      <c r="B29" s="21" t="s">
        <v>15</v>
      </c>
      <c r="C29" s="38" t="s">
        <v>16</v>
      </c>
      <c r="F29" s="39" t="s">
        <v>12</v>
      </c>
      <c r="G29" s="40">
        <v>15.0</v>
      </c>
      <c r="H29" s="1" t="str">
        <f>IFERROR(__xludf.DUMMYFUNCTION("SPARKLINE(I29:J29,{""charttype"",""bar"";""max"",1;""color1"",""lightgreen"";""color2"",""red""})"),"")</f>
        <v/>
      </c>
      <c r="I29" s="41">
        <f>IF(G30&lt;=G29,G30/G29,100%)</f>
        <v>0.2666666667</v>
      </c>
      <c r="J29" s="42">
        <v>1.0</v>
      </c>
      <c r="K29" s="43" t="str">
        <f>IF(K30&gt;0,K30/$G$29,"")</f>
        <v/>
      </c>
      <c r="L29" s="43" t="str">
        <f t="shared" ref="L29:AD29" si="13">IF(L30&gt;0,L30/$G$19,"")</f>
        <v/>
      </c>
      <c r="M29" s="43">
        <f t="shared" si="13"/>
        <v>0.2</v>
      </c>
      <c r="N29" s="43">
        <f t="shared" si="13"/>
        <v>0.06666666667</v>
      </c>
      <c r="O29" s="43" t="str">
        <f t="shared" si="13"/>
        <v/>
      </c>
      <c r="P29" s="43" t="str">
        <f t="shared" si="13"/>
        <v/>
      </c>
      <c r="Q29" s="43" t="str">
        <f t="shared" si="13"/>
        <v/>
      </c>
      <c r="R29" s="43" t="str">
        <f t="shared" si="13"/>
        <v/>
      </c>
      <c r="S29" s="43" t="str">
        <f t="shared" si="13"/>
        <v/>
      </c>
      <c r="T29" s="43" t="str">
        <f t="shared" si="13"/>
        <v/>
      </c>
      <c r="U29" s="43" t="str">
        <f t="shared" si="13"/>
        <v/>
      </c>
      <c r="V29" s="43" t="str">
        <f t="shared" si="13"/>
        <v/>
      </c>
      <c r="W29" s="43" t="str">
        <f t="shared" si="13"/>
        <v/>
      </c>
      <c r="X29" s="43" t="str">
        <f t="shared" si="13"/>
        <v/>
      </c>
      <c r="Y29" s="43" t="str">
        <f t="shared" si="13"/>
        <v/>
      </c>
      <c r="Z29" s="43" t="str">
        <f t="shared" si="13"/>
        <v/>
      </c>
      <c r="AA29" s="43" t="str">
        <f t="shared" si="13"/>
        <v/>
      </c>
      <c r="AB29" s="43" t="str">
        <f t="shared" si="13"/>
        <v/>
      </c>
      <c r="AC29" s="43" t="str">
        <f t="shared" si="13"/>
        <v/>
      </c>
      <c r="AD29" s="43" t="str">
        <f t="shared" si="13"/>
        <v/>
      </c>
    </row>
    <row r="30">
      <c r="A30" s="1"/>
      <c r="B30" s="44"/>
      <c r="C30" s="44"/>
      <c r="D30" s="44"/>
      <c r="E30" s="44"/>
      <c r="F30" s="45" t="s">
        <v>1</v>
      </c>
      <c r="G30" s="46">
        <f>SUM(K30:AD30)</f>
        <v>4</v>
      </c>
      <c r="H30" s="44"/>
      <c r="I30" s="45" t="s">
        <v>1</v>
      </c>
      <c r="J30" s="47"/>
      <c r="K30" s="48">
        <v>0.0</v>
      </c>
      <c r="L30" s="48">
        <v>0.0</v>
      </c>
      <c r="M30" s="48">
        <v>3.0</v>
      </c>
      <c r="N30" s="48">
        <v>1.0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1"/>
      <c r="AA30" s="1"/>
      <c r="AB30" s="1"/>
      <c r="AC30" s="1"/>
      <c r="AD30" s="1"/>
    </row>
    <row r="31">
      <c r="A31" s="1"/>
      <c r="B31" s="21" t="s">
        <v>17</v>
      </c>
      <c r="C31" s="38" t="s">
        <v>18</v>
      </c>
      <c r="F31" s="39" t="s">
        <v>12</v>
      </c>
      <c r="G31" s="40">
        <v>200.0</v>
      </c>
      <c r="H31" s="1" t="str">
        <f>IFERROR(__xludf.DUMMYFUNCTION("SPARKLINE(I31:J31,{""charttype"",""bar"";""max"",1;""color1"",""lightgreen"";""color2"",""red""})"),"")</f>
        <v/>
      </c>
      <c r="I31" s="41">
        <f>IF(G32&lt;=G31,G32/G31,100%)</f>
        <v>0.17</v>
      </c>
      <c r="J31" s="42">
        <v>1.0</v>
      </c>
      <c r="K31" s="43">
        <f>IF(K32&gt;0,K32/$G$31,"")</f>
        <v>0.05</v>
      </c>
      <c r="L31" s="43">
        <f t="shared" ref="L31:AD31" si="14">IF(L32&gt;0,L32/$G$21,"")</f>
        <v>0.01</v>
      </c>
      <c r="M31" s="43">
        <f t="shared" si="14"/>
        <v>0.05</v>
      </c>
      <c r="N31" s="43">
        <f t="shared" si="14"/>
        <v>0.06</v>
      </c>
      <c r="O31" s="43" t="str">
        <f t="shared" si="14"/>
        <v/>
      </c>
      <c r="P31" s="43" t="str">
        <f t="shared" si="14"/>
        <v/>
      </c>
      <c r="Q31" s="43" t="str">
        <f t="shared" si="14"/>
        <v/>
      </c>
      <c r="R31" s="43" t="str">
        <f t="shared" si="14"/>
        <v/>
      </c>
      <c r="S31" s="43" t="str">
        <f t="shared" si="14"/>
        <v/>
      </c>
      <c r="T31" s="43" t="str">
        <f t="shared" si="14"/>
        <v/>
      </c>
      <c r="U31" s="43" t="str">
        <f t="shared" si="14"/>
        <v/>
      </c>
      <c r="V31" s="43" t="str">
        <f t="shared" si="14"/>
        <v/>
      </c>
      <c r="W31" s="43" t="str">
        <f t="shared" si="14"/>
        <v/>
      </c>
      <c r="X31" s="43" t="str">
        <f t="shared" si="14"/>
        <v/>
      </c>
      <c r="Y31" s="43" t="str">
        <f t="shared" si="14"/>
        <v/>
      </c>
      <c r="Z31" s="43" t="str">
        <f t="shared" si="14"/>
        <v/>
      </c>
      <c r="AA31" s="43" t="str">
        <f t="shared" si="14"/>
        <v/>
      </c>
      <c r="AB31" s="43" t="str">
        <f t="shared" si="14"/>
        <v/>
      </c>
      <c r="AC31" s="43" t="str">
        <f t="shared" si="14"/>
        <v/>
      </c>
      <c r="AD31" s="43" t="str">
        <f t="shared" si="14"/>
        <v/>
      </c>
    </row>
    <row r="32">
      <c r="A32" s="1"/>
      <c r="B32" s="44"/>
      <c r="C32" s="44"/>
      <c r="D32" s="44"/>
      <c r="E32" s="44"/>
      <c r="F32" s="45" t="s">
        <v>1</v>
      </c>
      <c r="G32" s="46">
        <f>SUM(K32:AD32)</f>
        <v>34</v>
      </c>
      <c r="H32" s="44"/>
      <c r="I32" s="45" t="s">
        <v>1</v>
      </c>
      <c r="J32" s="47"/>
      <c r="K32" s="48">
        <v>10.0</v>
      </c>
      <c r="L32" s="48">
        <v>2.0</v>
      </c>
      <c r="M32" s="48">
        <v>10.0</v>
      </c>
      <c r="N32" s="48">
        <v>12.0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1"/>
      <c r="AA32" s="1"/>
      <c r="AB32" s="1"/>
      <c r="AC32" s="1"/>
      <c r="AD32" s="1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25.5" customHeight="1">
      <c r="A34" s="1"/>
      <c r="B34" s="31" t="s">
        <v>20</v>
      </c>
      <c r="C34" s="11"/>
      <c r="D34" s="11"/>
      <c r="E34" s="11"/>
      <c r="F34" s="11"/>
      <c r="G34" s="11"/>
      <c r="H34" s="32" t="str">
        <f>IFERROR(__xludf.DUMMYFUNCTION("SPARKLINE(I34:J34,{""charttype"",""bar"";""max"",1;""color1"",""lightgreen"";""color2"",""red""})"),"")</f>
        <v/>
      </c>
      <c r="I34" s="33">
        <f>AVERAGE(I35,I37,I39,I41)</f>
        <v>0.3728333333</v>
      </c>
      <c r="J34" s="34">
        <v>1.0</v>
      </c>
      <c r="K34" s="35"/>
      <c r="L34" s="35"/>
      <c r="M34" s="35"/>
      <c r="N34" s="35"/>
      <c r="O34" s="35"/>
      <c r="P34" s="35"/>
      <c r="Q34" s="35"/>
      <c r="R34" s="49"/>
      <c r="S34" s="37"/>
      <c r="T34" s="37"/>
      <c r="U34" s="37"/>
      <c r="V34" s="37"/>
      <c r="W34" s="37"/>
      <c r="X34" s="37"/>
      <c r="Y34" s="37"/>
      <c r="Z34" s="1"/>
      <c r="AA34" s="1"/>
      <c r="AB34" s="1"/>
      <c r="AC34" s="1"/>
      <c r="AD34" s="1"/>
    </row>
    <row r="35">
      <c r="A35" s="1"/>
      <c r="B35" s="21" t="s">
        <v>10</v>
      </c>
      <c r="C35" s="38" t="s">
        <v>11</v>
      </c>
      <c r="F35" s="39" t="s">
        <v>12</v>
      </c>
      <c r="G35" s="40">
        <v>7000.0</v>
      </c>
      <c r="H35" s="1" t="str">
        <f>IFERROR(__xludf.DUMMYFUNCTION("SPARKLINE(I35:J35,{""charttype"",""bar"";""max"",1;""color1"",""lightgreen"";""color2"",""red""})"),"")</f>
        <v/>
      </c>
      <c r="I35" s="41">
        <f>IF(G36&lt;=G35,G36/G35,100%)</f>
        <v>0.228</v>
      </c>
      <c r="J35" s="42">
        <v>1.0</v>
      </c>
      <c r="K35" s="43">
        <f t="shared" ref="K35:Y35" si="15">IF(K36&gt;0,K36/$G$35,"")</f>
        <v>0.024</v>
      </c>
      <c r="L35" s="43">
        <f t="shared" si="15"/>
        <v>0.096</v>
      </c>
      <c r="M35" s="43">
        <f t="shared" si="15"/>
        <v>0.06</v>
      </c>
      <c r="N35" s="43">
        <f t="shared" si="15"/>
        <v>0.048</v>
      </c>
      <c r="O35" s="43" t="str">
        <f t="shared" si="15"/>
        <v/>
      </c>
      <c r="P35" s="43" t="str">
        <f t="shared" si="15"/>
        <v/>
      </c>
      <c r="Q35" s="43" t="str">
        <f t="shared" si="15"/>
        <v/>
      </c>
      <c r="R35" s="43" t="str">
        <f t="shared" si="15"/>
        <v/>
      </c>
      <c r="S35" s="43" t="str">
        <f t="shared" si="15"/>
        <v/>
      </c>
      <c r="T35" s="43" t="str">
        <f t="shared" si="15"/>
        <v/>
      </c>
      <c r="U35" s="43" t="str">
        <f t="shared" si="15"/>
        <v/>
      </c>
      <c r="V35" s="43" t="str">
        <f t="shared" si="15"/>
        <v/>
      </c>
      <c r="W35" s="43" t="str">
        <f t="shared" si="15"/>
        <v/>
      </c>
      <c r="X35" s="43" t="str">
        <f t="shared" si="15"/>
        <v/>
      </c>
      <c r="Y35" s="43" t="str">
        <f t="shared" si="15"/>
        <v/>
      </c>
      <c r="Z35" s="43" t="str">
        <f t="shared" ref="Z35:AD35" si="16">IF(Z36&gt;0,Z36/$G$15+Y35,"")</f>
        <v/>
      </c>
      <c r="AA35" s="43" t="str">
        <f t="shared" si="16"/>
        <v/>
      </c>
      <c r="AB35" s="43" t="str">
        <f t="shared" si="16"/>
        <v/>
      </c>
      <c r="AC35" s="43" t="str">
        <f t="shared" si="16"/>
        <v/>
      </c>
      <c r="AD35" s="43" t="str">
        <f t="shared" si="16"/>
        <v/>
      </c>
    </row>
    <row r="36">
      <c r="A36" s="1"/>
      <c r="B36" s="44"/>
      <c r="C36" s="44"/>
      <c r="D36" s="44"/>
      <c r="E36" s="44"/>
      <c r="F36" s="45" t="s">
        <v>1</v>
      </c>
      <c r="G36" s="46">
        <f>SUM(K36:AD36)</f>
        <v>1596</v>
      </c>
      <c r="H36" s="44"/>
      <c r="I36" s="45" t="s">
        <v>1</v>
      </c>
      <c r="J36" s="47"/>
      <c r="K36" s="48">
        <v>168.0</v>
      </c>
      <c r="L36" s="48">
        <v>672.0</v>
      </c>
      <c r="M36" s="48">
        <v>420.0</v>
      </c>
      <c r="N36" s="48">
        <v>336.0</v>
      </c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1"/>
      <c r="AA36" s="1"/>
      <c r="AB36" s="1"/>
      <c r="AC36" s="1"/>
      <c r="AD36" s="1"/>
    </row>
    <row r="37">
      <c r="A37" s="1"/>
      <c r="B37" s="21" t="s">
        <v>13</v>
      </c>
      <c r="C37" s="38" t="s">
        <v>14</v>
      </c>
      <c r="F37" s="39" t="s">
        <v>12</v>
      </c>
      <c r="G37" s="40">
        <v>100.0</v>
      </c>
      <c r="H37" s="1" t="str">
        <f>IFERROR(__xludf.DUMMYFUNCTION("SPARKLINE(I37:J37,{""charttype"",""bar"";""max"",1;""color1"",""lightgreen"";""color2"",""red""})"),"")</f>
        <v/>
      </c>
      <c r="I37" s="41">
        <f>IF(G38&lt;=G37,G38/G37,100%)</f>
        <v>0.16</v>
      </c>
      <c r="J37" s="42">
        <v>1.0</v>
      </c>
      <c r="K37" s="43">
        <f>IF(K38&gt;0,K38/$G$37,"")</f>
        <v>0.05</v>
      </c>
      <c r="L37" s="43">
        <f t="shared" ref="L37:AD37" si="17">IF(L38&gt;0,L38/$G$17,"")</f>
        <v>0.03</v>
      </c>
      <c r="M37" s="43">
        <f t="shared" si="17"/>
        <v>0.01</v>
      </c>
      <c r="N37" s="43">
        <f t="shared" si="17"/>
        <v>0.07</v>
      </c>
      <c r="O37" s="43" t="str">
        <f t="shared" si="17"/>
        <v/>
      </c>
      <c r="P37" s="43" t="str">
        <f t="shared" si="17"/>
        <v/>
      </c>
      <c r="Q37" s="43" t="str">
        <f t="shared" si="17"/>
        <v/>
      </c>
      <c r="R37" s="43" t="str">
        <f t="shared" si="17"/>
        <v/>
      </c>
      <c r="S37" s="43" t="str">
        <f t="shared" si="17"/>
        <v/>
      </c>
      <c r="T37" s="43" t="str">
        <f t="shared" si="17"/>
        <v/>
      </c>
      <c r="U37" s="43" t="str">
        <f t="shared" si="17"/>
        <v/>
      </c>
      <c r="V37" s="43" t="str">
        <f t="shared" si="17"/>
        <v/>
      </c>
      <c r="W37" s="43" t="str">
        <f t="shared" si="17"/>
        <v/>
      </c>
      <c r="X37" s="43" t="str">
        <f t="shared" si="17"/>
        <v/>
      </c>
      <c r="Y37" s="43" t="str">
        <f t="shared" si="17"/>
        <v/>
      </c>
      <c r="Z37" s="43" t="str">
        <f t="shared" si="17"/>
        <v/>
      </c>
      <c r="AA37" s="43" t="str">
        <f t="shared" si="17"/>
        <v/>
      </c>
      <c r="AB37" s="43" t="str">
        <f t="shared" si="17"/>
        <v/>
      </c>
      <c r="AC37" s="43" t="str">
        <f t="shared" si="17"/>
        <v/>
      </c>
      <c r="AD37" s="43" t="str">
        <f t="shared" si="17"/>
        <v/>
      </c>
    </row>
    <row r="38">
      <c r="A38" s="1"/>
      <c r="B38" s="44"/>
      <c r="C38" s="44"/>
      <c r="D38" s="44"/>
      <c r="E38" s="44"/>
      <c r="F38" s="45" t="s">
        <v>1</v>
      </c>
      <c r="G38" s="46">
        <f>SUM(K38:AD38)</f>
        <v>16</v>
      </c>
      <c r="H38" s="44"/>
      <c r="I38" s="45" t="s">
        <v>1</v>
      </c>
      <c r="J38" s="47"/>
      <c r="K38" s="48">
        <v>5.0</v>
      </c>
      <c r="L38" s="48">
        <v>3.0</v>
      </c>
      <c r="M38" s="48">
        <v>1.0</v>
      </c>
      <c r="N38" s="48">
        <v>7.0</v>
      </c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1"/>
      <c r="AA38" s="1"/>
      <c r="AB38" s="1"/>
      <c r="AC38" s="1"/>
      <c r="AD38" s="1"/>
    </row>
    <row r="39">
      <c r="A39" s="1"/>
      <c r="B39" s="21" t="s">
        <v>15</v>
      </c>
      <c r="C39" s="38" t="s">
        <v>16</v>
      </c>
      <c r="F39" s="39" t="s">
        <v>12</v>
      </c>
      <c r="G39" s="40">
        <v>15.0</v>
      </c>
      <c r="H39" s="1" t="str">
        <f>IFERROR(__xludf.DUMMYFUNCTION("SPARKLINE(I39:J39,{""charttype"",""bar"";""max"",1;""color1"",""lightgreen"";""color2"",""red""})"),"")</f>
        <v/>
      </c>
      <c r="I39" s="41">
        <f>IF(G40&lt;=G39,G40/G39,100%)</f>
        <v>0.9333333333</v>
      </c>
      <c r="J39" s="42">
        <v>1.0</v>
      </c>
      <c r="K39" s="43">
        <f>IF(K40&gt;0,K40/$G$39,"")</f>
        <v>0.6666666667</v>
      </c>
      <c r="L39" s="43" t="str">
        <f t="shared" ref="L39:AD39" si="18">IF(L40&gt;0,L40/$G$19,"")</f>
        <v/>
      </c>
      <c r="M39" s="43">
        <f t="shared" si="18"/>
        <v>0.2</v>
      </c>
      <c r="N39" s="43">
        <f t="shared" si="18"/>
        <v>0.06666666667</v>
      </c>
      <c r="O39" s="43" t="str">
        <f t="shared" si="18"/>
        <v/>
      </c>
      <c r="P39" s="43" t="str">
        <f t="shared" si="18"/>
        <v/>
      </c>
      <c r="Q39" s="43" t="str">
        <f t="shared" si="18"/>
        <v/>
      </c>
      <c r="R39" s="43" t="str">
        <f t="shared" si="18"/>
        <v/>
      </c>
      <c r="S39" s="43" t="str">
        <f t="shared" si="18"/>
        <v/>
      </c>
      <c r="T39" s="43" t="str">
        <f t="shared" si="18"/>
        <v/>
      </c>
      <c r="U39" s="43" t="str">
        <f t="shared" si="18"/>
        <v/>
      </c>
      <c r="V39" s="43" t="str">
        <f t="shared" si="18"/>
        <v/>
      </c>
      <c r="W39" s="43" t="str">
        <f t="shared" si="18"/>
        <v/>
      </c>
      <c r="X39" s="43" t="str">
        <f t="shared" si="18"/>
        <v/>
      </c>
      <c r="Y39" s="43" t="str">
        <f t="shared" si="18"/>
        <v/>
      </c>
      <c r="Z39" s="43" t="str">
        <f t="shared" si="18"/>
        <v/>
      </c>
      <c r="AA39" s="43" t="str">
        <f t="shared" si="18"/>
        <v/>
      </c>
      <c r="AB39" s="43" t="str">
        <f t="shared" si="18"/>
        <v/>
      </c>
      <c r="AC39" s="43" t="str">
        <f t="shared" si="18"/>
        <v/>
      </c>
      <c r="AD39" s="43" t="str">
        <f t="shared" si="18"/>
        <v/>
      </c>
    </row>
    <row r="40">
      <c r="A40" s="1"/>
      <c r="B40" s="44"/>
      <c r="C40" s="44"/>
      <c r="D40" s="44"/>
      <c r="E40" s="44"/>
      <c r="F40" s="45" t="s">
        <v>1</v>
      </c>
      <c r="G40" s="46">
        <f>SUM(K40:AD40)</f>
        <v>14</v>
      </c>
      <c r="H40" s="44"/>
      <c r="I40" s="45" t="s">
        <v>1</v>
      </c>
      <c r="J40" s="47"/>
      <c r="K40" s="48">
        <v>10.0</v>
      </c>
      <c r="L40" s="48">
        <v>0.0</v>
      </c>
      <c r="M40" s="48">
        <v>3.0</v>
      </c>
      <c r="N40" s="48">
        <v>1.0</v>
      </c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1"/>
      <c r="AA40" s="1"/>
      <c r="AB40" s="1"/>
      <c r="AC40" s="1"/>
      <c r="AD40" s="1"/>
    </row>
    <row r="41">
      <c r="A41" s="1"/>
      <c r="B41" s="21" t="s">
        <v>17</v>
      </c>
      <c r="C41" s="38" t="s">
        <v>18</v>
      </c>
      <c r="F41" s="39" t="s">
        <v>12</v>
      </c>
      <c r="G41" s="40">
        <v>200.0</v>
      </c>
      <c r="H41" s="1" t="str">
        <f>IFERROR(__xludf.DUMMYFUNCTION("SPARKLINE(I41:J41,{""charttype"",""bar"";""max"",1;""color1"",""lightgreen"";""color2"",""red""})"),"")</f>
        <v/>
      </c>
      <c r="I41" s="41">
        <f>IF(G42&lt;=G41,G42/G41,100%)</f>
        <v>0.17</v>
      </c>
      <c r="J41" s="42">
        <v>1.0</v>
      </c>
      <c r="K41" s="43">
        <f>IF(K42&gt;0,K42/$G$41,"")</f>
        <v>0.05</v>
      </c>
      <c r="L41" s="43">
        <f t="shared" ref="L41:AD41" si="19">IF(L42&gt;0,L42/$G$21,"")</f>
        <v>0.01</v>
      </c>
      <c r="M41" s="43">
        <f t="shared" si="19"/>
        <v>0.05</v>
      </c>
      <c r="N41" s="43">
        <f t="shared" si="19"/>
        <v>0.06</v>
      </c>
      <c r="O41" s="43" t="str">
        <f t="shared" si="19"/>
        <v/>
      </c>
      <c r="P41" s="43" t="str">
        <f t="shared" si="19"/>
        <v/>
      </c>
      <c r="Q41" s="43" t="str">
        <f t="shared" si="19"/>
        <v/>
      </c>
      <c r="R41" s="43" t="str">
        <f t="shared" si="19"/>
        <v/>
      </c>
      <c r="S41" s="43" t="str">
        <f t="shared" si="19"/>
        <v/>
      </c>
      <c r="T41" s="43" t="str">
        <f t="shared" si="19"/>
        <v/>
      </c>
      <c r="U41" s="43" t="str">
        <f t="shared" si="19"/>
        <v/>
      </c>
      <c r="V41" s="43" t="str">
        <f t="shared" si="19"/>
        <v/>
      </c>
      <c r="W41" s="43" t="str">
        <f t="shared" si="19"/>
        <v/>
      </c>
      <c r="X41" s="43" t="str">
        <f t="shared" si="19"/>
        <v/>
      </c>
      <c r="Y41" s="43" t="str">
        <f t="shared" si="19"/>
        <v/>
      </c>
      <c r="Z41" s="43" t="str">
        <f t="shared" si="19"/>
        <v/>
      </c>
      <c r="AA41" s="43" t="str">
        <f t="shared" si="19"/>
        <v/>
      </c>
      <c r="AB41" s="43" t="str">
        <f t="shared" si="19"/>
        <v/>
      </c>
      <c r="AC41" s="43" t="str">
        <f t="shared" si="19"/>
        <v/>
      </c>
      <c r="AD41" s="43" t="str">
        <f t="shared" si="19"/>
        <v/>
      </c>
    </row>
    <row r="42">
      <c r="A42" s="1"/>
      <c r="B42" s="44"/>
      <c r="C42" s="44"/>
      <c r="D42" s="44"/>
      <c r="E42" s="44"/>
      <c r="F42" s="45" t="s">
        <v>1</v>
      </c>
      <c r="G42" s="46">
        <f>SUM(K42:AD42)</f>
        <v>34</v>
      </c>
      <c r="H42" s="44"/>
      <c r="I42" s="45" t="s">
        <v>1</v>
      </c>
      <c r="J42" s="47"/>
      <c r="K42" s="48">
        <v>10.0</v>
      </c>
      <c r="L42" s="48">
        <v>2.0</v>
      </c>
      <c r="M42" s="48">
        <v>10.0</v>
      </c>
      <c r="N42" s="48">
        <v>12.0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1"/>
      <c r="AA42" s="1"/>
      <c r="AB42" s="1"/>
      <c r="AC42" s="1"/>
      <c r="AD42" s="1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25.5" customHeight="1">
      <c r="A44" s="1"/>
      <c r="B44" s="31" t="s">
        <v>21</v>
      </c>
      <c r="C44" s="11"/>
      <c r="D44" s="11"/>
      <c r="E44" s="11"/>
      <c r="F44" s="11"/>
      <c r="G44" s="11"/>
      <c r="H44" s="32" t="str">
        <f>IFERROR(__xludf.DUMMYFUNCTION("SPARKLINE(I44:J44,{""charttype"",""bar"";""max"",1;""color1"",""lightgreen"";""color2"",""red""})"),"")</f>
        <v/>
      </c>
      <c r="I44" s="33">
        <f>AVERAGE(I45,I47,I49,I51)</f>
        <v>0.2061666667</v>
      </c>
      <c r="J44" s="34">
        <v>1.0</v>
      </c>
      <c r="K44" s="35"/>
      <c r="L44" s="35"/>
      <c r="M44" s="35"/>
      <c r="N44" s="35"/>
      <c r="O44" s="35"/>
      <c r="P44" s="35"/>
      <c r="Q44" s="35"/>
      <c r="R44" s="49"/>
      <c r="S44" s="37"/>
      <c r="T44" s="37"/>
      <c r="U44" s="37"/>
      <c r="V44" s="37"/>
      <c r="W44" s="37"/>
      <c r="X44" s="37"/>
      <c r="Y44" s="37"/>
      <c r="Z44" s="1"/>
      <c r="AA44" s="1"/>
      <c r="AB44" s="1"/>
      <c r="AC44" s="1"/>
      <c r="AD44" s="1"/>
    </row>
    <row r="45">
      <c r="A45" s="1"/>
      <c r="B45" s="21" t="s">
        <v>10</v>
      </c>
      <c r="C45" s="38" t="s">
        <v>11</v>
      </c>
      <c r="F45" s="39" t="s">
        <v>12</v>
      </c>
      <c r="G45" s="40">
        <v>7000.0</v>
      </c>
      <c r="H45" s="1" t="str">
        <f>IFERROR(__xludf.DUMMYFUNCTION("SPARKLINE(I45:J45,{""charttype"",""bar"";""max"",1;""color1"",""lightgreen"";""color2"",""red""})"),"")</f>
        <v/>
      </c>
      <c r="I45" s="41">
        <f>IF(G46&lt;=G45,G46/G45,100%)</f>
        <v>0.228</v>
      </c>
      <c r="J45" s="42">
        <v>1.0</v>
      </c>
      <c r="K45" s="43">
        <f>IF(K46&gt;0,K46/$G$45,"")</f>
        <v>0.024</v>
      </c>
      <c r="L45" s="43">
        <f t="shared" ref="L45:Y45" si="20">IF(L46&gt;0,L46/$G$15,"")</f>
        <v>0.096</v>
      </c>
      <c r="M45" s="43">
        <f t="shared" si="20"/>
        <v>0.06</v>
      </c>
      <c r="N45" s="43">
        <f t="shared" si="20"/>
        <v>0.048</v>
      </c>
      <c r="O45" s="43" t="str">
        <f t="shared" si="20"/>
        <v/>
      </c>
      <c r="P45" s="43" t="str">
        <f t="shared" si="20"/>
        <v/>
      </c>
      <c r="Q45" s="43" t="str">
        <f t="shared" si="20"/>
        <v/>
      </c>
      <c r="R45" s="43" t="str">
        <f t="shared" si="20"/>
        <v/>
      </c>
      <c r="S45" s="43" t="str">
        <f t="shared" si="20"/>
        <v/>
      </c>
      <c r="T45" s="43" t="str">
        <f t="shared" si="20"/>
        <v/>
      </c>
      <c r="U45" s="43" t="str">
        <f t="shared" si="20"/>
        <v/>
      </c>
      <c r="V45" s="43" t="str">
        <f t="shared" si="20"/>
        <v/>
      </c>
      <c r="W45" s="43" t="str">
        <f t="shared" si="20"/>
        <v/>
      </c>
      <c r="X45" s="43" t="str">
        <f t="shared" si="20"/>
        <v/>
      </c>
      <c r="Y45" s="43" t="str">
        <f t="shared" si="20"/>
        <v/>
      </c>
      <c r="Z45" s="43" t="str">
        <f t="shared" ref="Z45:AD45" si="21">IF(Z46&gt;0,Z46/$G$15+Y45,"")</f>
        <v/>
      </c>
      <c r="AA45" s="43" t="str">
        <f t="shared" si="21"/>
        <v/>
      </c>
      <c r="AB45" s="43" t="str">
        <f t="shared" si="21"/>
        <v/>
      </c>
      <c r="AC45" s="43" t="str">
        <f t="shared" si="21"/>
        <v/>
      </c>
      <c r="AD45" s="43" t="str">
        <f t="shared" si="21"/>
        <v/>
      </c>
    </row>
    <row r="46">
      <c r="A46" s="1"/>
      <c r="B46" s="44"/>
      <c r="C46" s="44"/>
      <c r="D46" s="44"/>
      <c r="E46" s="44"/>
      <c r="F46" s="45" t="s">
        <v>1</v>
      </c>
      <c r="G46" s="46">
        <f>SUM(K46:AD46)</f>
        <v>1596</v>
      </c>
      <c r="H46" s="44"/>
      <c r="I46" s="45" t="s">
        <v>1</v>
      </c>
      <c r="J46" s="47"/>
      <c r="K46" s="48">
        <v>168.0</v>
      </c>
      <c r="L46" s="48">
        <v>672.0</v>
      </c>
      <c r="M46" s="48">
        <v>420.0</v>
      </c>
      <c r="N46" s="48">
        <v>336.0</v>
      </c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1"/>
      <c r="AA46" s="1"/>
      <c r="AB46" s="1"/>
      <c r="AC46" s="1"/>
      <c r="AD46" s="1"/>
    </row>
    <row r="47">
      <c r="A47" s="1"/>
      <c r="B47" s="21" t="s">
        <v>13</v>
      </c>
      <c r="C47" s="38" t="s">
        <v>14</v>
      </c>
      <c r="F47" s="39" t="s">
        <v>12</v>
      </c>
      <c r="G47" s="40">
        <v>100.0</v>
      </c>
      <c r="H47" s="1" t="str">
        <f>IFERROR(__xludf.DUMMYFUNCTION("SPARKLINE(I47:J47,{""charttype"",""bar"";""max"",1;""color1"",""lightgreen"";""color2"",""red""})"),"")</f>
        <v/>
      </c>
      <c r="I47" s="41">
        <f>IF(G48&lt;=G47,G48/G47,100%)</f>
        <v>0.16</v>
      </c>
      <c r="J47" s="42">
        <v>1.0</v>
      </c>
      <c r="K47" s="43">
        <f>IF(K48&gt;0,K48/$G$47,"")</f>
        <v>0.05</v>
      </c>
      <c r="L47" s="43">
        <f t="shared" ref="L47:AD47" si="22">IF(L48&gt;0,L48/$G$17,"")</f>
        <v>0.03</v>
      </c>
      <c r="M47" s="43">
        <f t="shared" si="22"/>
        <v>0.01</v>
      </c>
      <c r="N47" s="43">
        <f t="shared" si="22"/>
        <v>0.07</v>
      </c>
      <c r="O47" s="43" t="str">
        <f t="shared" si="22"/>
        <v/>
      </c>
      <c r="P47" s="43" t="str">
        <f t="shared" si="22"/>
        <v/>
      </c>
      <c r="Q47" s="43" t="str">
        <f t="shared" si="22"/>
        <v/>
      </c>
      <c r="R47" s="43" t="str">
        <f t="shared" si="22"/>
        <v/>
      </c>
      <c r="S47" s="43" t="str">
        <f t="shared" si="22"/>
        <v/>
      </c>
      <c r="T47" s="43" t="str">
        <f t="shared" si="22"/>
        <v/>
      </c>
      <c r="U47" s="43" t="str">
        <f t="shared" si="22"/>
        <v/>
      </c>
      <c r="V47" s="43" t="str">
        <f t="shared" si="22"/>
        <v/>
      </c>
      <c r="W47" s="43" t="str">
        <f t="shared" si="22"/>
        <v/>
      </c>
      <c r="X47" s="43" t="str">
        <f t="shared" si="22"/>
        <v/>
      </c>
      <c r="Y47" s="43" t="str">
        <f t="shared" si="22"/>
        <v/>
      </c>
      <c r="Z47" s="43" t="str">
        <f t="shared" si="22"/>
        <v/>
      </c>
      <c r="AA47" s="43" t="str">
        <f t="shared" si="22"/>
        <v/>
      </c>
      <c r="AB47" s="43" t="str">
        <f t="shared" si="22"/>
        <v/>
      </c>
      <c r="AC47" s="43" t="str">
        <f t="shared" si="22"/>
        <v/>
      </c>
      <c r="AD47" s="43" t="str">
        <f t="shared" si="22"/>
        <v/>
      </c>
    </row>
    <row r="48">
      <c r="A48" s="1"/>
      <c r="B48" s="44"/>
      <c r="C48" s="44"/>
      <c r="D48" s="44"/>
      <c r="E48" s="44"/>
      <c r="F48" s="45" t="s">
        <v>1</v>
      </c>
      <c r="G48" s="46">
        <f>SUM(K48:AD48)</f>
        <v>16</v>
      </c>
      <c r="H48" s="44"/>
      <c r="I48" s="45" t="s">
        <v>1</v>
      </c>
      <c r="J48" s="47"/>
      <c r="K48" s="48">
        <v>5.0</v>
      </c>
      <c r="L48" s="48">
        <v>3.0</v>
      </c>
      <c r="M48" s="48">
        <v>1.0</v>
      </c>
      <c r="N48" s="48">
        <v>7.0</v>
      </c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1"/>
      <c r="AA48" s="1"/>
      <c r="AB48" s="1"/>
      <c r="AC48" s="1"/>
      <c r="AD48" s="1"/>
    </row>
    <row r="49">
      <c r="A49" s="1"/>
      <c r="B49" s="21" t="s">
        <v>15</v>
      </c>
      <c r="C49" s="38" t="s">
        <v>16</v>
      </c>
      <c r="F49" s="39" t="s">
        <v>12</v>
      </c>
      <c r="G49" s="40">
        <v>15.0</v>
      </c>
      <c r="H49" s="1" t="str">
        <f>IFERROR(__xludf.DUMMYFUNCTION("SPARKLINE(I49:J49,{""charttype"",""bar"";""max"",1;""color1"",""lightgreen"";""color2"",""red""})"),"")</f>
        <v/>
      </c>
      <c r="I49" s="41">
        <f>IF(G50&lt;=G49,G50/G49,100%)</f>
        <v>0.2666666667</v>
      </c>
      <c r="J49" s="42">
        <v>1.0</v>
      </c>
      <c r="K49" s="43" t="str">
        <f>IF(K50&gt;0,K50/$G$49,"")</f>
        <v/>
      </c>
      <c r="L49" s="43" t="str">
        <f t="shared" ref="L49:AD49" si="23">IF(L50&gt;0,L50/$G$19,"")</f>
        <v/>
      </c>
      <c r="M49" s="43">
        <f t="shared" si="23"/>
        <v>0.2</v>
      </c>
      <c r="N49" s="43">
        <f t="shared" si="23"/>
        <v>0.06666666667</v>
      </c>
      <c r="O49" s="43" t="str">
        <f t="shared" si="23"/>
        <v/>
      </c>
      <c r="P49" s="43" t="str">
        <f t="shared" si="23"/>
        <v/>
      </c>
      <c r="Q49" s="43" t="str">
        <f t="shared" si="23"/>
        <v/>
      </c>
      <c r="R49" s="43" t="str">
        <f t="shared" si="23"/>
        <v/>
      </c>
      <c r="S49" s="43" t="str">
        <f t="shared" si="23"/>
        <v/>
      </c>
      <c r="T49" s="43" t="str">
        <f t="shared" si="23"/>
        <v/>
      </c>
      <c r="U49" s="43" t="str">
        <f t="shared" si="23"/>
        <v/>
      </c>
      <c r="V49" s="43" t="str">
        <f t="shared" si="23"/>
        <v/>
      </c>
      <c r="W49" s="43" t="str">
        <f t="shared" si="23"/>
        <v/>
      </c>
      <c r="X49" s="43" t="str">
        <f t="shared" si="23"/>
        <v/>
      </c>
      <c r="Y49" s="43" t="str">
        <f t="shared" si="23"/>
        <v/>
      </c>
      <c r="Z49" s="43" t="str">
        <f t="shared" si="23"/>
        <v/>
      </c>
      <c r="AA49" s="43" t="str">
        <f t="shared" si="23"/>
        <v/>
      </c>
      <c r="AB49" s="43" t="str">
        <f t="shared" si="23"/>
        <v/>
      </c>
      <c r="AC49" s="43" t="str">
        <f t="shared" si="23"/>
        <v/>
      </c>
      <c r="AD49" s="43" t="str">
        <f t="shared" si="23"/>
        <v/>
      </c>
    </row>
    <row r="50">
      <c r="A50" s="1"/>
      <c r="B50" s="44"/>
      <c r="C50" s="44"/>
      <c r="D50" s="44"/>
      <c r="E50" s="44"/>
      <c r="F50" s="45" t="s">
        <v>1</v>
      </c>
      <c r="G50" s="46">
        <f>SUM(K50:AD50)</f>
        <v>4</v>
      </c>
      <c r="H50" s="44"/>
      <c r="I50" s="45" t="s">
        <v>1</v>
      </c>
      <c r="J50" s="47"/>
      <c r="K50" s="48">
        <v>0.0</v>
      </c>
      <c r="L50" s="48">
        <v>0.0</v>
      </c>
      <c r="M50" s="48">
        <v>3.0</v>
      </c>
      <c r="N50" s="48">
        <v>1.0</v>
      </c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1"/>
      <c r="AA50" s="1"/>
      <c r="AB50" s="1"/>
      <c r="AC50" s="1"/>
      <c r="AD50" s="1"/>
    </row>
    <row r="51">
      <c r="A51" s="1"/>
      <c r="B51" s="21" t="s">
        <v>17</v>
      </c>
      <c r="C51" s="38" t="s">
        <v>18</v>
      </c>
      <c r="F51" s="39" t="s">
        <v>12</v>
      </c>
      <c r="G51" s="40">
        <v>200.0</v>
      </c>
      <c r="H51" s="1" t="str">
        <f>IFERROR(__xludf.DUMMYFUNCTION("SPARKLINE(I51:J51,{""charttype"",""bar"";""max"",1;""color1"",""lightgreen"";""color2"",""red""})"),"")</f>
        <v/>
      </c>
      <c r="I51" s="41">
        <f>IF(G52&lt;=G51,G52/G51,100%)</f>
        <v>0.17</v>
      </c>
      <c r="J51" s="42">
        <v>1.0</v>
      </c>
      <c r="K51" s="43">
        <f>IF(K52&gt;0,K52/$G$51,"")</f>
        <v>0.05</v>
      </c>
      <c r="L51" s="43">
        <f t="shared" ref="L51:AD51" si="24">IF(L52&gt;0,L52/$G$21,"")</f>
        <v>0.01</v>
      </c>
      <c r="M51" s="43">
        <f t="shared" si="24"/>
        <v>0.05</v>
      </c>
      <c r="N51" s="43">
        <f t="shared" si="24"/>
        <v>0.06</v>
      </c>
      <c r="O51" s="43" t="str">
        <f t="shared" si="24"/>
        <v/>
      </c>
      <c r="P51" s="43" t="str">
        <f t="shared" si="24"/>
        <v/>
      </c>
      <c r="Q51" s="43" t="str">
        <f t="shared" si="24"/>
        <v/>
      </c>
      <c r="R51" s="43" t="str">
        <f t="shared" si="24"/>
        <v/>
      </c>
      <c r="S51" s="43" t="str">
        <f t="shared" si="24"/>
        <v/>
      </c>
      <c r="T51" s="43" t="str">
        <f t="shared" si="24"/>
        <v/>
      </c>
      <c r="U51" s="43" t="str">
        <f t="shared" si="24"/>
        <v/>
      </c>
      <c r="V51" s="43" t="str">
        <f t="shared" si="24"/>
        <v/>
      </c>
      <c r="W51" s="43" t="str">
        <f t="shared" si="24"/>
        <v/>
      </c>
      <c r="X51" s="43" t="str">
        <f t="shared" si="24"/>
        <v/>
      </c>
      <c r="Y51" s="43" t="str">
        <f t="shared" si="24"/>
        <v/>
      </c>
      <c r="Z51" s="43" t="str">
        <f t="shared" si="24"/>
        <v/>
      </c>
      <c r="AA51" s="43" t="str">
        <f t="shared" si="24"/>
        <v/>
      </c>
      <c r="AB51" s="43" t="str">
        <f t="shared" si="24"/>
        <v/>
      </c>
      <c r="AC51" s="43" t="str">
        <f t="shared" si="24"/>
        <v/>
      </c>
      <c r="AD51" s="43" t="str">
        <f t="shared" si="24"/>
        <v/>
      </c>
    </row>
    <row r="52">
      <c r="A52" s="1"/>
      <c r="B52" s="44"/>
      <c r="C52" s="44"/>
      <c r="D52" s="44"/>
      <c r="E52" s="44"/>
      <c r="F52" s="45" t="s">
        <v>1</v>
      </c>
      <c r="G52" s="46">
        <f>SUM(K52:AD52)</f>
        <v>34</v>
      </c>
      <c r="H52" s="44"/>
      <c r="I52" s="45" t="s">
        <v>1</v>
      </c>
      <c r="J52" s="47"/>
      <c r="K52" s="48">
        <v>10.0</v>
      </c>
      <c r="L52" s="48">
        <v>2.0</v>
      </c>
      <c r="M52" s="48">
        <v>10.0</v>
      </c>
      <c r="N52" s="48">
        <v>12.0</v>
      </c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1"/>
      <c r="AA52" s="1"/>
      <c r="AB52" s="1"/>
      <c r="AC52" s="1"/>
      <c r="AD52" s="1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50" t="s">
        <v>22</v>
      </c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50" t="s">
        <v>22</v>
      </c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</sheetData>
  <mergeCells count="60">
    <mergeCell ref="B39:B40"/>
    <mergeCell ref="B41:B42"/>
    <mergeCell ref="B45:B46"/>
    <mergeCell ref="B47:B48"/>
    <mergeCell ref="B49:B50"/>
    <mergeCell ref="B51:B52"/>
    <mergeCell ref="B21:B22"/>
    <mergeCell ref="B25:B26"/>
    <mergeCell ref="B27:B28"/>
    <mergeCell ref="B29:B30"/>
    <mergeCell ref="B31:B32"/>
    <mergeCell ref="B35:B36"/>
    <mergeCell ref="B37:B38"/>
    <mergeCell ref="H41:H42"/>
    <mergeCell ref="H45:H46"/>
    <mergeCell ref="C49:E50"/>
    <mergeCell ref="H49:H50"/>
    <mergeCell ref="C51:E52"/>
    <mergeCell ref="H51:H52"/>
    <mergeCell ref="C37:E38"/>
    <mergeCell ref="H37:H38"/>
    <mergeCell ref="C39:E40"/>
    <mergeCell ref="H39:H40"/>
    <mergeCell ref="C41:E42"/>
    <mergeCell ref="B44:G44"/>
    <mergeCell ref="C45:E46"/>
    <mergeCell ref="B1:I6"/>
    <mergeCell ref="K2:Q2"/>
    <mergeCell ref="K3:Q5"/>
    <mergeCell ref="R3:R5"/>
    <mergeCell ref="B7:D7"/>
    <mergeCell ref="H8:I8"/>
    <mergeCell ref="H9:I9"/>
    <mergeCell ref="E8:F8"/>
    <mergeCell ref="B14:G14"/>
    <mergeCell ref="B15:B16"/>
    <mergeCell ref="C15:E16"/>
    <mergeCell ref="H15:H16"/>
    <mergeCell ref="C17:E18"/>
    <mergeCell ref="H17:H18"/>
    <mergeCell ref="H21:H22"/>
    <mergeCell ref="H25:H26"/>
    <mergeCell ref="B17:B18"/>
    <mergeCell ref="B19:B20"/>
    <mergeCell ref="C19:E20"/>
    <mergeCell ref="H19:H20"/>
    <mergeCell ref="C21:E22"/>
    <mergeCell ref="B24:G24"/>
    <mergeCell ref="C25:E26"/>
    <mergeCell ref="H31:H32"/>
    <mergeCell ref="H35:H36"/>
    <mergeCell ref="C27:E28"/>
    <mergeCell ref="H27:H28"/>
    <mergeCell ref="C29:E30"/>
    <mergeCell ref="H29:H30"/>
    <mergeCell ref="C31:E32"/>
    <mergeCell ref="B34:G34"/>
    <mergeCell ref="C35:E36"/>
    <mergeCell ref="C47:E48"/>
    <mergeCell ref="H47:H4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