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5lu\Downloads\"/>
    </mc:Choice>
  </mc:AlternateContent>
  <xr:revisionPtr revIDLastSave="0" documentId="13_ncr:1_{E26AD547-C81D-4DF4-9BAD-AC06B984532D}" xr6:coauthVersionLast="47" xr6:coauthVersionMax="47" xr10:uidLastSave="{00000000-0000-0000-0000-000000000000}"/>
  <bookViews>
    <workbookView xWindow="-108" yWindow="-108" windowWidth="23256" windowHeight="12576" xr2:uid="{5716C2CF-CA1E-4E99-84DC-817DB3C7368A}"/>
  </bookViews>
  <sheets>
    <sheet name="DATI" sheetId="1" r:id="rId1"/>
    <sheet name="rendiconto fin. delle d.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2" l="1"/>
  <c r="I7" i="2"/>
  <c r="H7" i="2"/>
  <c r="D26" i="2"/>
  <c r="D25" i="2"/>
  <c r="D28" i="2"/>
  <c r="F46" i="1"/>
  <c r="F48" i="1" s="1"/>
  <c r="C46" i="1"/>
  <c r="E46" i="1" s="1"/>
  <c r="F45" i="1"/>
  <c r="G38" i="1"/>
  <c r="D16" i="2" s="1"/>
  <c r="D20" i="2"/>
  <c r="F38" i="1"/>
  <c r="D18" i="2" s="1"/>
  <c r="E33" i="1"/>
  <c r="E34" i="1"/>
  <c r="E35" i="1"/>
  <c r="E36" i="1"/>
  <c r="E37" i="1"/>
  <c r="G48" i="1"/>
  <c r="E47" i="1"/>
  <c r="E45" i="1"/>
  <c r="D30" i="1"/>
  <c r="C30" i="1"/>
  <c r="C25" i="1"/>
  <c r="D25" i="1"/>
  <c r="E28" i="1"/>
  <c r="E29" i="1"/>
  <c r="E22" i="1"/>
  <c r="E23" i="1"/>
  <c r="E24" i="1"/>
  <c r="E21" i="1"/>
  <c r="E18" i="1"/>
  <c r="D11" i="2" s="1"/>
  <c r="E17" i="1"/>
  <c r="D9" i="2" s="1"/>
  <c r="E16" i="1"/>
  <c r="D8" i="2" s="1"/>
  <c r="E15" i="1"/>
  <c r="D7" i="2" s="1"/>
  <c r="C11" i="1"/>
  <c r="D5" i="2" s="1"/>
  <c r="C5" i="1"/>
  <c r="D6" i="2" s="1"/>
  <c r="J6" i="2"/>
  <c r="J5" i="2"/>
  <c r="J7" i="2" s="1"/>
  <c r="E30" i="1" l="1"/>
  <c r="D24" i="2" s="1"/>
  <c r="D29" i="2" s="1"/>
  <c r="H12" i="2" s="1"/>
  <c r="E25" i="1"/>
  <c r="D10" i="2" s="1"/>
  <c r="D13" i="2" s="1"/>
  <c r="H10" i="2" s="1"/>
  <c r="D21" i="2" l="1"/>
  <c r="H11" i="2" s="1"/>
  <c r="H13" i="2" s="1"/>
</calcChain>
</file>

<file path=xl/sharedStrings.xml><?xml version="1.0" encoding="utf-8"?>
<sst xmlns="http://schemas.openxmlformats.org/spreadsheetml/2006/main" count="93" uniqueCount="76">
  <si>
    <t>ES. 6.12 RENDICONTO FINANZIARIO DELLE DISPONIBILITA' LIQUIDE</t>
  </si>
  <si>
    <t>attività operativa</t>
  </si>
  <si>
    <t>variazione rimanenze</t>
  </si>
  <si>
    <t>variazione ratei e risconti attivi</t>
  </si>
  <si>
    <t>variaz. Fondi di breve scad.</t>
  </si>
  <si>
    <t>+ reddito d'esercizio</t>
  </si>
  <si>
    <t>+ costi non monetari</t>
  </si>
  <si>
    <t>- ricavi non monetari</t>
  </si>
  <si>
    <t>- variaz.dei crediti a breve scadenza</t>
  </si>
  <si>
    <t>- variaz. rimanenze</t>
  </si>
  <si>
    <t>- variaz. ratei e risconti attivi</t>
  </si>
  <si>
    <t>+ variaz. Ratei e risc. Passivi</t>
  </si>
  <si>
    <t>+ variaz.dei deb di funzionamento a breve scad.</t>
  </si>
  <si>
    <t>FLUSSO FIN. DELL'ATT. OPERATIVA</t>
  </si>
  <si>
    <t>FLUSSO FIN. DELL'ATT. DI INVESTIMENTO</t>
  </si>
  <si>
    <t>FLUSSO FIN. DELL'ATT. DI FINANZIAMENTO</t>
  </si>
  <si>
    <t>attività di investimento</t>
  </si>
  <si>
    <t>attività di finanziamento</t>
  </si>
  <si>
    <t>- investim. In immobilizzazioni o in attività finanziarie non immobilizzate</t>
  </si>
  <si>
    <t>+ disinvestimenti in immobilizzazioni o attività finanziarie non immobilizzate</t>
  </si>
  <si>
    <t>variaz. Debiti di finanziamento</t>
  </si>
  <si>
    <t>- riduz. Di cap soc a pagamento</t>
  </si>
  <si>
    <t>+ aum. Cap soc. a pagamento</t>
  </si>
  <si>
    <t>- distribuzione di utili (dividendi)</t>
  </si>
  <si>
    <t>schema di riepilogo delle disponibilità liquide</t>
  </si>
  <si>
    <t>N</t>
  </si>
  <si>
    <t>N-1</t>
  </si>
  <si>
    <t>variazioni</t>
  </si>
  <si>
    <t>depositi bancari e postali</t>
  </si>
  <si>
    <t>denaro e valori in cassa</t>
  </si>
  <si>
    <t>DISPONIBILITÀ LIQUIDE</t>
  </si>
  <si>
    <t>DISPONIBILITÀ LIQUIDE 31/12/N-1</t>
  </si>
  <si>
    <t>flusso attività operativa</t>
  </si>
  <si>
    <t>flusso attività investimento</t>
  </si>
  <si>
    <t>flusso attività finanziamento</t>
  </si>
  <si>
    <t>DISPONIBILITÀ LIQUIDE 31/12/N</t>
  </si>
  <si>
    <t>altri ricavi e proventi</t>
  </si>
  <si>
    <t>RICAVI NON MONETARI</t>
  </si>
  <si>
    <t>COSTI NON MONETARI</t>
  </si>
  <si>
    <t>TOTALE</t>
  </si>
  <si>
    <t>tot. Ricavi non monetari</t>
  </si>
  <si>
    <t>tot. Costi non monetari</t>
  </si>
  <si>
    <t>amm. Imm. Imm.</t>
  </si>
  <si>
    <t>amm. Imm. Mat</t>
  </si>
  <si>
    <t>altri accantonamenti</t>
  </si>
  <si>
    <t>VARIAZIONI</t>
  </si>
  <si>
    <t>variazione crediti a breve</t>
  </si>
  <si>
    <t>variazione ratei e risconti passivi</t>
  </si>
  <si>
    <t>debiti di funzionamento</t>
  </si>
  <si>
    <t>debiti di finanziamento</t>
  </si>
  <si>
    <t>deb. v/banche</t>
  </si>
  <si>
    <t>deb. v/forn</t>
  </si>
  <si>
    <t>deb. Trib.</t>
  </si>
  <si>
    <t>deb. v/ist. Prev.</t>
  </si>
  <si>
    <t>altri deb.</t>
  </si>
  <si>
    <t>obbligazioni</t>
  </si>
  <si>
    <t>totale</t>
  </si>
  <si>
    <t>costruzioni interne</t>
  </si>
  <si>
    <t>Attività di investimento</t>
  </si>
  <si>
    <t>31/12/N</t>
  </si>
  <si>
    <t>31/12/N-1</t>
  </si>
  <si>
    <t>Variazione grezze</t>
  </si>
  <si>
    <t>Fonti</t>
  </si>
  <si>
    <t>Impieghi</t>
  </si>
  <si>
    <t>altri beni</t>
  </si>
  <si>
    <t>capitale proprio</t>
  </si>
  <si>
    <t>costi per l'aumento di capitale</t>
  </si>
  <si>
    <t>diritti di brevetto industriale</t>
  </si>
  <si>
    <t>impianti e macchinari</t>
  </si>
  <si>
    <t>attrezzature industriali e commerciali</t>
  </si>
  <si>
    <t>terreni e fabbricati</t>
  </si>
  <si>
    <t>ris. Sopr. Az</t>
  </si>
  <si>
    <t>costi per aumento cap.</t>
  </si>
  <si>
    <t>Costruzioni interne: sarebbe un ricavo non monetario, ma l'OIC 10 dispone che non va inserito nella sezione dell'attività operativa ma in quella relativa agli investimenti.</t>
  </si>
  <si>
    <t>Dividendi</t>
  </si>
  <si>
    <t>Attività di finanziamento (capitale proprio)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</si>
</sst>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43" fontId="0" fillId="0" borderId="4" xfId="1" applyFont="1" applyBorder="1" applyAlignment="1">
      <alignment horizontal="center"/>
    </xf>
    <xf numFmtId="43" fontId="0" fillId="0" borderId="3" xfId="1" applyFont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43" fontId="0" fillId="0" borderId="0" xfId="1" quotePrefix="1" applyFont="1"/>
    <xf numFmtId="43" fontId="0" fillId="0" borderId="1" xfId="1" applyFont="1" applyBorder="1" applyAlignment="1">
      <alignment horizontal="center"/>
    </xf>
    <xf numFmtId="43" fontId="0" fillId="0" borderId="5" xfId="1" applyFont="1" applyBorder="1" applyAlignment="1">
      <alignment horizontal="center"/>
    </xf>
    <xf numFmtId="43" fontId="0" fillId="0" borderId="9" xfId="1" applyFont="1" applyBorder="1" applyAlignment="1">
      <alignment horizontal="center"/>
    </xf>
    <xf numFmtId="43" fontId="4" fillId="0" borderId="9" xfId="1" applyFont="1" applyBorder="1" applyAlignment="1">
      <alignment horizontal="center"/>
    </xf>
    <xf numFmtId="43" fontId="2" fillId="0" borderId="4" xfId="1" applyFont="1" applyBorder="1" applyAlignment="1">
      <alignment horizontal="center"/>
    </xf>
    <xf numFmtId="43" fontId="0" fillId="0" borderId="12" xfId="1" applyFont="1" applyBorder="1" applyAlignment="1">
      <alignment horizontal="center"/>
    </xf>
    <xf numFmtId="43" fontId="2" fillId="0" borderId="0" xfId="1" applyFont="1"/>
    <xf numFmtId="43" fontId="4" fillId="0" borderId="4" xfId="1" applyFont="1" applyBorder="1" applyAlignment="1">
      <alignment horizontal="center"/>
    </xf>
    <xf numFmtId="43" fontId="0" fillId="0" borderId="5" xfId="1" applyFont="1" applyBorder="1"/>
    <xf numFmtId="43" fontId="0" fillId="0" borderId="8" xfId="1" applyFont="1" applyBorder="1"/>
    <xf numFmtId="43" fontId="0" fillId="0" borderId="9" xfId="1" applyFont="1" applyBorder="1"/>
    <xf numFmtId="43" fontId="2" fillId="0" borderId="4" xfId="1" applyFont="1" applyBorder="1"/>
    <xf numFmtId="43" fontId="0" fillId="0" borderId="13" xfId="1" applyFont="1" applyBorder="1"/>
    <xf numFmtId="43" fontId="0" fillId="0" borderId="6" xfId="1" applyFont="1" applyBorder="1"/>
    <xf numFmtId="43" fontId="0" fillId="0" borderId="12" xfId="1" applyFont="1" applyBorder="1"/>
    <xf numFmtId="43" fontId="0" fillId="0" borderId="10" xfId="1" applyFont="1" applyBorder="1"/>
    <xf numFmtId="43" fontId="2" fillId="0" borderId="10" xfId="1" applyFont="1" applyBorder="1"/>
    <xf numFmtId="43" fontId="0" fillId="0" borderId="0" xfId="1" applyFont="1" applyBorder="1"/>
    <xf numFmtId="43" fontId="2" fillId="0" borderId="9" xfId="1" applyFont="1" applyBorder="1"/>
    <xf numFmtId="43" fontId="0" fillId="0" borderId="0" xfId="1" applyFont="1" applyAlignment="1">
      <alignment horizontal="left"/>
    </xf>
    <xf numFmtId="43" fontId="0" fillId="0" borderId="7" xfId="1" applyFont="1" applyBorder="1"/>
    <xf numFmtId="43" fontId="0" fillId="0" borderId="14" xfId="1" applyFont="1" applyBorder="1" applyAlignment="1">
      <alignment horizontal="left"/>
    </xf>
    <xf numFmtId="43" fontId="0" fillId="0" borderId="4" xfId="1" applyFont="1" applyBorder="1"/>
    <xf numFmtId="43" fontId="0" fillId="0" borderId="11" xfId="1" applyFont="1" applyBorder="1"/>
    <xf numFmtId="43" fontId="2" fillId="2" borderId="4" xfId="1" applyFont="1" applyFill="1" applyBorder="1"/>
    <xf numFmtId="43" fontId="2" fillId="2" borderId="6" xfId="1" applyFont="1" applyFill="1" applyBorder="1"/>
    <xf numFmtId="43" fontId="2" fillId="2" borderId="1" xfId="1" applyFont="1" applyFill="1" applyBorder="1"/>
    <xf numFmtId="43" fontId="2" fillId="4" borderId="1" xfId="1" applyFont="1" applyFill="1" applyBorder="1" applyAlignment="1">
      <alignment horizontal="center"/>
    </xf>
    <xf numFmtId="43" fontId="2" fillId="4" borderId="3" xfId="1" applyFont="1" applyFill="1" applyBorder="1" applyAlignment="1">
      <alignment horizontal="center"/>
    </xf>
    <xf numFmtId="43" fontId="4" fillId="0" borderId="1" xfId="1" applyFont="1" applyBorder="1"/>
    <xf numFmtId="43" fontId="4" fillId="0" borderId="3" xfId="1" applyFont="1" applyBorder="1"/>
    <xf numFmtId="43" fontId="4" fillId="0" borderId="4" xfId="1" applyFont="1" applyBorder="1"/>
    <xf numFmtId="43" fontId="0" fillId="5" borderId="0" xfId="1" applyFont="1" applyFill="1"/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0" fillId="0" borderId="8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0" fillId="0" borderId="0" xfId="1" applyNumberFormat="1" applyFont="1"/>
    <xf numFmtId="164" fontId="2" fillId="0" borderId="0" xfId="1" applyNumberFormat="1" applyFont="1"/>
    <xf numFmtId="43" fontId="0" fillId="0" borderId="2" xfId="1" applyFont="1" applyBorder="1"/>
    <xf numFmtId="43" fontId="3" fillId="0" borderId="0" xfId="1" applyFont="1" applyAlignment="1"/>
    <xf numFmtId="164" fontId="0" fillId="0" borderId="0" xfId="1" applyNumberFormat="1" applyFont="1" applyBorder="1"/>
    <xf numFmtId="164" fontId="2" fillId="0" borderId="9" xfId="1" applyNumberFormat="1" applyFont="1" applyBorder="1"/>
    <xf numFmtId="164" fontId="0" fillId="0" borderId="3" xfId="1" applyNumberFormat="1" applyFont="1" applyBorder="1"/>
    <xf numFmtId="164" fontId="2" fillId="0" borderId="11" xfId="1" applyNumberFormat="1" applyFont="1" applyBorder="1"/>
    <xf numFmtId="164" fontId="1" fillId="0" borderId="7" xfId="1" applyNumberFormat="1" applyFont="1" applyBorder="1"/>
    <xf numFmtId="164" fontId="0" fillId="0" borderId="8" xfId="1" applyNumberFormat="1" applyFont="1" applyBorder="1"/>
    <xf numFmtId="164" fontId="2" fillId="0" borderId="3" xfId="1" applyNumberFormat="1" applyFont="1" applyBorder="1"/>
    <xf numFmtId="164" fontId="2" fillId="0" borderId="4" xfId="1" applyNumberFormat="1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164" fontId="1" fillId="0" borderId="5" xfId="1" applyNumberFormat="1" applyFont="1" applyBorder="1"/>
    <xf numFmtId="164" fontId="1" fillId="0" borderId="12" xfId="1" applyNumberFormat="1" applyFont="1" applyBorder="1"/>
    <xf numFmtId="164" fontId="0" fillId="0" borderId="7" xfId="1" applyNumberFormat="1" applyFont="1" applyBorder="1"/>
    <xf numFmtId="164" fontId="1" fillId="0" borderId="5" xfId="1" applyNumberFormat="1" applyFont="1" applyBorder="1" applyAlignment="1">
      <alignment horizontal="center"/>
    </xf>
    <xf numFmtId="164" fontId="1" fillId="0" borderId="12" xfId="1" applyNumberFormat="1" applyFont="1" applyBorder="1" applyAlignment="1">
      <alignment horizontal="center"/>
    </xf>
    <xf numFmtId="164" fontId="1" fillId="0" borderId="9" xfId="1" applyNumberFormat="1" applyFont="1" applyBorder="1"/>
    <xf numFmtId="164" fontId="1" fillId="0" borderId="10" xfId="1" applyNumberFormat="1" applyFont="1" applyBorder="1"/>
    <xf numFmtId="164" fontId="0" fillId="0" borderId="10" xfId="1" applyNumberFormat="1" applyFont="1" applyBorder="1"/>
    <xf numFmtId="164" fontId="2" fillId="0" borderId="15" xfId="1" applyNumberFormat="1" applyFont="1" applyBorder="1" applyAlignment="1">
      <alignment horizontal="center"/>
    </xf>
    <xf numFmtId="164" fontId="0" fillId="0" borderId="6" xfId="1" applyNumberFormat="1" applyFont="1" applyBorder="1"/>
    <xf numFmtId="164" fontId="0" fillId="0" borderId="12" xfId="1" applyNumberFormat="1" applyFont="1" applyBorder="1"/>
    <xf numFmtId="164" fontId="0" fillId="0" borderId="11" xfId="1" applyNumberFormat="1" applyFont="1" applyBorder="1"/>
    <xf numFmtId="164" fontId="2" fillId="0" borderId="10" xfId="1" applyNumberFormat="1" applyFont="1" applyBorder="1"/>
    <xf numFmtId="164" fontId="2" fillId="4" borderId="2" xfId="1" applyNumberFormat="1" applyFont="1" applyFill="1" applyBorder="1" applyAlignment="1">
      <alignment horizontal="center"/>
    </xf>
    <xf numFmtId="164" fontId="1" fillId="0" borderId="8" xfId="1" applyNumberFormat="1" applyFont="1" applyBorder="1"/>
    <xf numFmtId="164" fontId="4" fillId="0" borderId="4" xfId="1" applyNumberFormat="1" applyFont="1" applyBorder="1"/>
    <xf numFmtId="164" fontId="4" fillId="0" borderId="3" xfId="1" applyNumberFormat="1" applyFont="1" applyBorder="1"/>
    <xf numFmtId="164" fontId="4" fillId="0" borderId="2" xfId="1" applyNumberFormat="1" applyFont="1" applyBorder="1"/>
    <xf numFmtId="164" fontId="0" fillId="0" borderId="2" xfId="1" applyNumberFormat="1" applyFont="1" applyBorder="1"/>
    <xf numFmtId="164" fontId="0" fillId="0" borderId="5" xfId="1" applyNumberFormat="1" applyFont="1" applyBorder="1"/>
    <xf numFmtId="164" fontId="0" fillId="0" borderId="9" xfId="1" applyNumberFormat="1" applyFont="1" applyBorder="1"/>
    <xf numFmtId="164" fontId="4" fillId="0" borderId="14" xfId="1" applyNumberFormat="1" applyFont="1" applyBorder="1"/>
    <xf numFmtId="164" fontId="4" fillId="0" borderId="1" xfId="1" applyNumberFormat="1" applyFont="1" applyBorder="1"/>
    <xf numFmtId="43" fontId="2" fillId="2" borderId="1" xfId="1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43" fontId="2" fillId="2" borderId="3" xfId="1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3" fontId="1" fillId="0" borderId="8" xfId="1" quotePrefix="1" applyFont="1" applyBorder="1" applyAlignment="1">
      <alignment horizontal="center" vertical="center"/>
    </xf>
    <xf numFmtId="43" fontId="1" fillId="0" borderId="11" xfId="1" applyFont="1" applyBorder="1" applyAlignment="1">
      <alignment horizontal="center" vertical="center"/>
    </xf>
    <xf numFmtId="164" fontId="0" fillId="6" borderId="5" xfId="1" applyNumberFormat="1" applyFont="1" applyFill="1" applyBorder="1" applyAlignment="1">
      <alignment horizontal="center" wrapText="1"/>
    </xf>
    <xf numFmtId="164" fontId="0" fillId="6" borderId="0" xfId="1" applyNumberFormat="1" applyFont="1" applyFill="1" applyBorder="1" applyAlignment="1">
      <alignment horizontal="center" wrapText="1"/>
    </xf>
    <xf numFmtId="43" fontId="3" fillId="0" borderId="0" xfId="1" applyFont="1" applyAlignment="1">
      <alignment horizontal="center"/>
    </xf>
    <xf numFmtId="43" fontId="0" fillId="3" borderId="1" xfId="1" applyFont="1" applyFill="1" applyBorder="1" applyAlignment="1">
      <alignment horizontal="center"/>
    </xf>
    <xf numFmtId="43" fontId="0" fillId="3" borderId="2" xfId="1" applyFont="1" applyFill="1" applyBorder="1" applyAlignment="1">
      <alignment horizontal="center"/>
    </xf>
    <xf numFmtId="43" fontId="0" fillId="3" borderId="3" xfId="1" applyFont="1" applyFill="1" applyBorder="1" applyAlignment="1">
      <alignment horizontal="center"/>
    </xf>
    <xf numFmtId="43" fontId="0" fillId="0" borderId="0" xfId="1" quotePrefix="1" applyFont="1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43" fontId="0" fillId="0" borderId="0" xfId="1" applyFont="1" applyAlignment="1">
      <alignment horizontal="center" wrapText="1"/>
    </xf>
    <xf numFmtId="43" fontId="2" fillId="2" borderId="0" xfId="1" applyFont="1" applyFill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02742-5A9C-498D-9D12-991D6ED36BDE}">
  <dimension ref="A1:J48"/>
  <sheetViews>
    <sheetView tabSelected="1" topLeftCell="A21" workbookViewId="0">
      <selection activeCell="J36" sqref="J36"/>
    </sheetView>
  </sheetViews>
  <sheetFormatPr defaultColWidth="9.109375" defaultRowHeight="14.4" x14ac:dyDescent="0.3"/>
  <cols>
    <col min="1" max="1" width="9.109375" style="4"/>
    <col min="2" max="2" width="46.5546875" style="4" bestFit="1" customWidth="1"/>
    <col min="3" max="3" width="10.44140625" style="50" bestFit="1" customWidth="1"/>
    <col min="4" max="4" width="11.109375" style="50" bestFit="1" customWidth="1"/>
    <col min="5" max="5" width="16.88671875" style="50" bestFit="1" customWidth="1"/>
    <col min="6" max="7" width="13.88671875" style="4" bestFit="1" customWidth="1"/>
    <col min="8" max="8" width="8.6640625" style="4" customWidth="1"/>
    <col min="9" max="9" width="21.109375" style="4" customWidth="1"/>
    <col min="10" max="10" width="16.6640625" style="4" customWidth="1"/>
    <col min="11" max="11" width="12.6640625" style="4" customWidth="1"/>
    <col min="12" max="12" width="29.88671875" style="4" customWidth="1"/>
    <col min="13" max="13" width="9.109375" style="4"/>
    <col min="14" max="14" width="11.5546875" style="4" bestFit="1" customWidth="1"/>
    <col min="15" max="16384" width="9.109375" style="4"/>
  </cols>
  <sheetData>
    <row r="1" spans="1:10" ht="18" x14ac:dyDescent="0.35">
      <c r="B1" s="95" t="s">
        <v>0</v>
      </c>
      <c r="C1" s="95"/>
      <c r="D1" s="95"/>
      <c r="E1" s="95"/>
      <c r="F1" s="53"/>
      <c r="G1" s="53"/>
      <c r="H1" s="53"/>
      <c r="I1" s="53"/>
      <c r="J1" s="53"/>
    </row>
    <row r="2" spans="1:10" x14ac:dyDescent="0.3">
      <c r="C2" s="54"/>
    </row>
    <row r="3" spans="1:10" x14ac:dyDescent="0.3">
      <c r="B3" s="32" t="s">
        <v>37</v>
      </c>
      <c r="C3" s="55"/>
      <c r="D3" s="54"/>
    </row>
    <row r="4" spans="1:10" x14ac:dyDescent="0.3">
      <c r="B4" s="28" t="s">
        <v>36</v>
      </c>
      <c r="C4" s="56">
        <v>20000</v>
      </c>
    </row>
    <row r="5" spans="1:10" x14ac:dyDescent="0.3">
      <c r="B5" s="22" t="s">
        <v>40</v>
      </c>
      <c r="C5" s="57">
        <f>C4</f>
        <v>20000</v>
      </c>
    </row>
    <row r="7" spans="1:10" x14ac:dyDescent="0.3">
      <c r="B7" s="30" t="s">
        <v>38</v>
      </c>
    </row>
    <row r="8" spans="1:10" x14ac:dyDescent="0.3">
      <c r="B8" s="19" t="s">
        <v>42</v>
      </c>
      <c r="C8" s="58">
        <v>149000</v>
      </c>
    </row>
    <row r="9" spans="1:10" x14ac:dyDescent="0.3">
      <c r="B9" s="20" t="s">
        <v>43</v>
      </c>
      <c r="C9" s="59">
        <v>2286500</v>
      </c>
    </row>
    <row r="10" spans="1:10" x14ac:dyDescent="0.3">
      <c r="B10" s="20" t="s">
        <v>44</v>
      </c>
      <c r="C10" s="59">
        <v>30000</v>
      </c>
    </row>
    <row r="11" spans="1:10" x14ac:dyDescent="0.3">
      <c r="B11" s="17" t="s">
        <v>41</v>
      </c>
      <c r="C11" s="60">
        <f>SUM(C8:C10)</f>
        <v>2465500</v>
      </c>
    </row>
    <row r="13" spans="1:10" x14ac:dyDescent="0.3">
      <c r="B13" s="86" t="s">
        <v>1</v>
      </c>
      <c r="C13" s="87"/>
      <c r="D13" s="87"/>
      <c r="E13" s="88"/>
    </row>
    <row r="14" spans="1:10" x14ac:dyDescent="0.3">
      <c r="B14" s="6"/>
      <c r="C14" s="61" t="s">
        <v>25</v>
      </c>
      <c r="D14" s="47" t="s">
        <v>26</v>
      </c>
      <c r="E14" s="62" t="s">
        <v>45</v>
      </c>
    </row>
    <row r="15" spans="1:10" x14ac:dyDescent="0.3">
      <c r="A15" s="15"/>
      <c r="B15" s="25" t="s">
        <v>46</v>
      </c>
      <c r="C15" s="63">
        <v>2587500</v>
      </c>
      <c r="D15" s="64">
        <v>1815000</v>
      </c>
      <c r="E15" s="65">
        <f>C15-D15</f>
        <v>772500</v>
      </c>
    </row>
    <row r="16" spans="1:10" x14ac:dyDescent="0.3">
      <c r="A16" s="15"/>
      <c r="B16" s="25" t="s">
        <v>2</v>
      </c>
      <c r="C16" s="63">
        <v>2602500</v>
      </c>
      <c r="D16" s="64">
        <v>2445000</v>
      </c>
      <c r="E16" s="59">
        <f>C16-D16</f>
        <v>157500</v>
      </c>
    </row>
    <row r="17" spans="1:7" x14ac:dyDescent="0.3">
      <c r="A17" s="15"/>
      <c r="B17" s="25" t="s">
        <v>3</v>
      </c>
      <c r="C17" s="66">
        <v>207000</v>
      </c>
      <c r="D17" s="67">
        <v>207000</v>
      </c>
      <c r="E17" s="59">
        <f t="shared" ref="E17:E18" si="0">C17-D17</f>
        <v>0</v>
      </c>
    </row>
    <row r="18" spans="1:7" x14ac:dyDescent="0.3">
      <c r="A18" s="15"/>
      <c r="B18" s="27" t="s">
        <v>47</v>
      </c>
      <c r="C18" s="68">
        <v>56404</v>
      </c>
      <c r="D18" s="69">
        <v>56404</v>
      </c>
      <c r="E18" s="70">
        <f t="shared" si="0"/>
        <v>0</v>
      </c>
    </row>
    <row r="20" spans="1:7" x14ac:dyDescent="0.3">
      <c r="B20" s="30" t="s">
        <v>48</v>
      </c>
      <c r="C20" s="62" t="s">
        <v>25</v>
      </c>
      <c r="D20" s="71" t="s">
        <v>26</v>
      </c>
      <c r="E20" s="61" t="s">
        <v>45</v>
      </c>
    </row>
    <row r="21" spans="1:7" x14ac:dyDescent="0.3">
      <c r="B21" s="18" t="s">
        <v>51</v>
      </c>
      <c r="C21" s="72">
        <v>1687500</v>
      </c>
      <c r="D21" s="65">
        <v>2070000</v>
      </c>
      <c r="E21" s="59">
        <f>C21-D21</f>
        <v>-382500</v>
      </c>
    </row>
    <row r="22" spans="1:7" x14ac:dyDescent="0.3">
      <c r="B22" s="14" t="s">
        <v>52</v>
      </c>
      <c r="C22" s="73">
        <v>635400</v>
      </c>
      <c r="D22" s="59">
        <v>630000</v>
      </c>
      <c r="E22" s="59">
        <f t="shared" ref="E22:E24" si="1">C22-D22</f>
        <v>5400</v>
      </c>
    </row>
    <row r="23" spans="1:7" x14ac:dyDescent="0.3">
      <c r="B23" s="14" t="s">
        <v>53</v>
      </c>
      <c r="C23" s="73">
        <v>723000</v>
      </c>
      <c r="D23" s="59">
        <v>1027500</v>
      </c>
      <c r="E23" s="59">
        <f t="shared" si="1"/>
        <v>-304500</v>
      </c>
    </row>
    <row r="24" spans="1:7" x14ac:dyDescent="0.3">
      <c r="B24" s="16" t="s">
        <v>54</v>
      </c>
      <c r="C24" s="70">
        <v>34479</v>
      </c>
      <c r="D24" s="74">
        <v>34479</v>
      </c>
      <c r="E24" s="74">
        <f t="shared" si="1"/>
        <v>0</v>
      </c>
    </row>
    <row r="25" spans="1:7" x14ac:dyDescent="0.3">
      <c r="B25" s="24" t="s">
        <v>56</v>
      </c>
      <c r="C25" s="75">
        <f>SUM(C21:C24)</f>
        <v>3080379</v>
      </c>
      <c r="D25" s="57">
        <f>SUM(D21:D24)</f>
        <v>3761979</v>
      </c>
      <c r="E25" s="57">
        <f>SUM(E21:E24)</f>
        <v>-681600</v>
      </c>
    </row>
    <row r="27" spans="1:7" x14ac:dyDescent="0.3">
      <c r="B27" s="31" t="s">
        <v>49</v>
      </c>
      <c r="C27" s="71" t="s">
        <v>25</v>
      </c>
      <c r="D27" s="61" t="s">
        <v>26</v>
      </c>
      <c r="E27" s="62" t="s">
        <v>45</v>
      </c>
    </row>
    <row r="28" spans="1:7" x14ac:dyDescent="0.3">
      <c r="B28" s="20" t="s">
        <v>55</v>
      </c>
      <c r="C28" s="72">
        <v>2250000</v>
      </c>
      <c r="D28" s="73">
        <v>2250000</v>
      </c>
      <c r="E28" s="59">
        <f t="shared" ref="E28:E29" si="2">C28-D28</f>
        <v>0</v>
      </c>
    </row>
    <row r="29" spans="1:7" x14ac:dyDescent="0.3">
      <c r="B29" s="21" t="s">
        <v>50</v>
      </c>
      <c r="C29" s="74">
        <v>453000</v>
      </c>
      <c r="D29" s="70">
        <v>723000</v>
      </c>
      <c r="E29" s="74">
        <f t="shared" si="2"/>
        <v>-270000</v>
      </c>
    </row>
    <row r="30" spans="1:7" x14ac:dyDescent="0.3">
      <c r="B30" s="22" t="s">
        <v>56</v>
      </c>
      <c r="C30" s="57">
        <f>SUM(C28:C29)</f>
        <v>2703000</v>
      </c>
      <c r="D30" s="75">
        <f>SUM(D28:D29)</f>
        <v>2973000</v>
      </c>
      <c r="E30" s="57">
        <f>SUM(E28:E29)</f>
        <v>-270000</v>
      </c>
    </row>
    <row r="32" spans="1:7" x14ac:dyDescent="0.3">
      <c r="B32" s="33" t="s">
        <v>58</v>
      </c>
      <c r="C32" s="76" t="s">
        <v>59</v>
      </c>
      <c r="D32" s="76" t="s">
        <v>60</v>
      </c>
      <c r="E32" s="76" t="s">
        <v>61</v>
      </c>
      <c r="F32" s="33" t="s">
        <v>62</v>
      </c>
      <c r="G32" s="34" t="s">
        <v>63</v>
      </c>
    </row>
    <row r="33" spans="1:8" x14ac:dyDescent="0.3">
      <c r="B33" s="4" t="s">
        <v>67</v>
      </c>
      <c r="C33" s="72">
        <v>320000</v>
      </c>
      <c r="D33" s="58">
        <v>144000</v>
      </c>
      <c r="E33" s="58">
        <f>C33-D33</f>
        <v>176000</v>
      </c>
      <c r="F33" s="26"/>
      <c r="G33" s="26"/>
    </row>
    <row r="34" spans="1:8" x14ac:dyDescent="0.3">
      <c r="B34" s="4" t="s">
        <v>70</v>
      </c>
      <c r="C34" s="73">
        <v>4095000</v>
      </c>
      <c r="D34" s="77">
        <v>4315500</v>
      </c>
      <c r="E34" s="77">
        <f t="shared" ref="E34:E37" si="3">C34-D34</f>
        <v>-220500</v>
      </c>
      <c r="F34" s="15"/>
      <c r="G34" s="15"/>
    </row>
    <row r="35" spans="1:8" x14ac:dyDescent="0.3">
      <c r="B35" s="4" t="s">
        <v>68</v>
      </c>
      <c r="C35" s="73">
        <v>4245000</v>
      </c>
      <c r="D35" s="77">
        <v>4785000</v>
      </c>
      <c r="E35" s="77">
        <f t="shared" si="3"/>
        <v>-540000</v>
      </c>
      <c r="F35" s="15"/>
      <c r="G35" s="15">
        <v>900000</v>
      </c>
    </row>
    <row r="36" spans="1:8" x14ac:dyDescent="0.3">
      <c r="B36" s="4" t="s">
        <v>69</v>
      </c>
      <c r="C36" s="73">
        <v>1971000</v>
      </c>
      <c r="D36" s="77">
        <v>2028000</v>
      </c>
      <c r="E36" s="77">
        <f t="shared" si="3"/>
        <v>-57000</v>
      </c>
      <c r="F36" s="15">
        <v>95000</v>
      </c>
      <c r="G36" s="15">
        <v>450000</v>
      </c>
    </row>
    <row r="37" spans="1:8" x14ac:dyDescent="0.3">
      <c r="B37" s="4" t="s">
        <v>64</v>
      </c>
      <c r="C37" s="73">
        <v>488000</v>
      </c>
      <c r="D37" s="77">
        <v>432000</v>
      </c>
      <c r="E37" s="77">
        <f t="shared" si="3"/>
        <v>56000</v>
      </c>
      <c r="F37" s="15"/>
      <c r="G37" s="15">
        <v>250000</v>
      </c>
    </row>
    <row r="38" spans="1:8" x14ac:dyDescent="0.3">
      <c r="A38" s="15"/>
      <c r="B38" s="35" t="s">
        <v>39</v>
      </c>
      <c r="C38" s="78"/>
      <c r="D38" s="79"/>
      <c r="E38" s="80"/>
      <c r="F38" s="35">
        <f>F36</f>
        <v>95000</v>
      </c>
      <c r="G38" s="36">
        <f>SUM(G35:G37)</f>
        <v>1600000</v>
      </c>
    </row>
    <row r="39" spans="1:8" x14ac:dyDescent="0.3">
      <c r="A39" s="23"/>
      <c r="B39" s="52"/>
      <c r="C39" s="81"/>
      <c r="D39" s="81"/>
      <c r="E39" s="81"/>
      <c r="F39" s="52"/>
      <c r="G39" s="52"/>
    </row>
    <row r="40" spans="1:8" ht="14.4" customHeight="1" x14ac:dyDescent="0.3">
      <c r="A40" s="15"/>
      <c r="B40" s="89" t="s">
        <v>57</v>
      </c>
      <c r="C40" s="93" t="s">
        <v>73</v>
      </c>
      <c r="D40" s="94"/>
      <c r="E40" s="94"/>
      <c r="F40" s="94"/>
      <c r="G40" s="91">
        <v>-280000</v>
      </c>
    </row>
    <row r="41" spans="1:8" x14ac:dyDescent="0.3">
      <c r="A41" s="15"/>
      <c r="B41" s="90"/>
      <c r="C41" s="93"/>
      <c r="D41" s="94"/>
      <c r="E41" s="94"/>
      <c r="F41" s="94"/>
      <c r="G41" s="92"/>
    </row>
    <row r="42" spans="1:8" x14ac:dyDescent="0.3">
      <c r="A42" s="23"/>
      <c r="B42" s="52"/>
    </row>
    <row r="43" spans="1:8" ht="15" customHeight="1" x14ac:dyDescent="0.3">
      <c r="B43" s="33" t="s">
        <v>75</v>
      </c>
      <c r="C43" s="76" t="s">
        <v>59</v>
      </c>
      <c r="D43" s="76" t="s">
        <v>60</v>
      </c>
      <c r="E43" s="76" t="s">
        <v>61</v>
      </c>
      <c r="F43" s="33" t="s">
        <v>62</v>
      </c>
      <c r="G43" s="34" t="s">
        <v>63</v>
      </c>
    </row>
    <row r="44" spans="1:8" x14ac:dyDescent="0.3">
      <c r="B44" s="18" t="s">
        <v>66</v>
      </c>
      <c r="C44" s="72"/>
      <c r="D44" s="72">
        <v>0</v>
      </c>
      <c r="E44" s="65"/>
      <c r="F44" s="18">
        <v>-225000</v>
      </c>
      <c r="G44" s="19"/>
    </row>
    <row r="45" spans="1:8" x14ac:dyDescent="0.3">
      <c r="B45" s="14" t="s">
        <v>65</v>
      </c>
      <c r="C45" s="82">
        <v>7500000</v>
      </c>
      <c r="D45" s="64">
        <v>6000000</v>
      </c>
      <c r="E45" s="59">
        <f t="shared" ref="E45:E47" si="4">C45-D45</f>
        <v>1500000</v>
      </c>
      <c r="F45" s="15">
        <f>150000*10</f>
        <v>1500000</v>
      </c>
      <c r="G45" s="20"/>
    </row>
    <row r="46" spans="1:8" x14ac:dyDescent="0.3">
      <c r="B46" s="14" t="s">
        <v>71</v>
      </c>
      <c r="C46" s="82">
        <f>150000*0.95</f>
        <v>142500</v>
      </c>
      <c r="D46" s="64"/>
      <c r="E46" s="59">
        <f t="shared" si="4"/>
        <v>142500</v>
      </c>
      <c r="F46" s="15">
        <f>C46</f>
        <v>142500</v>
      </c>
      <c r="G46" s="20"/>
      <c r="H46" s="23"/>
    </row>
    <row r="47" spans="1:8" x14ac:dyDescent="0.3">
      <c r="B47" s="16" t="s">
        <v>74</v>
      </c>
      <c r="C47" s="83">
        <v>1131600</v>
      </c>
      <c r="D47" s="69">
        <v>954000</v>
      </c>
      <c r="E47" s="74">
        <f t="shared" si="4"/>
        <v>177600</v>
      </c>
      <c r="F47" s="29"/>
      <c r="G47" s="21">
        <v>900000</v>
      </c>
      <c r="H47" s="23"/>
    </row>
    <row r="48" spans="1:8" x14ac:dyDescent="0.3">
      <c r="B48" s="37" t="s">
        <v>39</v>
      </c>
      <c r="C48" s="84"/>
      <c r="D48" s="85"/>
      <c r="E48" s="78"/>
      <c r="F48" s="36">
        <f>SUM(F44:F46)</f>
        <v>1417500</v>
      </c>
      <c r="G48" s="36">
        <f>G46+G47</f>
        <v>900000</v>
      </c>
    </row>
  </sheetData>
  <mergeCells count="5">
    <mergeCell ref="B13:E13"/>
    <mergeCell ref="B40:B41"/>
    <mergeCell ref="G40:G41"/>
    <mergeCell ref="C40:F41"/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7687A-E0B8-49D3-B119-116550232FDA}">
  <dimension ref="A3:J33"/>
  <sheetViews>
    <sheetView topLeftCell="A5" workbookViewId="0">
      <selection activeCell="C3" sqref="C3:D3"/>
    </sheetView>
  </sheetViews>
  <sheetFormatPr defaultColWidth="9.109375" defaultRowHeight="14.4" x14ac:dyDescent="0.3"/>
  <cols>
    <col min="1" max="2" width="9.109375" style="4"/>
    <col min="3" max="3" width="44" style="4" bestFit="1" customWidth="1"/>
    <col min="4" max="4" width="13.33203125" style="50" bestFit="1" customWidth="1"/>
    <col min="5" max="6" width="9.109375" style="4"/>
    <col min="7" max="7" width="31.44140625" style="4" bestFit="1" customWidth="1"/>
    <col min="8" max="8" width="13.88671875" style="4" bestFit="1" customWidth="1"/>
    <col min="9" max="10" width="11.5546875" style="4" bestFit="1" customWidth="1"/>
    <col min="11" max="16384" width="9.109375" style="4"/>
  </cols>
  <sheetData>
    <row r="3" spans="3:10" x14ac:dyDescent="0.3">
      <c r="C3" s="102" t="s">
        <v>1</v>
      </c>
      <c r="D3" s="102"/>
      <c r="G3" s="96" t="s">
        <v>24</v>
      </c>
      <c r="H3" s="97"/>
      <c r="I3" s="97"/>
      <c r="J3" s="98"/>
    </row>
    <row r="4" spans="3:10" x14ac:dyDescent="0.3">
      <c r="C4" s="5" t="s">
        <v>5</v>
      </c>
      <c r="D4" s="50">
        <v>1131600</v>
      </c>
      <c r="G4" s="6"/>
      <c r="H4" s="1" t="s">
        <v>25</v>
      </c>
      <c r="I4" s="2" t="s">
        <v>26</v>
      </c>
      <c r="J4" s="2" t="s">
        <v>27</v>
      </c>
    </row>
    <row r="5" spans="3:10" x14ac:dyDescent="0.3">
      <c r="C5" s="5" t="s">
        <v>6</v>
      </c>
      <c r="D5" s="50">
        <f>DATI!C11</f>
        <v>2465500</v>
      </c>
      <c r="G5" s="7" t="s">
        <v>28</v>
      </c>
      <c r="H5" s="39">
        <v>572050</v>
      </c>
      <c r="I5" s="40">
        <v>198000</v>
      </c>
      <c r="J5" s="41">
        <f>H5-I5</f>
        <v>374050</v>
      </c>
    </row>
    <row r="6" spans="3:10" x14ac:dyDescent="0.3">
      <c r="C6" s="5" t="s">
        <v>7</v>
      </c>
      <c r="D6" s="50">
        <f>-DATI!C5</f>
        <v>-20000</v>
      </c>
      <c r="G6" s="8" t="s">
        <v>29</v>
      </c>
      <c r="H6" s="42">
        <v>99833</v>
      </c>
      <c r="I6" s="43">
        <v>45883</v>
      </c>
      <c r="J6" s="41">
        <f t="shared" ref="J6" si="0">H6-I6</f>
        <v>53950</v>
      </c>
    </row>
    <row r="7" spans="3:10" x14ac:dyDescent="0.3">
      <c r="C7" s="5" t="s">
        <v>8</v>
      </c>
      <c r="D7" s="50">
        <f>-DATI!E15</f>
        <v>-772500</v>
      </c>
      <c r="G7" s="9" t="s">
        <v>30</v>
      </c>
      <c r="H7" s="44">
        <f>SUM(H5:H6)</f>
        <v>671883</v>
      </c>
      <c r="I7" s="44">
        <f>SUM(I5:I6)</f>
        <v>243883</v>
      </c>
      <c r="J7" s="45">
        <f>SUM(J5:J6)</f>
        <v>428000</v>
      </c>
    </row>
    <row r="8" spans="3:10" x14ac:dyDescent="0.3">
      <c r="C8" s="5" t="s">
        <v>9</v>
      </c>
      <c r="D8" s="50">
        <f>-DATI!E16</f>
        <v>-157500</v>
      </c>
      <c r="G8" s="3"/>
      <c r="H8" s="46"/>
      <c r="I8" s="46"/>
      <c r="J8" s="46"/>
    </row>
    <row r="9" spans="3:10" x14ac:dyDescent="0.3">
      <c r="C9" s="5" t="s">
        <v>10</v>
      </c>
      <c r="D9" s="50">
        <f>DATI!E17</f>
        <v>0</v>
      </c>
      <c r="G9" s="10" t="s">
        <v>31</v>
      </c>
      <c r="H9" s="47">
        <f>+I7</f>
        <v>243883</v>
      </c>
      <c r="I9" s="46"/>
      <c r="J9" s="46"/>
    </row>
    <row r="10" spans="3:10" x14ac:dyDescent="0.3">
      <c r="C10" s="5" t="s">
        <v>12</v>
      </c>
      <c r="D10" s="50">
        <f>DATI!E25</f>
        <v>-681600</v>
      </c>
      <c r="G10" s="11" t="s">
        <v>32</v>
      </c>
      <c r="H10" s="48">
        <f>D13</f>
        <v>1965500</v>
      </c>
      <c r="I10" s="46"/>
      <c r="J10" s="46"/>
    </row>
    <row r="11" spans="3:10" x14ac:dyDescent="0.3">
      <c r="C11" s="5" t="s">
        <v>11</v>
      </c>
      <c r="D11" s="50">
        <f>DATI!E18</f>
        <v>0</v>
      </c>
      <c r="G11" s="11" t="s">
        <v>33</v>
      </c>
      <c r="H11" s="48">
        <f>D21</f>
        <v>-1785000</v>
      </c>
      <c r="I11" s="46"/>
      <c r="J11" s="46"/>
    </row>
    <row r="12" spans="3:10" x14ac:dyDescent="0.3">
      <c r="C12" s="4" t="s">
        <v>4</v>
      </c>
      <c r="G12" s="11" t="s">
        <v>34</v>
      </c>
      <c r="H12" s="41">
        <f>D29</f>
        <v>247500</v>
      </c>
      <c r="I12" s="46"/>
      <c r="J12" s="46"/>
    </row>
    <row r="13" spans="3:10" x14ac:dyDescent="0.3">
      <c r="C13" s="12" t="s">
        <v>13</v>
      </c>
      <c r="D13" s="51">
        <f>SUM(D4:D12)</f>
        <v>1965500</v>
      </c>
      <c r="G13" s="13" t="s">
        <v>35</v>
      </c>
      <c r="H13" s="49">
        <f>SUM(H9:H12)</f>
        <v>671883</v>
      </c>
      <c r="I13" s="46"/>
      <c r="J13" s="46"/>
    </row>
    <row r="14" spans="3:10" x14ac:dyDescent="0.3">
      <c r="I14" s="46"/>
      <c r="J14" s="46"/>
    </row>
    <row r="15" spans="3:10" x14ac:dyDescent="0.3">
      <c r="C15" s="102" t="s">
        <v>16</v>
      </c>
      <c r="D15" s="102"/>
    </row>
    <row r="16" spans="3:10" x14ac:dyDescent="0.3">
      <c r="C16" s="99" t="s">
        <v>18</v>
      </c>
      <c r="D16" s="100">
        <f>-DATI!G38</f>
        <v>-1600000</v>
      </c>
    </row>
    <row r="17" spans="1:4" x14ac:dyDescent="0.3">
      <c r="C17" s="99"/>
      <c r="D17" s="100"/>
    </row>
    <row r="18" spans="1:4" x14ac:dyDescent="0.3">
      <c r="C18" s="99" t="s">
        <v>19</v>
      </c>
      <c r="D18" s="100">
        <f>DATI!F38</f>
        <v>95000</v>
      </c>
    </row>
    <row r="19" spans="1:4" x14ac:dyDescent="0.3">
      <c r="C19" s="101"/>
      <c r="D19" s="100"/>
    </row>
    <row r="20" spans="1:4" x14ac:dyDescent="0.3">
      <c r="C20" s="4" t="s">
        <v>57</v>
      </c>
      <c r="D20" s="50">
        <f>DATI!G40</f>
        <v>-280000</v>
      </c>
    </row>
    <row r="21" spans="1:4" x14ac:dyDescent="0.3">
      <c r="C21" s="12" t="s">
        <v>14</v>
      </c>
      <c r="D21" s="51">
        <f>SUM(D16:D20)</f>
        <v>-1785000</v>
      </c>
    </row>
    <row r="23" spans="1:4" x14ac:dyDescent="0.3">
      <c r="C23" s="102" t="s">
        <v>17</v>
      </c>
      <c r="D23" s="102"/>
    </row>
    <row r="24" spans="1:4" x14ac:dyDescent="0.3">
      <c r="C24" s="4" t="s">
        <v>20</v>
      </c>
      <c r="D24" s="50">
        <f>DATI!E30</f>
        <v>-270000</v>
      </c>
    </row>
    <row r="25" spans="1:4" x14ac:dyDescent="0.3">
      <c r="C25" s="5" t="s">
        <v>22</v>
      </c>
      <c r="D25" s="50">
        <f>DATI!F45+DATI!F46</f>
        <v>1642500</v>
      </c>
    </row>
    <row r="26" spans="1:4" x14ac:dyDescent="0.3">
      <c r="C26" s="4" t="s">
        <v>72</v>
      </c>
      <c r="D26" s="50">
        <f>DATI!F44</f>
        <v>-225000</v>
      </c>
    </row>
    <row r="27" spans="1:4" x14ac:dyDescent="0.3">
      <c r="A27" s="38"/>
      <c r="C27" s="5" t="s">
        <v>21</v>
      </c>
    </row>
    <row r="28" spans="1:4" x14ac:dyDescent="0.3">
      <c r="A28" s="38"/>
      <c r="C28" s="5" t="s">
        <v>23</v>
      </c>
      <c r="D28" s="50">
        <f>-DATI!G47</f>
        <v>-900000</v>
      </c>
    </row>
    <row r="29" spans="1:4" x14ac:dyDescent="0.3">
      <c r="A29" s="38"/>
      <c r="C29" s="12" t="s">
        <v>15</v>
      </c>
      <c r="D29" s="50">
        <f>SUM(D24:D28)</f>
        <v>247500</v>
      </c>
    </row>
    <row r="30" spans="1:4" x14ac:dyDescent="0.3">
      <c r="A30" s="38"/>
    </row>
    <row r="31" spans="1:4" x14ac:dyDescent="0.3">
      <c r="A31" s="38"/>
    </row>
    <row r="32" spans="1:4" x14ac:dyDescent="0.3">
      <c r="A32" s="38"/>
    </row>
    <row r="33" spans="1:1" x14ac:dyDescent="0.3">
      <c r="A33" s="38"/>
    </row>
  </sheetData>
  <mergeCells count="8">
    <mergeCell ref="G3:J3"/>
    <mergeCell ref="C3:D3"/>
    <mergeCell ref="C15:D15"/>
    <mergeCell ref="C23:D23"/>
    <mergeCell ref="C16:C17"/>
    <mergeCell ref="D16:D17"/>
    <mergeCell ref="C18:C19"/>
    <mergeCell ref="D18:D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</vt:lpstr>
      <vt:lpstr>rendiconto fin. delle d.l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Mirco</dc:creator>
  <cp:lastModifiedBy>Luigi Caruso</cp:lastModifiedBy>
  <dcterms:created xsi:type="dcterms:W3CDTF">2022-10-12T07:20:04Z</dcterms:created>
  <dcterms:modified xsi:type="dcterms:W3CDTF">2022-10-14T16:30:42Z</dcterms:modified>
</cp:coreProperties>
</file>