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4. Bilancio dati a scelta\Materiale definitivo\"/>
    </mc:Choice>
  </mc:AlternateContent>
  <xr:revisionPtr revIDLastSave="0" documentId="13_ncr:1_{34E7326F-C045-43B2-A99B-471854419F4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o" sheetId="1" r:id="rId1"/>
    <sheet name="Soluzi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L22" i="2"/>
  <c r="L23" i="2" s="1"/>
  <c r="I22" i="2"/>
  <c r="I23" i="2" s="1"/>
  <c r="F22" i="2"/>
  <c r="L21" i="2"/>
  <c r="I21" i="2"/>
  <c r="F18" i="2"/>
  <c r="L17" i="2"/>
  <c r="I17" i="2"/>
  <c r="I18" i="2" s="1"/>
  <c r="F17" i="2"/>
  <c r="F19" i="2" s="1"/>
  <c r="C17" i="2"/>
  <c r="L16" i="2"/>
  <c r="L18" i="2" s="1"/>
  <c r="I13" i="2"/>
  <c r="F13" i="2"/>
  <c r="L12" i="2"/>
  <c r="I12" i="2"/>
  <c r="F12" i="2"/>
  <c r="F14" i="2" s="1"/>
  <c r="C12" i="2"/>
  <c r="C13" i="2" s="1"/>
  <c r="L11" i="2"/>
  <c r="L13" i="2" s="1"/>
  <c r="L8" i="2"/>
  <c r="L7" i="2"/>
  <c r="I6" i="2"/>
  <c r="I8" i="2" s="1"/>
  <c r="F17" i="1"/>
  <c r="F22" i="1"/>
  <c r="F23" i="1" s="1"/>
  <c r="L21" i="1"/>
  <c r="L22" i="1" s="1"/>
  <c r="L16" i="1"/>
  <c r="L17" i="1" s="1"/>
  <c r="L18" i="1" s="1"/>
  <c r="C17" i="1"/>
  <c r="C18" i="1" s="1"/>
  <c r="C12" i="1"/>
  <c r="C13" i="1" s="1"/>
  <c r="F18" i="1"/>
  <c r="F12" i="1"/>
  <c r="I21" i="1"/>
  <c r="I22" i="1" s="1"/>
  <c r="L11" i="1"/>
  <c r="L12" i="1"/>
  <c r="L13" i="1" s="1"/>
  <c r="L8" i="1"/>
  <c r="L7" i="1"/>
  <c r="I18" i="1"/>
  <c r="I17" i="1"/>
  <c r="I13" i="1"/>
  <c r="I12" i="1"/>
  <c r="I6" i="1"/>
  <c r="I8" i="1" s="1"/>
  <c r="C18" i="2" l="1"/>
  <c r="C19" i="2" s="1"/>
  <c r="C14" i="2"/>
  <c r="C19" i="1"/>
  <c r="C14" i="1"/>
  <c r="F24" i="1"/>
  <c r="F19" i="1"/>
  <c r="F13" i="1"/>
  <c r="F14" i="1" s="1"/>
  <c r="L23" i="1"/>
  <c r="I23" i="1"/>
</calcChain>
</file>

<file path=xl/sharedStrings.xml><?xml version="1.0" encoding="utf-8"?>
<sst xmlns="http://schemas.openxmlformats.org/spreadsheetml/2006/main" count="126" uniqueCount="12">
  <si>
    <t>I - Capitale</t>
  </si>
  <si>
    <t>IV - Riserva legale</t>
  </si>
  <si>
    <t>V - Riserva statutaria</t>
  </si>
  <si>
    <t>VI - Atre riserve</t>
  </si>
  <si>
    <t>IX - Utile d'esercizio</t>
  </si>
  <si>
    <t>Patrimonio netto</t>
  </si>
  <si>
    <t>Capitale proprio</t>
  </si>
  <si>
    <t>Utile d'esercizio</t>
  </si>
  <si>
    <t>A) Patrimonio netto</t>
  </si>
  <si>
    <t>ROE</t>
  </si>
  <si>
    <t>Per vedere la soluzione, cambiare lo sfondo nero della cella</t>
  </si>
  <si>
    <t>https://www.youtube.com/watch?v=HEkId6u2EHM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</si>
</sst>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43" fontId="0" fillId="0" borderId="0" xfId="1" applyFont="1"/>
    <xf numFmtId="164" fontId="0" fillId="0" borderId="0" xfId="1" applyNumberFormat="1" applyFont="1"/>
    <xf numFmtId="164" fontId="0" fillId="0" borderId="1" xfId="0" applyNumberForma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1" applyNumberFormat="1" applyFont="1" applyBorder="1"/>
    <xf numFmtId="0" fontId="0" fillId="0" borderId="1" xfId="0" applyBorder="1" applyAlignment="1">
      <alignment horizontal="left"/>
    </xf>
    <xf numFmtId="165" fontId="0" fillId="0" borderId="1" xfId="2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6" fontId="0" fillId="0" borderId="0" xfId="2" applyNumberFormat="1" applyFont="1"/>
    <xf numFmtId="164" fontId="0" fillId="5" borderId="1" xfId="1" applyNumberFormat="1" applyFont="1" applyFill="1" applyBorder="1" applyAlignment="1">
      <alignment horizontal="center"/>
    </xf>
    <xf numFmtId="165" fontId="0" fillId="5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3" applyAlignment="1">
      <alignment horizontal="center" vertical="center"/>
    </xf>
    <xf numFmtId="164" fontId="0" fillId="6" borderId="1" xfId="1" applyNumberFormat="1" applyFont="1" applyFill="1" applyBorder="1" applyAlignment="1">
      <alignment horizontal="center"/>
    </xf>
    <xf numFmtId="165" fontId="0" fillId="6" borderId="1" xfId="2" applyNumberFormat="1" applyFont="1" applyFill="1" applyBorder="1" applyAlignment="1">
      <alignment horizontal="center"/>
    </xf>
  </cellXfs>
  <cellStyles count="4">
    <cellStyle name="Collegamento ipertestuale" xfId="3" builtinId="8"/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HEkId6u2EH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HEkId6u2E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workbookViewId="0">
      <selection sqref="A1:XFD1048576"/>
    </sheetView>
  </sheetViews>
  <sheetFormatPr defaultRowHeight="14.4" x14ac:dyDescent="0.3"/>
  <cols>
    <col min="2" max="2" width="18.109375" bestFit="1" customWidth="1"/>
    <col min="3" max="3" width="11.33203125" bestFit="1" customWidth="1"/>
    <col min="5" max="5" width="15.44140625" bestFit="1" customWidth="1"/>
    <col min="6" max="6" width="11.33203125" bestFit="1" customWidth="1"/>
    <col min="8" max="8" width="15.21875" bestFit="1" customWidth="1"/>
    <col min="9" max="9" width="14" bestFit="1" customWidth="1"/>
    <col min="10" max="11" width="15" bestFit="1" customWidth="1"/>
    <col min="12" max="12" width="11.44140625" bestFit="1" customWidth="1"/>
    <col min="13" max="13" width="13.44140625" bestFit="1" customWidth="1"/>
  </cols>
  <sheetData>
    <row r="1" spans="2:13" ht="25.8" customHeight="1" x14ac:dyDescent="0.3">
      <c r="D1" s="18" t="s">
        <v>11</v>
      </c>
      <c r="E1" s="18"/>
      <c r="F1" s="18"/>
      <c r="G1" s="18"/>
      <c r="H1" s="17" t="s">
        <v>10</v>
      </c>
      <c r="I1" s="17"/>
      <c r="J1" s="17"/>
      <c r="K1" s="17"/>
      <c r="L1" s="17"/>
    </row>
    <row r="2" spans="2:13" ht="14.4" customHeight="1" x14ac:dyDescent="0.3">
      <c r="B2" s="1" t="s">
        <v>0</v>
      </c>
      <c r="C2" s="9"/>
      <c r="D2" s="18"/>
      <c r="E2" s="18"/>
      <c r="F2" s="18"/>
      <c r="G2" s="18"/>
      <c r="H2" s="17"/>
      <c r="I2" s="17"/>
      <c r="J2" s="17"/>
      <c r="K2" s="17"/>
      <c r="L2" s="17"/>
    </row>
    <row r="3" spans="2:13" ht="14.4" customHeight="1" x14ac:dyDescent="0.3">
      <c r="B3" s="1" t="s">
        <v>1</v>
      </c>
      <c r="C3" s="9"/>
      <c r="H3" s="17"/>
      <c r="I3" s="17"/>
      <c r="J3" s="17"/>
      <c r="K3" s="17"/>
      <c r="L3" s="17"/>
    </row>
    <row r="4" spans="2:13" x14ac:dyDescent="0.3">
      <c r="B4" s="1" t="s">
        <v>2</v>
      </c>
      <c r="C4" s="9"/>
    </row>
    <row r="5" spans="2:13" x14ac:dyDescent="0.3">
      <c r="B5" s="1" t="s">
        <v>3</v>
      </c>
      <c r="C5" s="9"/>
      <c r="E5" s="1" t="s">
        <v>6</v>
      </c>
      <c r="F5" s="6"/>
      <c r="H5" s="10" t="s">
        <v>9</v>
      </c>
      <c r="I5" s="11">
        <v>8.5000000000000006E-2</v>
      </c>
      <c r="K5" s="10" t="s">
        <v>9</v>
      </c>
      <c r="L5" s="11">
        <v>0.125</v>
      </c>
    </row>
    <row r="6" spans="2:13" x14ac:dyDescent="0.3">
      <c r="B6" s="2" t="s">
        <v>4</v>
      </c>
      <c r="C6" s="9"/>
      <c r="E6" s="2" t="s">
        <v>7</v>
      </c>
      <c r="F6" s="6"/>
      <c r="H6" s="10" t="s">
        <v>6</v>
      </c>
      <c r="I6" s="14">
        <f>+I7/0.085</f>
        <v>7058823.5294117639</v>
      </c>
      <c r="K6" s="10" t="s">
        <v>6</v>
      </c>
      <c r="L6" s="14">
        <v>1200000</v>
      </c>
    </row>
    <row r="7" spans="2:13" x14ac:dyDescent="0.3">
      <c r="B7" s="3" t="s">
        <v>8</v>
      </c>
      <c r="C7" s="9"/>
      <c r="E7" s="3" t="s">
        <v>5</v>
      </c>
      <c r="F7" s="6"/>
      <c r="H7" s="10" t="s">
        <v>7</v>
      </c>
      <c r="I7" s="12">
        <v>600000</v>
      </c>
      <c r="K7" s="10" t="s">
        <v>7</v>
      </c>
      <c r="L7" s="14">
        <f>+L5*L6</f>
        <v>150000</v>
      </c>
    </row>
    <row r="8" spans="2:13" x14ac:dyDescent="0.3">
      <c r="F8" s="4"/>
      <c r="H8" s="10" t="s">
        <v>5</v>
      </c>
      <c r="I8" s="14">
        <f>+I6+I7</f>
        <v>7658823.5294117639</v>
      </c>
      <c r="K8" s="10" t="s">
        <v>5</v>
      </c>
      <c r="L8" s="12">
        <f>+L6+L7</f>
        <v>1350000</v>
      </c>
    </row>
    <row r="9" spans="2:13" x14ac:dyDescent="0.3">
      <c r="H9" s="7"/>
      <c r="I9" s="7"/>
      <c r="J9" s="7"/>
      <c r="K9" s="8"/>
    </row>
    <row r="10" spans="2:13" x14ac:dyDescent="0.3">
      <c r="H10" s="10" t="s">
        <v>9</v>
      </c>
      <c r="I10" s="11">
        <v>0.15</v>
      </c>
      <c r="K10" s="10" t="s">
        <v>9</v>
      </c>
      <c r="L10" s="11">
        <v>0.125</v>
      </c>
    </row>
    <row r="11" spans="2:13" x14ac:dyDescent="0.3">
      <c r="B11" s="10" t="s">
        <v>9</v>
      </c>
      <c r="C11" s="16">
        <v>0.1225</v>
      </c>
      <c r="E11" s="10" t="s">
        <v>9</v>
      </c>
      <c r="F11" s="11">
        <v>9.8000000000000004E-2</v>
      </c>
      <c r="H11" s="10" t="s">
        <v>6</v>
      </c>
      <c r="I11" s="12">
        <v>500000</v>
      </c>
      <c r="K11" s="10" t="s">
        <v>6</v>
      </c>
      <c r="L11" s="12">
        <f>+L10*12500000</f>
        <v>1562500</v>
      </c>
    </row>
    <row r="12" spans="2:13" x14ac:dyDescent="0.3">
      <c r="B12" s="10" t="s">
        <v>6</v>
      </c>
      <c r="C12" s="14">
        <f>+C11*30000000</f>
        <v>3675000</v>
      </c>
      <c r="E12" s="10" t="s">
        <v>6</v>
      </c>
      <c r="F12" s="14">
        <f>+F11*30000000</f>
        <v>2940000</v>
      </c>
      <c r="H12" s="10" t="s">
        <v>7</v>
      </c>
      <c r="I12" s="14">
        <f>+I11*I10</f>
        <v>75000</v>
      </c>
      <c r="J12" s="13"/>
      <c r="K12" s="10" t="s">
        <v>7</v>
      </c>
      <c r="L12" s="14">
        <f>+L10*L11</f>
        <v>195312.5</v>
      </c>
    </row>
    <row r="13" spans="2:13" x14ac:dyDescent="0.3">
      <c r="B13" s="10" t="s">
        <v>7</v>
      </c>
      <c r="C13" s="14">
        <f>+C11*C12</f>
        <v>450187.5</v>
      </c>
      <c r="E13" s="10" t="s">
        <v>7</v>
      </c>
      <c r="F13" s="12">
        <f>+F11*F12</f>
        <v>288120</v>
      </c>
      <c r="H13" s="10" t="s">
        <v>5</v>
      </c>
      <c r="I13" s="14">
        <f>+I11+I12</f>
        <v>575000</v>
      </c>
      <c r="K13" s="10" t="s">
        <v>5</v>
      </c>
      <c r="L13" s="14">
        <f>+L11+L12</f>
        <v>1757812.5</v>
      </c>
      <c r="M13" s="5"/>
    </row>
    <row r="14" spans="2:13" x14ac:dyDescent="0.3">
      <c r="B14" s="10" t="s">
        <v>5</v>
      </c>
      <c r="C14" s="12">
        <f>+C12+C13</f>
        <v>4125187.5</v>
      </c>
      <c r="E14" s="10" t="s">
        <v>5</v>
      </c>
      <c r="F14" s="14">
        <f>+F12+F13</f>
        <v>3228120</v>
      </c>
    </row>
    <row r="15" spans="2:13" x14ac:dyDescent="0.3">
      <c r="H15" s="10" t="s">
        <v>9</v>
      </c>
      <c r="I15" s="15">
        <v>0.11</v>
      </c>
      <c r="K15" s="10" t="s">
        <v>9</v>
      </c>
      <c r="L15" s="11">
        <v>0.09</v>
      </c>
    </row>
    <row r="16" spans="2:13" x14ac:dyDescent="0.3">
      <c r="B16" s="10" t="s">
        <v>9</v>
      </c>
      <c r="C16" s="11">
        <v>9.2999999999999999E-2</v>
      </c>
      <c r="E16" s="10" t="s">
        <v>9</v>
      </c>
      <c r="F16" s="11">
        <v>0.08</v>
      </c>
      <c r="H16" s="10" t="s">
        <v>6</v>
      </c>
      <c r="I16" s="12">
        <v>800000</v>
      </c>
      <c r="K16" s="10" t="s">
        <v>6</v>
      </c>
      <c r="L16" s="12">
        <f>+L15*35000000</f>
        <v>3150000</v>
      </c>
    </row>
    <row r="17" spans="2:12" x14ac:dyDescent="0.3">
      <c r="B17" s="10" t="s">
        <v>6</v>
      </c>
      <c r="C17" s="14">
        <f>+C16*30000000</f>
        <v>2790000</v>
      </c>
      <c r="E17" s="10" t="s">
        <v>6</v>
      </c>
      <c r="F17" s="14">
        <f>+F16*38000000</f>
        <v>3040000</v>
      </c>
      <c r="H17" s="10" t="s">
        <v>7</v>
      </c>
      <c r="I17" s="12">
        <f>+I16*0.11</f>
        <v>88000</v>
      </c>
      <c r="K17" s="10" t="s">
        <v>7</v>
      </c>
      <c r="L17" s="14">
        <f>+L15*L16</f>
        <v>283500</v>
      </c>
    </row>
    <row r="18" spans="2:12" x14ac:dyDescent="0.3">
      <c r="B18" s="10" t="s">
        <v>7</v>
      </c>
      <c r="C18" s="14">
        <f>+C16*C17</f>
        <v>259470</v>
      </c>
      <c r="E18" s="10" t="s">
        <v>7</v>
      </c>
      <c r="F18" s="14">
        <f>+F16*F17</f>
        <v>243200</v>
      </c>
      <c r="H18" s="10" t="s">
        <v>5</v>
      </c>
      <c r="I18" s="14">
        <f>+I16+I17</f>
        <v>888000</v>
      </c>
      <c r="K18" s="10" t="s">
        <v>5</v>
      </c>
      <c r="L18" s="14">
        <f>+L16+L17</f>
        <v>3433500</v>
      </c>
    </row>
    <row r="19" spans="2:12" x14ac:dyDescent="0.3">
      <c r="B19" s="10" t="s">
        <v>5</v>
      </c>
      <c r="C19" s="12">
        <f>+C17+C18</f>
        <v>3049470</v>
      </c>
      <c r="E19" s="10" t="s">
        <v>5</v>
      </c>
      <c r="F19" s="12">
        <f>+F17+F18</f>
        <v>3283200</v>
      </c>
    </row>
    <row r="20" spans="2:12" x14ac:dyDescent="0.3">
      <c r="H20" s="10" t="s">
        <v>9</v>
      </c>
      <c r="I20" s="15">
        <v>0.105</v>
      </c>
      <c r="K20" s="10" t="s">
        <v>9</v>
      </c>
      <c r="L20" s="11">
        <v>0.1</v>
      </c>
    </row>
    <row r="21" spans="2:12" x14ac:dyDescent="0.3">
      <c r="E21" s="10" t="s">
        <v>9</v>
      </c>
      <c r="F21" s="11">
        <v>0.09</v>
      </c>
      <c r="H21" s="10" t="s">
        <v>6</v>
      </c>
      <c r="I21" s="12">
        <f>+I20*30000000</f>
        <v>3150000</v>
      </c>
      <c r="K21" s="10" t="s">
        <v>6</v>
      </c>
      <c r="L21" s="14">
        <f>+L20*36000000</f>
        <v>3600000</v>
      </c>
    </row>
    <row r="22" spans="2:12" x14ac:dyDescent="0.3">
      <c r="E22" s="10" t="s">
        <v>6</v>
      </c>
      <c r="F22" s="14">
        <f>+F21*31000000</f>
        <v>2790000</v>
      </c>
      <c r="H22" s="10" t="s">
        <v>7</v>
      </c>
      <c r="I22" s="12">
        <f>+I20*I21</f>
        <v>330750</v>
      </c>
      <c r="K22" s="10" t="s">
        <v>7</v>
      </c>
      <c r="L22" s="14">
        <f>+L20*L21</f>
        <v>360000</v>
      </c>
    </row>
    <row r="23" spans="2:12" x14ac:dyDescent="0.3">
      <c r="E23" s="10" t="s">
        <v>7</v>
      </c>
      <c r="F23" s="14">
        <f>+F21*F22</f>
        <v>251100</v>
      </c>
      <c r="H23" s="10" t="s">
        <v>5</v>
      </c>
      <c r="I23" s="14">
        <f>+I21+I22</f>
        <v>3480750</v>
      </c>
      <c r="K23" s="10" t="s">
        <v>5</v>
      </c>
      <c r="L23" s="12">
        <f>+L21+L22</f>
        <v>3960000</v>
      </c>
    </row>
    <row r="24" spans="2:12" x14ac:dyDescent="0.3">
      <c r="E24" s="10" t="s">
        <v>5</v>
      </c>
      <c r="F24" s="12">
        <f>+F22+F23</f>
        <v>3041100</v>
      </c>
    </row>
  </sheetData>
  <mergeCells count="2">
    <mergeCell ref="H1:L3"/>
    <mergeCell ref="D1:G2"/>
  </mergeCells>
  <hyperlinks>
    <hyperlink ref="D1" r:id="rId1" xr:uid="{4C7E8C28-5941-4075-BE37-6C0B592D65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FAB0-47B5-4585-A252-6849E67E5492}">
  <dimension ref="B1:M24"/>
  <sheetViews>
    <sheetView tabSelected="1" workbookViewId="0">
      <selection activeCell="E21" sqref="E21"/>
    </sheetView>
  </sheetViews>
  <sheetFormatPr defaultRowHeight="14.4" x14ac:dyDescent="0.3"/>
  <cols>
    <col min="2" max="2" width="18.109375" bestFit="1" customWidth="1"/>
    <col min="3" max="3" width="11.33203125" bestFit="1" customWidth="1"/>
    <col min="5" max="5" width="15.44140625" bestFit="1" customWidth="1"/>
    <col min="6" max="6" width="11.33203125" bestFit="1" customWidth="1"/>
    <col min="8" max="8" width="15.21875" bestFit="1" customWidth="1"/>
    <col min="9" max="9" width="14" bestFit="1" customWidth="1"/>
    <col min="10" max="11" width="15" bestFit="1" customWidth="1"/>
    <col min="12" max="12" width="11.44140625" bestFit="1" customWidth="1"/>
    <col min="13" max="13" width="13.44140625" bestFit="1" customWidth="1"/>
  </cols>
  <sheetData>
    <row r="1" spans="2:13" ht="25.8" customHeight="1" x14ac:dyDescent="0.3">
      <c r="D1" s="18" t="s">
        <v>11</v>
      </c>
      <c r="E1" s="18"/>
      <c r="F1" s="18"/>
      <c r="G1" s="18"/>
      <c r="H1" s="17" t="s">
        <v>10</v>
      </c>
      <c r="I1" s="17"/>
      <c r="J1" s="17"/>
      <c r="K1" s="17"/>
      <c r="L1" s="17"/>
    </row>
    <row r="2" spans="2:13" ht="14.4" customHeight="1" x14ac:dyDescent="0.3">
      <c r="B2" s="1" t="s">
        <v>0</v>
      </c>
      <c r="C2" s="9"/>
      <c r="D2" s="18"/>
      <c r="E2" s="18"/>
      <c r="F2" s="18"/>
      <c r="G2" s="18"/>
      <c r="H2" s="17"/>
      <c r="I2" s="17"/>
      <c r="J2" s="17"/>
      <c r="K2" s="17"/>
      <c r="L2" s="17"/>
    </row>
    <row r="3" spans="2:13" ht="14.4" customHeight="1" x14ac:dyDescent="0.3">
      <c r="B3" s="1" t="s">
        <v>1</v>
      </c>
      <c r="C3" s="9"/>
      <c r="H3" s="17"/>
      <c r="I3" s="17"/>
      <c r="J3" s="17"/>
      <c r="K3" s="17"/>
      <c r="L3" s="17"/>
    </row>
    <row r="4" spans="2:13" x14ac:dyDescent="0.3">
      <c r="B4" s="1" t="s">
        <v>2</v>
      </c>
      <c r="C4" s="9"/>
    </row>
    <row r="5" spans="2:13" x14ac:dyDescent="0.3">
      <c r="B5" s="1" t="s">
        <v>3</v>
      </c>
      <c r="C5" s="9"/>
      <c r="E5" s="1" t="s">
        <v>6</v>
      </c>
      <c r="F5" s="6"/>
      <c r="H5" s="10" t="s">
        <v>9</v>
      </c>
      <c r="I5" s="11">
        <v>8.5000000000000006E-2</v>
      </c>
      <c r="K5" s="10" t="s">
        <v>9</v>
      </c>
      <c r="L5" s="11">
        <v>0.125</v>
      </c>
    </row>
    <row r="6" spans="2:13" x14ac:dyDescent="0.3">
      <c r="B6" s="2" t="s">
        <v>4</v>
      </c>
      <c r="C6" s="9"/>
      <c r="E6" s="2" t="s">
        <v>7</v>
      </c>
      <c r="F6" s="6"/>
      <c r="H6" s="10" t="s">
        <v>6</v>
      </c>
      <c r="I6" s="19">
        <f>+I7/0.085</f>
        <v>7058823.5294117639</v>
      </c>
      <c r="K6" s="10" t="s">
        <v>6</v>
      </c>
      <c r="L6" s="19">
        <v>1200000</v>
      </c>
    </row>
    <row r="7" spans="2:13" x14ac:dyDescent="0.3">
      <c r="B7" s="3" t="s">
        <v>8</v>
      </c>
      <c r="C7" s="9"/>
      <c r="E7" s="3" t="s">
        <v>5</v>
      </c>
      <c r="F7" s="6"/>
      <c r="H7" s="10" t="s">
        <v>7</v>
      </c>
      <c r="I7" s="12">
        <v>600000</v>
      </c>
      <c r="K7" s="10" t="s">
        <v>7</v>
      </c>
      <c r="L7" s="19">
        <f>+L5*L6</f>
        <v>150000</v>
      </c>
    </row>
    <row r="8" spans="2:13" x14ac:dyDescent="0.3">
      <c r="F8" s="4"/>
      <c r="H8" s="10" t="s">
        <v>5</v>
      </c>
      <c r="I8" s="19">
        <f>+I6+I7</f>
        <v>7658823.5294117639</v>
      </c>
      <c r="K8" s="10" t="s">
        <v>5</v>
      </c>
      <c r="L8" s="12">
        <f>+L6+L7</f>
        <v>1350000</v>
      </c>
    </row>
    <row r="9" spans="2:13" x14ac:dyDescent="0.3">
      <c r="H9" s="7"/>
      <c r="I9" s="7"/>
      <c r="J9" s="7"/>
      <c r="K9" s="8"/>
    </row>
    <row r="10" spans="2:13" x14ac:dyDescent="0.3">
      <c r="H10" s="10" t="s">
        <v>9</v>
      </c>
      <c r="I10" s="11">
        <v>0.15</v>
      </c>
      <c r="K10" s="10" t="s">
        <v>9</v>
      </c>
      <c r="L10" s="11">
        <v>0.125</v>
      </c>
    </row>
    <row r="11" spans="2:13" x14ac:dyDescent="0.3">
      <c r="B11" s="10" t="s">
        <v>9</v>
      </c>
      <c r="C11" s="16">
        <v>0.1225</v>
      </c>
      <c r="E11" s="10" t="s">
        <v>9</v>
      </c>
      <c r="F11" s="11">
        <v>9.8000000000000004E-2</v>
      </c>
      <c r="H11" s="10" t="s">
        <v>6</v>
      </c>
      <c r="I11" s="12">
        <v>500000</v>
      </c>
      <c r="K11" s="10" t="s">
        <v>6</v>
      </c>
      <c r="L11" s="12">
        <f>+L10*12500000</f>
        <v>1562500</v>
      </c>
    </row>
    <row r="12" spans="2:13" x14ac:dyDescent="0.3">
      <c r="B12" s="10" t="s">
        <v>6</v>
      </c>
      <c r="C12" s="19">
        <f>+C11*30000000</f>
        <v>3675000</v>
      </c>
      <c r="E12" s="10" t="s">
        <v>6</v>
      </c>
      <c r="F12" s="19">
        <f>+F11*30000000</f>
        <v>2940000</v>
      </c>
      <c r="H12" s="10" t="s">
        <v>7</v>
      </c>
      <c r="I12" s="19">
        <f>+I11*I10</f>
        <v>75000</v>
      </c>
      <c r="J12" s="13"/>
      <c r="K12" s="10" t="s">
        <v>7</v>
      </c>
      <c r="L12" s="19">
        <f>+L10*L11</f>
        <v>195312.5</v>
      </c>
    </row>
    <row r="13" spans="2:13" x14ac:dyDescent="0.3">
      <c r="B13" s="10" t="s">
        <v>7</v>
      </c>
      <c r="C13" s="19">
        <f>+C11*C12</f>
        <v>450187.5</v>
      </c>
      <c r="E13" s="10" t="s">
        <v>7</v>
      </c>
      <c r="F13" s="12">
        <f>+F11*F12</f>
        <v>288120</v>
      </c>
      <c r="H13" s="10" t="s">
        <v>5</v>
      </c>
      <c r="I13" s="19">
        <f>+I11+I12</f>
        <v>575000</v>
      </c>
      <c r="K13" s="10" t="s">
        <v>5</v>
      </c>
      <c r="L13" s="19">
        <f>+L11+L12</f>
        <v>1757812.5</v>
      </c>
      <c r="M13" s="5"/>
    </row>
    <row r="14" spans="2:13" x14ac:dyDescent="0.3">
      <c r="B14" s="10" t="s">
        <v>5</v>
      </c>
      <c r="C14" s="12">
        <f>+C12+C13</f>
        <v>4125187.5</v>
      </c>
      <c r="E14" s="10" t="s">
        <v>5</v>
      </c>
      <c r="F14" s="19">
        <f>+F12+F13</f>
        <v>3228120</v>
      </c>
    </row>
    <row r="15" spans="2:13" x14ac:dyDescent="0.3">
      <c r="H15" s="10" t="s">
        <v>9</v>
      </c>
      <c r="I15" s="20">
        <v>0.11</v>
      </c>
      <c r="K15" s="10" t="s">
        <v>9</v>
      </c>
      <c r="L15" s="11">
        <v>0.09</v>
      </c>
    </row>
    <row r="16" spans="2:13" x14ac:dyDescent="0.3">
      <c r="B16" s="10" t="s">
        <v>9</v>
      </c>
      <c r="C16" s="11">
        <v>9.2999999999999999E-2</v>
      </c>
      <c r="E16" s="10" t="s">
        <v>9</v>
      </c>
      <c r="F16" s="11">
        <v>0.08</v>
      </c>
      <c r="H16" s="10" t="s">
        <v>6</v>
      </c>
      <c r="I16" s="12">
        <v>800000</v>
      </c>
      <c r="K16" s="10" t="s">
        <v>6</v>
      </c>
      <c r="L16" s="12">
        <f>+L15*35000000</f>
        <v>3150000</v>
      </c>
    </row>
    <row r="17" spans="2:12" x14ac:dyDescent="0.3">
      <c r="B17" s="10" t="s">
        <v>6</v>
      </c>
      <c r="C17" s="19">
        <f>+C16*30000000</f>
        <v>2790000</v>
      </c>
      <c r="E17" s="10" t="s">
        <v>6</v>
      </c>
      <c r="F17" s="19">
        <f>+F16*38000000</f>
        <v>3040000</v>
      </c>
      <c r="H17" s="10" t="s">
        <v>7</v>
      </c>
      <c r="I17" s="12">
        <f>+I16*0.11</f>
        <v>88000</v>
      </c>
      <c r="K17" s="10" t="s">
        <v>7</v>
      </c>
      <c r="L17" s="19">
        <f>+L15*L16</f>
        <v>283500</v>
      </c>
    </row>
    <row r="18" spans="2:12" x14ac:dyDescent="0.3">
      <c r="B18" s="10" t="s">
        <v>7</v>
      </c>
      <c r="C18" s="19">
        <f>+C16*C17</f>
        <v>259470</v>
      </c>
      <c r="E18" s="10" t="s">
        <v>7</v>
      </c>
      <c r="F18" s="19">
        <f>+F16*F17</f>
        <v>243200</v>
      </c>
      <c r="H18" s="10" t="s">
        <v>5</v>
      </c>
      <c r="I18" s="19">
        <f>+I16+I17</f>
        <v>888000</v>
      </c>
      <c r="K18" s="10" t="s">
        <v>5</v>
      </c>
      <c r="L18" s="19">
        <f>+L16+L17</f>
        <v>3433500</v>
      </c>
    </row>
    <row r="19" spans="2:12" x14ac:dyDescent="0.3">
      <c r="B19" s="10" t="s">
        <v>5</v>
      </c>
      <c r="C19" s="12">
        <f>+C17+C18</f>
        <v>3049470</v>
      </c>
      <c r="E19" s="10" t="s">
        <v>5</v>
      </c>
      <c r="F19" s="12">
        <f>+F17+F18</f>
        <v>3283200</v>
      </c>
    </row>
    <row r="20" spans="2:12" x14ac:dyDescent="0.3">
      <c r="H20" s="10" t="s">
        <v>9</v>
      </c>
      <c r="I20" s="20">
        <v>0.105</v>
      </c>
      <c r="K20" s="10" t="s">
        <v>9</v>
      </c>
      <c r="L20" s="11">
        <v>0.1</v>
      </c>
    </row>
    <row r="21" spans="2:12" x14ac:dyDescent="0.3">
      <c r="E21" s="10" t="s">
        <v>9</v>
      </c>
      <c r="F21" s="11">
        <v>0.09</v>
      </c>
      <c r="H21" s="10" t="s">
        <v>6</v>
      </c>
      <c r="I21" s="12">
        <f>+I20*30000000</f>
        <v>3150000</v>
      </c>
      <c r="K21" s="10" t="s">
        <v>6</v>
      </c>
      <c r="L21" s="19">
        <f>+L20*36000000</f>
        <v>3600000</v>
      </c>
    </row>
    <row r="22" spans="2:12" x14ac:dyDescent="0.3">
      <c r="E22" s="10" t="s">
        <v>6</v>
      </c>
      <c r="F22" s="19">
        <f>+F21*31000000</f>
        <v>2790000</v>
      </c>
      <c r="H22" s="10" t="s">
        <v>7</v>
      </c>
      <c r="I22" s="12">
        <f>+I20*I21</f>
        <v>330750</v>
      </c>
      <c r="K22" s="10" t="s">
        <v>7</v>
      </c>
      <c r="L22" s="19">
        <f>+L20*L21</f>
        <v>360000</v>
      </c>
    </row>
    <row r="23" spans="2:12" x14ac:dyDescent="0.3">
      <c r="E23" s="10" t="s">
        <v>7</v>
      </c>
      <c r="F23" s="19">
        <f>+F21*F22</f>
        <v>251100</v>
      </c>
      <c r="H23" s="10" t="s">
        <v>5</v>
      </c>
      <c r="I23" s="19">
        <f>+I21+I22</f>
        <v>3480750</v>
      </c>
      <c r="K23" s="10" t="s">
        <v>5</v>
      </c>
      <c r="L23" s="12">
        <f>+L21+L22</f>
        <v>3960000</v>
      </c>
    </row>
    <row r="24" spans="2:12" x14ac:dyDescent="0.3">
      <c r="E24" s="10" t="s">
        <v>5</v>
      </c>
      <c r="F24" s="12">
        <f>+F22+F23</f>
        <v>3041100</v>
      </c>
    </row>
  </sheetData>
  <mergeCells count="2">
    <mergeCell ref="D1:G2"/>
    <mergeCell ref="H1:L3"/>
  </mergeCells>
  <hyperlinks>
    <hyperlink ref="D1" r:id="rId1" xr:uid="{25818EC9-FA43-4B49-A157-B1BCC406A7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Testo</vt:lpstr>
      <vt:lpstr>Soluzione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2024-01-26T18:10:38Z</dcterms:modified>
</cp:coreProperties>
</file>