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165lu\Desktop\Scuola\Materiale Economia Aziendale\5. Classe quinta\4. Bilancio dati a scelta\Materiale definitivo\"/>
    </mc:Choice>
  </mc:AlternateContent>
  <xr:revisionPtr revIDLastSave="0" documentId="13_ncr:1_{0C60A940-C295-43C8-A400-0F20494CF61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Esercizio 1" sheetId="1" r:id="rId1"/>
    <sheet name="Esercizio 2" sheetId="4" r:id="rId2"/>
    <sheet name="Esercizio 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4" l="1"/>
  <c r="J6" i="2"/>
  <c r="J5" i="2"/>
  <c r="C26" i="2"/>
  <c r="J9" i="2"/>
  <c r="J7" i="2"/>
  <c r="J4" i="2"/>
  <c r="J8" i="2"/>
  <c r="J10" i="2"/>
  <c r="H4" i="2"/>
  <c r="H10" i="2"/>
  <c r="C26" i="4"/>
  <c r="C28" i="4" s="1"/>
  <c r="K4" i="4" s="1"/>
  <c r="C18" i="4"/>
  <c r="C30" i="4" s="1"/>
  <c r="I10" i="4" s="1"/>
  <c r="K5" i="1"/>
  <c r="C29" i="2"/>
  <c r="C26" i="1"/>
  <c r="C28" i="1" s="1"/>
  <c r="C18" i="1"/>
  <c r="C30" i="1" s="1"/>
  <c r="C32" i="1" s="1"/>
  <c r="C34" i="1" s="1"/>
  <c r="K10" i="4" l="1"/>
  <c r="K7" i="4" s="1"/>
  <c r="K6" i="4"/>
  <c r="K6" i="1"/>
  <c r="K4" i="1" s="1"/>
  <c r="I10" i="1"/>
  <c r="K10" i="1" s="1"/>
  <c r="C38" i="4"/>
  <c r="K8" i="4" s="1"/>
  <c r="C36" i="4"/>
  <c r="I7" i="4" s="1"/>
  <c r="I4" i="4" s="1"/>
  <c r="C32" i="4"/>
  <c r="C34" i="4" s="1"/>
  <c r="C36" i="1"/>
  <c r="I7" i="1" s="1"/>
  <c r="I4" i="1" s="1"/>
  <c r="C38" i="1"/>
  <c r="K8" i="1" s="1"/>
  <c r="K9" i="4" l="1"/>
  <c r="K7" i="1"/>
  <c r="K9" i="1" s="1"/>
</calcChain>
</file>

<file path=xl/sharedStrings.xml><?xml version="1.0" encoding="utf-8"?>
<sst xmlns="http://schemas.openxmlformats.org/spreadsheetml/2006/main" count="132" uniqueCount="49">
  <si>
    <t>ANNO N-1</t>
  </si>
  <si>
    <t>Re</t>
  </si>
  <si>
    <t>Cp</t>
  </si>
  <si>
    <t xml:space="preserve">ROE = </t>
  </si>
  <si>
    <t>=</t>
  </si>
  <si>
    <t xml:space="preserve">ROI = </t>
  </si>
  <si>
    <t>Ro</t>
  </si>
  <si>
    <t>Ti</t>
  </si>
  <si>
    <t xml:space="preserve">ROS = </t>
  </si>
  <si>
    <t>Vendite</t>
  </si>
  <si>
    <t xml:space="preserve">Leverage = </t>
  </si>
  <si>
    <t xml:space="preserve">Utile esercizio: </t>
  </si>
  <si>
    <t>Patrimonio netto</t>
  </si>
  <si>
    <t>Totale impieghi:</t>
  </si>
  <si>
    <t>Reddito operativo</t>
  </si>
  <si>
    <t>Ricavi di vendita</t>
  </si>
  <si>
    <t>Attivo corrente</t>
  </si>
  <si>
    <t>Capitale proprio</t>
  </si>
  <si>
    <t>Utile d'esercizio</t>
  </si>
  <si>
    <t>Capitale di debito</t>
  </si>
  <si>
    <t>Elasticità degli impieghi =</t>
  </si>
  <si>
    <t>Ac</t>
  </si>
  <si>
    <t>Incidenza debiti a L.T.</t>
  </si>
  <si>
    <t>Pc</t>
  </si>
  <si>
    <t xml:space="preserve">Attivo corrente: </t>
  </si>
  <si>
    <t>Debiti a medio lungo term.</t>
  </si>
  <si>
    <t>ANNO N</t>
  </si>
  <si>
    <t xml:space="preserve">Rigidità degli impieghi = </t>
  </si>
  <si>
    <t>Im</t>
  </si>
  <si>
    <t>Sapendo che l'attivo immobilizzato è il 40% del totale impieghi, deduco che l'attivo corrente è il rimanente 60%</t>
  </si>
  <si>
    <t xml:space="preserve">Incidenza debiti a lungo termine = </t>
  </si>
  <si>
    <t>Dc</t>
  </si>
  <si>
    <t xml:space="preserve">= </t>
  </si>
  <si>
    <t>Sapendo che il Patrimonio netto è il 48% delle fonti e che i debiti a media lunga scadenza sono il 13% delle fonti, deduco (per differenza) che la l'incidenza dei debiti  breve termine è pari a 39%</t>
  </si>
  <si>
    <t>Conoscendo il totale dell'attivo corrente e la sua % rispetto al totale impieghi posso calcolare tutte le voci degli impieghi</t>
  </si>
  <si>
    <t>Conoscendo il totale impieghi conosco anche il totale fonti di finanziamento, in quanto coincidenti. Attraverso le % calcolo le voci relative ai debiti</t>
  </si>
  <si>
    <t>Conoscendo il ROE (15%) e il Patrimonio netto (6.048.000 uro) è possibile trovare il capitale proprio e l'utile.</t>
  </si>
  <si>
    <t>100 : 115 = X : 6.048.000</t>
  </si>
  <si>
    <t xml:space="preserve">Capitale proprio = </t>
  </si>
  <si>
    <t>15 : 115 = X : 6.048.000</t>
  </si>
  <si>
    <t xml:space="preserve">Utile dell'esercizio = </t>
  </si>
  <si>
    <t>SP RICLASSIFICATO SENZA TENER CONTO DELLA DELIBERA DEGLI UTILI</t>
  </si>
  <si>
    <t>ATTIVO</t>
  </si>
  <si>
    <t>PASSIVO</t>
  </si>
  <si>
    <t>Immobilizzazioni</t>
  </si>
  <si>
    <t>Debiti a MLT</t>
  </si>
  <si>
    <t>Debiti a breve</t>
  </si>
  <si>
    <t>TOT. ATTIVO</t>
  </si>
  <si>
    <t>TOT. Passivo e Netto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</si>
</sst>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0" fontId="2" fillId="0" borderId="10" xfId="0" applyNumberFormat="1" applyFont="1" applyBorder="1"/>
    <xf numFmtId="0" fontId="2" fillId="0" borderId="3" xfId="0" applyFont="1" applyBorder="1"/>
    <xf numFmtId="0" fontId="2" fillId="0" borderId="6" xfId="0" applyFont="1" applyBorder="1" applyAlignment="1">
      <alignment horizontal="center"/>
    </xf>
    <xf numFmtId="0" fontId="2" fillId="0" borderId="4" xfId="0" applyFont="1" applyBorder="1"/>
    <xf numFmtId="10" fontId="2" fillId="0" borderId="11" xfId="0" applyNumberFormat="1" applyFont="1" applyBorder="1"/>
    <xf numFmtId="164" fontId="2" fillId="0" borderId="6" xfId="1" applyNumberFormat="1" applyFont="1" applyFill="1" applyBorder="1" applyAlignment="1">
      <alignment horizontal="center"/>
    </xf>
    <xf numFmtId="43" fontId="2" fillId="0" borderId="10" xfId="1" applyFont="1" applyFill="1" applyBorder="1"/>
    <xf numFmtId="164" fontId="2" fillId="0" borderId="6" xfId="0" applyNumberFormat="1" applyFont="1" applyBorder="1" applyAlignment="1">
      <alignment horizontal="center"/>
    </xf>
    <xf numFmtId="164" fontId="2" fillId="0" borderId="0" xfId="1" applyNumberFormat="1" applyFont="1" applyFill="1"/>
    <xf numFmtId="0" fontId="2" fillId="0" borderId="9" xfId="0" applyFont="1" applyBorder="1"/>
    <xf numFmtId="164" fontId="2" fillId="0" borderId="10" xfId="1" applyNumberFormat="1" applyFont="1" applyFill="1" applyBorder="1"/>
    <xf numFmtId="0" fontId="2" fillId="0" borderId="12" xfId="0" applyFont="1" applyBorder="1"/>
    <xf numFmtId="164" fontId="2" fillId="0" borderId="13" xfId="1" applyNumberFormat="1" applyFont="1" applyFill="1" applyBorder="1"/>
    <xf numFmtId="164" fontId="2" fillId="0" borderId="13" xfId="0" applyNumberFormat="1" applyFont="1" applyBorder="1"/>
    <xf numFmtId="0" fontId="2" fillId="0" borderId="13" xfId="0" applyFont="1" applyBorder="1"/>
    <xf numFmtId="0" fontId="2" fillId="0" borderId="8" xfId="0" quotePrefix="1" applyFont="1" applyBorder="1" applyAlignment="1">
      <alignment horizontal="center"/>
    </xf>
    <xf numFmtId="9" fontId="2" fillId="0" borderId="10" xfId="1" applyNumberFormat="1" applyFont="1" applyFill="1" applyBorder="1"/>
    <xf numFmtId="164" fontId="2" fillId="0" borderId="11" xfId="0" applyNumberFormat="1" applyFont="1" applyBorder="1"/>
    <xf numFmtId="0" fontId="0" fillId="0" borderId="0" xfId="0" applyAlignment="1">
      <alignment vertical="center" wrapText="1"/>
    </xf>
    <xf numFmtId="0" fontId="0" fillId="0" borderId="9" xfId="0" quotePrefix="1" applyBorder="1"/>
    <xf numFmtId="0" fontId="0" fillId="0" borderId="10" xfId="0" applyBorder="1"/>
    <xf numFmtId="0" fontId="0" fillId="0" borderId="3" xfId="0" applyBorder="1"/>
    <xf numFmtId="164" fontId="0" fillId="0" borderId="11" xfId="1" applyNumberFormat="1" applyFont="1" applyBorder="1"/>
    <xf numFmtId="0" fontId="4" fillId="5" borderId="1" xfId="0" applyFont="1" applyFill="1" applyBorder="1"/>
    <xf numFmtId="0" fontId="5" fillId="5" borderId="1" xfId="0" applyFont="1" applyFill="1" applyBorder="1" applyAlignment="1">
      <alignment horizontal="right"/>
    </xf>
    <xf numFmtId="0" fontId="4" fillId="4" borderId="1" xfId="0" applyFont="1" applyFill="1" applyBorder="1"/>
    <xf numFmtId="164" fontId="0" fillId="5" borderId="1" xfId="0" applyNumberForma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5" fontId="2" fillId="0" borderId="0" xfId="0" applyNumberFormat="1" applyFont="1"/>
    <xf numFmtId="9" fontId="2" fillId="0" borderId="0" xfId="2" applyFont="1"/>
    <xf numFmtId="0" fontId="0" fillId="4" borderId="15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0" fillId="4" borderId="15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0" fillId="4" borderId="14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2" fillId="0" borderId="0" xfId="0" applyFont="1" applyFill="1"/>
    <xf numFmtId="0" fontId="2" fillId="0" borderId="9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0" fontId="2" fillId="0" borderId="10" xfId="0" applyNumberFormat="1" applyFont="1" applyFill="1" applyBorder="1"/>
    <xf numFmtId="0" fontId="2" fillId="0" borderId="3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4" xfId="0" applyFont="1" applyFill="1" applyBorder="1"/>
    <xf numFmtId="10" fontId="2" fillId="0" borderId="11" xfId="0" applyNumberFormat="1" applyFont="1" applyFill="1" applyBorder="1"/>
    <xf numFmtId="164" fontId="2" fillId="0" borderId="6" xfId="0" applyNumberFormat="1" applyFont="1" applyFill="1" applyBorder="1" applyAlignment="1">
      <alignment horizontal="center"/>
    </xf>
    <xf numFmtId="0" fontId="2" fillId="0" borderId="8" xfId="0" quotePrefix="1" applyFont="1" applyFill="1" applyBorder="1" applyAlignment="1">
      <alignment horizontal="center"/>
    </xf>
    <xf numFmtId="0" fontId="2" fillId="0" borderId="9" xfId="0" applyFont="1" applyFill="1" applyBorder="1"/>
    <xf numFmtId="0" fontId="2" fillId="0" borderId="12" xfId="0" applyFont="1" applyFill="1" applyBorder="1"/>
    <xf numFmtId="164" fontId="2" fillId="0" borderId="13" xfId="0" applyNumberFormat="1" applyFont="1" applyFill="1" applyBorder="1"/>
    <xf numFmtId="164" fontId="2" fillId="0" borderId="11" xfId="0" applyNumberFormat="1" applyFont="1" applyFill="1" applyBorder="1"/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9"/>
  <sheetViews>
    <sheetView topLeftCell="B1" workbookViewId="0">
      <selection activeCell="K6" sqref="K6"/>
    </sheetView>
  </sheetViews>
  <sheetFormatPr defaultRowHeight="15.6" x14ac:dyDescent="0.3"/>
  <cols>
    <col min="1" max="1" width="8.88671875" style="1"/>
    <col min="2" max="2" width="26.44140625" style="70" bestFit="1" customWidth="1"/>
    <col min="3" max="3" width="12.88671875" style="70" bestFit="1" customWidth="1"/>
    <col min="4" max="4" width="10.44140625" style="70" bestFit="1" customWidth="1"/>
    <col min="5" max="5" width="8.88671875" style="70"/>
    <col min="6" max="7" width="8.88671875" style="1"/>
    <col min="8" max="8" width="17.109375" style="1" customWidth="1"/>
    <col min="9" max="9" width="10.44140625" style="1" bestFit="1" customWidth="1"/>
    <col min="10" max="10" width="21.6640625" style="1" customWidth="1"/>
    <col min="11" max="11" width="14.88671875" style="1" customWidth="1"/>
    <col min="12" max="16384" width="8.88671875" style="1"/>
  </cols>
  <sheetData>
    <row r="2" spans="2:11" x14ac:dyDescent="0.3">
      <c r="B2" s="67" t="s">
        <v>0</v>
      </c>
      <c r="C2" s="68"/>
      <c r="D2" s="68"/>
      <c r="E2" s="69"/>
      <c r="G2"/>
      <c r="H2" s="39" t="s">
        <v>41</v>
      </c>
      <c r="I2" s="39"/>
      <c r="J2" s="39"/>
      <c r="K2" s="39"/>
    </row>
    <row r="3" spans="2:11" x14ac:dyDescent="0.3">
      <c r="G3"/>
      <c r="H3" s="40" t="s">
        <v>42</v>
      </c>
      <c r="I3" s="40"/>
      <c r="J3" s="41" t="s">
        <v>43</v>
      </c>
      <c r="K3" s="41"/>
    </row>
    <row r="4" spans="2:11" x14ac:dyDescent="0.3">
      <c r="B4" s="71" t="s">
        <v>3</v>
      </c>
      <c r="C4" s="72" t="s">
        <v>1</v>
      </c>
      <c r="D4" s="72" t="s">
        <v>4</v>
      </c>
      <c r="E4" s="73">
        <v>0.09</v>
      </c>
      <c r="G4"/>
      <c r="H4" s="35" t="s">
        <v>44</v>
      </c>
      <c r="I4" s="38">
        <f>+I10-I7</f>
        <v>2497499.9999999995</v>
      </c>
      <c r="J4" s="27" t="s">
        <v>12</v>
      </c>
      <c r="K4" s="31">
        <f>+K6+K5</f>
        <v>4033000</v>
      </c>
    </row>
    <row r="5" spans="2:11" x14ac:dyDescent="0.3">
      <c r="B5" s="74"/>
      <c r="C5" s="75" t="s">
        <v>2</v>
      </c>
      <c r="D5" s="76"/>
      <c r="E5" s="77"/>
      <c r="G5"/>
      <c r="H5" s="36"/>
      <c r="I5" s="36"/>
      <c r="J5" s="28" t="s">
        <v>17</v>
      </c>
      <c r="K5" s="30">
        <f>+C7</f>
        <v>3700000</v>
      </c>
    </row>
    <row r="6" spans="2:11" x14ac:dyDescent="0.3">
      <c r="B6" s="71" t="s">
        <v>3</v>
      </c>
      <c r="C6" s="72" t="s">
        <v>1</v>
      </c>
      <c r="D6" s="72" t="s">
        <v>4</v>
      </c>
      <c r="E6" s="73">
        <v>0.09</v>
      </c>
      <c r="G6"/>
      <c r="H6" s="37"/>
      <c r="I6" s="37"/>
      <c r="J6" s="28" t="s">
        <v>18</v>
      </c>
      <c r="K6" s="30">
        <f>+C26</f>
        <v>333000</v>
      </c>
    </row>
    <row r="7" spans="2:11" x14ac:dyDescent="0.3">
      <c r="B7" s="74"/>
      <c r="C7" s="9">
        <v>3700000</v>
      </c>
      <c r="D7" s="76"/>
      <c r="E7" s="77"/>
      <c r="G7"/>
      <c r="H7" s="35" t="s">
        <v>16</v>
      </c>
      <c r="I7" s="38">
        <f>+C36</f>
        <v>3052500.0000000005</v>
      </c>
      <c r="J7" s="27" t="s">
        <v>19</v>
      </c>
      <c r="K7" s="31">
        <f>+K10-K4</f>
        <v>1517000</v>
      </c>
    </row>
    <row r="8" spans="2:11" x14ac:dyDescent="0.3">
      <c r="G8"/>
      <c r="H8" s="36"/>
      <c r="I8" s="36"/>
      <c r="J8" s="28" t="s">
        <v>45</v>
      </c>
      <c r="K8" s="30">
        <f>+C38</f>
        <v>277500</v>
      </c>
    </row>
    <row r="9" spans="2:11" x14ac:dyDescent="0.3">
      <c r="B9" s="71" t="s">
        <v>5</v>
      </c>
      <c r="C9" s="72" t="s">
        <v>6</v>
      </c>
      <c r="D9" s="72" t="s">
        <v>4</v>
      </c>
      <c r="E9" s="73">
        <v>0.108</v>
      </c>
      <c r="G9"/>
      <c r="H9" s="37"/>
      <c r="I9" s="37"/>
      <c r="J9" s="28" t="s">
        <v>46</v>
      </c>
      <c r="K9" s="30">
        <f>+K7-K8</f>
        <v>1239500</v>
      </c>
    </row>
    <row r="10" spans="2:11" x14ac:dyDescent="0.3">
      <c r="B10" s="74"/>
      <c r="C10" s="75" t="s">
        <v>7</v>
      </c>
      <c r="D10" s="76"/>
      <c r="E10" s="77"/>
      <c r="G10"/>
      <c r="H10" s="29" t="s">
        <v>47</v>
      </c>
      <c r="I10" s="32">
        <f>+C30</f>
        <v>5550000</v>
      </c>
      <c r="J10" s="27" t="s">
        <v>48</v>
      </c>
      <c r="K10" s="31">
        <f>+I10</f>
        <v>5550000</v>
      </c>
    </row>
    <row r="12" spans="2:11" x14ac:dyDescent="0.3">
      <c r="B12" s="71" t="s">
        <v>8</v>
      </c>
      <c r="C12" s="72" t="s">
        <v>6</v>
      </c>
      <c r="D12" s="72" t="s">
        <v>4</v>
      </c>
      <c r="E12" s="73">
        <v>9.1999999999999998E-2</v>
      </c>
    </row>
    <row r="13" spans="2:11" x14ac:dyDescent="0.3">
      <c r="B13" s="74"/>
      <c r="C13" s="75" t="s">
        <v>9</v>
      </c>
      <c r="D13" s="76"/>
      <c r="E13" s="77"/>
    </row>
    <row r="15" spans="2:11" x14ac:dyDescent="0.3">
      <c r="B15" s="71" t="s">
        <v>10</v>
      </c>
      <c r="C15" s="72" t="s">
        <v>7</v>
      </c>
      <c r="D15" s="72" t="s">
        <v>4</v>
      </c>
      <c r="E15" s="10">
        <v>1.5</v>
      </c>
    </row>
    <row r="16" spans="2:11" x14ac:dyDescent="0.3">
      <c r="B16" s="74"/>
      <c r="C16" s="75" t="s">
        <v>2</v>
      </c>
      <c r="D16" s="76"/>
      <c r="E16" s="77"/>
    </row>
    <row r="17" spans="2:5" x14ac:dyDescent="0.3">
      <c r="B17" s="71" t="s">
        <v>10</v>
      </c>
      <c r="C17" s="72" t="s">
        <v>7</v>
      </c>
      <c r="D17" s="72" t="s">
        <v>4</v>
      </c>
      <c r="E17" s="10">
        <v>1.5</v>
      </c>
    </row>
    <row r="18" spans="2:5" x14ac:dyDescent="0.3">
      <c r="B18" s="74"/>
      <c r="C18" s="78">
        <f>+C7</f>
        <v>3700000</v>
      </c>
      <c r="D18" s="76"/>
      <c r="E18" s="77"/>
    </row>
    <row r="19" spans="2:5" x14ac:dyDescent="0.3">
      <c r="C19" s="12"/>
    </row>
    <row r="20" spans="2:5" x14ac:dyDescent="0.3">
      <c r="B20" s="71" t="s">
        <v>20</v>
      </c>
      <c r="C20" s="72" t="s">
        <v>21</v>
      </c>
      <c r="D20" s="79" t="s">
        <v>4</v>
      </c>
      <c r="E20" s="10">
        <v>0.55000000000000004</v>
      </c>
    </row>
    <row r="21" spans="2:5" x14ac:dyDescent="0.3">
      <c r="B21" s="74"/>
      <c r="C21" s="75" t="s">
        <v>7</v>
      </c>
      <c r="D21" s="76"/>
      <c r="E21" s="77"/>
    </row>
    <row r="23" spans="2:5" x14ac:dyDescent="0.3">
      <c r="B23" s="71" t="s">
        <v>22</v>
      </c>
      <c r="C23" s="72" t="s">
        <v>23</v>
      </c>
      <c r="D23" s="79" t="s">
        <v>4</v>
      </c>
      <c r="E23" s="20">
        <v>0.05</v>
      </c>
    </row>
    <row r="24" spans="2:5" x14ac:dyDescent="0.3">
      <c r="B24" s="74"/>
      <c r="C24" s="75" t="s">
        <v>7</v>
      </c>
      <c r="D24" s="76"/>
      <c r="E24" s="77"/>
    </row>
    <row r="26" spans="2:5" x14ac:dyDescent="0.3">
      <c r="B26" s="80" t="s">
        <v>11</v>
      </c>
      <c r="C26" s="14">
        <f>+C7*E6</f>
        <v>333000</v>
      </c>
    </row>
    <row r="27" spans="2:5" x14ac:dyDescent="0.3">
      <c r="B27" s="81"/>
      <c r="C27" s="16"/>
    </row>
    <row r="28" spans="2:5" x14ac:dyDescent="0.3">
      <c r="B28" s="81" t="s">
        <v>12</v>
      </c>
      <c r="C28" s="82">
        <f>+C26+C7</f>
        <v>4033000</v>
      </c>
    </row>
    <row r="29" spans="2:5" x14ac:dyDescent="0.3">
      <c r="B29" s="81"/>
      <c r="C29" s="16"/>
    </row>
    <row r="30" spans="2:5" x14ac:dyDescent="0.3">
      <c r="B30" s="81" t="s">
        <v>13</v>
      </c>
      <c r="C30" s="16">
        <f>+C18*E17</f>
        <v>5550000</v>
      </c>
    </row>
    <row r="31" spans="2:5" x14ac:dyDescent="0.3">
      <c r="B31" s="81"/>
      <c r="C31" s="16"/>
    </row>
    <row r="32" spans="2:5" x14ac:dyDescent="0.3">
      <c r="B32" s="81" t="s">
        <v>14</v>
      </c>
      <c r="C32" s="16">
        <f>+E9*C30</f>
        <v>599400</v>
      </c>
    </row>
    <row r="33" spans="1:3" x14ac:dyDescent="0.3">
      <c r="B33" s="81"/>
      <c r="C33" s="16"/>
    </row>
    <row r="34" spans="1:3" x14ac:dyDescent="0.3">
      <c r="B34" s="81" t="s">
        <v>15</v>
      </c>
      <c r="C34" s="16">
        <f>+C32/E12</f>
        <v>6515217.3913043477</v>
      </c>
    </row>
    <row r="35" spans="1:3" x14ac:dyDescent="0.3">
      <c r="A35" s="18"/>
      <c r="C35" s="82"/>
    </row>
    <row r="36" spans="1:3" x14ac:dyDescent="0.3">
      <c r="A36" s="18"/>
      <c r="B36" s="70" t="s">
        <v>24</v>
      </c>
      <c r="C36" s="82">
        <f>+C30*E20</f>
        <v>3052500.0000000005</v>
      </c>
    </row>
    <row r="37" spans="1:3" x14ac:dyDescent="0.3">
      <c r="A37" s="18"/>
      <c r="C37" s="82"/>
    </row>
    <row r="38" spans="1:3" x14ac:dyDescent="0.3">
      <c r="A38" s="18"/>
      <c r="B38" s="74" t="s">
        <v>25</v>
      </c>
      <c r="C38" s="83">
        <f>+C30*E23</f>
        <v>277500</v>
      </c>
    </row>
    <row r="39" spans="1:3" x14ac:dyDescent="0.3">
      <c r="C39" s="12"/>
    </row>
  </sheetData>
  <mergeCells count="8">
    <mergeCell ref="B2:E2"/>
    <mergeCell ref="H4:H6"/>
    <mergeCell ref="I4:I6"/>
    <mergeCell ref="H7:H9"/>
    <mergeCell ref="I7:I9"/>
    <mergeCell ref="H2:K2"/>
    <mergeCell ref="H3:I3"/>
    <mergeCell ref="J3:K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9F689-4290-4305-90B5-CE2FA0D2DF85}">
  <dimension ref="A2:K75"/>
  <sheetViews>
    <sheetView workbookViewId="0">
      <selection activeCell="N16" sqref="N16"/>
    </sheetView>
  </sheetViews>
  <sheetFormatPr defaultRowHeight="15.6" x14ac:dyDescent="0.3"/>
  <cols>
    <col min="1" max="1" width="8.88671875" style="1"/>
    <col min="2" max="2" width="26.44140625" style="1" bestFit="1" customWidth="1"/>
    <col min="3" max="3" width="12.88671875" style="1" bestFit="1" customWidth="1"/>
    <col min="4" max="4" width="10.44140625" style="1" bestFit="1" customWidth="1"/>
    <col min="5" max="7" width="8.88671875" style="1"/>
    <col min="8" max="8" width="17.109375" style="1" customWidth="1"/>
    <col min="9" max="9" width="10.44140625" style="1" bestFit="1" customWidth="1"/>
    <col min="10" max="10" width="21.6640625" style="1" customWidth="1"/>
    <col min="11" max="11" width="14.88671875" style="1" customWidth="1"/>
    <col min="12" max="16384" width="8.88671875" style="1"/>
  </cols>
  <sheetData>
    <row r="2" spans="2:11" x14ac:dyDescent="0.3">
      <c r="B2" s="42" t="s">
        <v>26</v>
      </c>
      <c r="C2" s="43"/>
      <c r="D2" s="43"/>
      <c r="E2" s="44"/>
      <c r="G2"/>
      <c r="H2" s="39" t="s">
        <v>41</v>
      </c>
      <c r="I2" s="39"/>
      <c r="J2" s="39"/>
      <c r="K2" s="39"/>
    </row>
    <row r="3" spans="2:11" x14ac:dyDescent="0.3">
      <c r="G3"/>
      <c r="H3" s="40" t="s">
        <v>42</v>
      </c>
      <c r="I3" s="40"/>
      <c r="J3" s="41" t="s">
        <v>43</v>
      </c>
      <c r="K3" s="41"/>
    </row>
    <row r="4" spans="2:11" x14ac:dyDescent="0.3">
      <c r="B4" s="2" t="s">
        <v>3</v>
      </c>
      <c r="C4" s="3" t="s">
        <v>1</v>
      </c>
      <c r="D4" s="3" t="s">
        <v>4</v>
      </c>
      <c r="E4" s="4">
        <v>8.6999999999999994E-2</v>
      </c>
      <c r="G4"/>
      <c r="H4" s="35" t="s">
        <v>44</v>
      </c>
      <c r="I4" s="38">
        <f>+I10-I7</f>
        <v>2678400</v>
      </c>
      <c r="J4" s="27" t="s">
        <v>12</v>
      </c>
      <c r="K4" s="31">
        <f>+C28</f>
        <v>4043640</v>
      </c>
    </row>
    <row r="5" spans="2:11" x14ac:dyDescent="0.3">
      <c r="B5" s="5"/>
      <c r="C5" s="6" t="s">
        <v>2</v>
      </c>
      <c r="D5" s="7"/>
      <c r="E5" s="8"/>
      <c r="G5"/>
      <c r="H5" s="36"/>
      <c r="I5" s="36"/>
      <c r="J5" s="28" t="s">
        <v>17</v>
      </c>
      <c r="K5" s="30">
        <f>+K4-K6</f>
        <v>3720000</v>
      </c>
    </row>
    <row r="6" spans="2:11" x14ac:dyDescent="0.3">
      <c r="B6" s="2" t="s">
        <v>3</v>
      </c>
      <c r="C6" s="3" t="s">
        <v>1</v>
      </c>
      <c r="D6" s="3" t="s">
        <v>4</v>
      </c>
      <c r="E6" s="4">
        <v>8.6999999999999994E-2</v>
      </c>
      <c r="G6"/>
      <c r="H6" s="37"/>
      <c r="I6" s="37"/>
      <c r="J6" s="28" t="s">
        <v>18</v>
      </c>
      <c r="K6" s="30">
        <f>+C26</f>
        <v>323640</v>
      </c>
    </row>
    <row r="7" spans="2:11" x14ac:dyDescent="0.3">
      <c r="B7" s="5"/>
      <c r="C7" s="9">
        <v>3720000</v>
      </c>
      <c r="D7" s="7"/>
      <c r="E7" s="8"/>
      <c r="G7"/>
      <c r="H7" s="35" t="s">
        <v>16</v>
      </c>
      <c r="I7" s="38">
        <f>+C36</f>
        <v>4017600</v>
      </c>
      <c r="J7" s="27" t="s">
        <v>19</v>
      </c>
      <c r="K7" s="31">
        <f>+K10-K4</f>
        <v>2652360</v>
      </c>
    </row>
    <row r="8" spans="2:11" x14ac:dyDescent="0.3">
      <c r="G8"/>
      <c r="H8" s="36"/>
      <c r="I8" s="36"/>
      <c r="J8" s="28" t="s">
        <v>45</v>
      </c>
      <c r="K8" s="30">
        <f>+C38</f>
        <v>401760</v>
      </c>
    </row>
    <row r="9" spans="2:11" x14ac:dyDescent="0.3">
      <c r="B9" s="2" t="s">
        <v>5</v>
      </c>
      <c r="C9" s="3" t="s">
        <v>6</v>
      </c>
      <c r="D9" s="3" t="s">
        <v>4</v>
      </c>
      <c r="E9" s="4">
        <v>0.10199999999999999</v>
      </c>
      <c r="G9"/>
      <c r="H9" s="37"/>
      <c r="I9" s="37"/>
      <c r="J9" s="28" t="s">
        <v>46</v>
      </c>
      <c r="K9" s="30">
        <f>+K7-K8</f>
        <v>2250600</v>
      </c>
    </row>
    <row r="10" spans="2:11" x14ac:dyDescent="0.3">
      <c r="B10" s="5"/>
      <c r="C10" s="6" t="s">
        <v>7</v>
      </c>
      <c r="D10" s="7"/>
      <c r="E10" s="8"/>
      <c r="G10"/>
      <c r="H10" s="29" t="s">
        <v>47</v>
      </c>
      <c r="I10" s="32">
        <f>+C30</f>
        <v>6696000</v>
      </c>
      <c r="J10" s="27" t="s">
        <v>48</v>
      </c>
      <c r="K10" s="31">
        <f>+I10</f>
        <v>6696000</v>
      </c>
    </row>
    <row r="12" spans="2:11" x14ac:dyDescent="0.3">
      <c r="B12" s="2" t="s">
        <v>8</v>
      </c>
      <c r="C12" s="3" t="s">
        <v>6</v>
      </c>
      <c r="D12" s="3" t="s">
        <v>4</v>
      </c>
      <c r="E12" s="4">
        <v>8.5000000000000006E-2</v>
      </c>
    </row>
    <row r="13" spans="2:11" x14ac:dyDescent="0.3">
      <c r="B13" s="5"/>
      <c r="C13" s="6" t="s">
        <v>9</v>
      </c>
      <c r="D13" s="7"/>
      <c r="E13" s="8"/>
    </row>
    <row r="15" spans="2:11" x14ac:dyDescent="0.3">
      <c r="B15" s="2" t="s">
        <v>10</v>
      </c>
      <c r="C15" s="3" t="s">
        <v>7</v>
      </c>
      <c r="D15" s="3" t="s">
        <v>4</v>
      </c>
      <c r="E15" s="10">
        <v>1.8</v>
      </c>
    </row>
    <row r="16" spans="2:11" x14ac:dyDescent="0.3">
      <c r="B16" s="5"/>
      <c r="C16" s="6" t="s">
        <v>2</v>
      </c>
      <c r="D16" s="7"/>
      <c r="E16" s="8"/>
    </row>
    <row r="17" spans="2:5" x14ac:dyDescent="0.3">
      <c r="B17" s="2" t="s">
        <v>10</v>
      </c>
      <c r="C17" s="3" t="s">
        <v>7</v>
      </c>
      <c r="D17" s="3" t="s">
        <v>4</v>
      </c>
      <c r="E17" s="10">
        <v>1.8</v>
      </c>
    </row>
    <row r="18" spans="2:5" x14ac:dyDescent="0.3">
      <c r="B18" s="5"/>
      <c r="C18" s="11">
        <f>+C7</f>
        <v>3720000</v>
      </c>
      <c r="D18" s="7"/>
      <c r="E18" s="8"/>
    </row>
    <row r="19" spans="2:5" x14ac:dyDescent="0.3">
      <c r="C19" s="12"/>
    </row>
    <row r="20" spans="2:5" x14ac:dyDescent="0.3">
      <c r="B20" s="2" t="s">
        <v>20</v>
      </c>
      <c r="C20" s="3" t="s">
        <v>21</v>
      </c>
      <c r="D20" s="19" t="s">
        <v>4</v>
      </c>
      <c r="E20" s="10">
        <v>0.6</v>
      </c>
    </row>
    <row r="21" spans="2:5" x14ac:dyDescent="0.3">
      <c r="B21" s="5"/>
      <c r="C21" s="6" t="s">
        <v>7</v>
      </c>
      <c r="D21" s="7"/>
      <c r="E21" s="8"/>
    </row>
    <row r="23" spans="2:5" x14ac:dyDescent="0.3">
      <c r="B23" s="2" t="s">
        <v>22</v>
      </c>
      <c r="C23" s="3" t="s">
        <v>23</v>
      </c>
      <c r="D23" s="19" t="s">
        <v>4</v>
      </c>
      <c r="E23" s="20">
        <v>0.06</v>
      </c>
    </row>
    <row r="24" spans="2:5" x14ac:dyDescent="0.3">
      <c r="B24" s="5"/>
      <c r="C24" s="6" t="s">
        <v>7</v>
      </c>
      <c r="D24" s="7"/>
      <c r="E24" s="8"/>
    </row>
    <row r="26" spans="2:5" x14ac:dyDescent="0.3">
      <c r="B26" s="13" t="s">
        <v>11</v>
      </c>
      <c r="C26" s="14">
        <f>+C7*E6</f>
        <v>323640</v>
      </c>
    </row>
    <row r="27" spans="2:5" x14ac:dyDescent="0.3">
      <c r="B27" s="15"/>
      <c r="C27" s="16"/>
    </row>
    <row r="28" spans="2:5" x14ac:dyDescent="0.3">
      <c r="B28" s="15" t="s">
        <v>12</v>
      </c>
      <c r="C28" s="17">
        <f>+C26+C7</f>
        <v>4043640</v>
      </c>
    </row>
    <row r="29" spans="2:5" x14ac:dyDescent="0.3">
      <c r="B29" s="15"/>
      <c r="C29" s="16"/>
    </row>
    <row r="30" spans="2:5" x14ac:dyDescent="0.3">
      <c r="B30" s="15" t="s">
        <v>13</v>
      </c>
      <c r="C30" s="16">
        <f>+C18*E17</f>
        <v>6696000</v>
      </c>
    </row>
    <row r="31" spans="2:5" x14ac:dyDescent="0.3">
      <c r="B31" s="15"/>
      <c r="C31" s="16"/>
    </row>
    <row r="32" spans="2:5" x14ac:dyDescent="0.3">
      <c r="B32" s="15" t="s">
        <v>14</v>
      </c>
      <c r="C32" s="16">
        <f>+E9*C30</f>
        <v>682992</v>
      </c>
    </row>
    <row r="33" spans="2:3" x14ac:dyDescent="0.3">
      <c r="B33" s="15"/>
      <c r="C33" s="16"/>
    </row>
    <row r="34" spans="2:3" x14ac:dyDescent="0.3">
      <c r="B34" s="1" t="s">
        <v>15</v>
      </c>
      <c r="C34" s="16">
        <f>+C32/E12</f>
        <v>8035199.9999999991</v>
      </c>
    </row>
    <row r="35" spans="2:3" x14ac:dyDescent="0.3">
      <c r="C35" s="17"/>
    </row>
    <row r="36" spans="2:3" x14ac:dyDescent="0.3">
      <c r="B36" s="1" t="s">
        <v>24</v>
      </c>
      <c r="C36" s="17">
        <f>+C30*E20</f>
        <v>4017600</v>
      </c>
    </row>
    <row r="37" spans="2:3" x14ac:dyDescent="0.3">
      <c r="C37" s="17"/>
    </row>
    <row r="38" spans="2:3" x14ac:dyDescent="0.3">
      <c r="B38" s="5" t="s">
        <v>25</v>
      </c>
      <c r="C38" s="21">
        <f>+C30*E23</f>
        <v>401760</v>
      </c>
    </row>
    <row r="39" spans="2:3" x14ac:dyDescent="0.3">
      <c r="C39" s="12"/>
    </row>
    <row r="72" spans="1:1" x14ac:dyDescent="0.3">
      <c r="A72" s="18"/>
    </row>
    <row r="73" spans="1:1" x14ac:dyDescent="0.3">
      <c r="A73" s="18"/>
    </row>
    <row r="74" spans="1:1" x14ac:dyDescent="0.3">
      <c r="A74" s="18"/>
    </row>
    <row r="75" spans="1:1" x14ac:dyDescent="0.3">
      <c r="A75" s="18"/>
    </row>
  </sheetData>
  <mergeCells count="8">
    <mergeCell ref="H7:H9"/>
    <mergeCell ref="I7:I9"/>
    <mergeCell ref="B2:E2"/>
    <mergeCell ref="H2:K2"/>
    <mergeCell ref="H3:I3"/>
    <mergeCell ref="J3:K3"/>
    <mergeCell ref="H4:H6"/>
    <mergeCell ref="I4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5377D-96CB-4832-B249-B7D7FAC87B66}">
  <dimension ref="B2:J29"/>
  <sheetViews>
    <sheetView tabSelected="1" workbookViewId="0">
      <selection activeCell="H16" sqref="H16"/>
    </sheetView>
  </sheetViews>
  <sheetFormatPr defaultRowHeight="15.6" x14ac:dyDescent="0.3"/>
  <cols>
    <col min="2" max="2" width="34" bestFit="1" customWidth="1"/>
    <col min="3" max="3" width="12.88671875" bestFit="1" customWidth="1"/>
    <col min="7" max="7" width="21.21875" style="1" customWidth="1"/>
    <col min="8" max="8" width="11.44140625" style="1" bestFit="1" customWidth="1"/>
    <col min="9" max="9" width="22.88671875" style="1" customWidth="1"/>
    <col min="10" max="10" width="14.88671875" style="1" customWidth="1"/>
  </cols>
  <sheetData>
    <row r="2" spans="2:10" x14ac:dyDescent="0.3">
      <c r="B2" s="2" t="s">
        <v>27</v>
      </c>
      <c r="C2" s="3" t="s">
        <v>28</v>
      </c>
      <c r="D2" s="3" t="s">
        <v>4</v>
      </c>
      <c r="E2" s="10">
        <v>0.4</v>
      </c>
      <c r="G2" s="47" t="s">
        <v>41</v>
      </c>
      <c r="H2" s="47"/>
      <c r="I2" s="47"/>
      <c r="J2" s="47"/>
    </row>
    <row r="3" spans="2:10" x14ac:dyDescent="0.3">
      <c r="B3" s="5"/>
      <c r="C3" s="6" t="s">
        <v>7</v>
      </c>
      <c r="D3" s="7"/>
      <c r="E3" s="8"/>
      <c r="G3" s="48" t="s">
        <v>42</v>
      </c>
      <c r="H3" s="49"/>
      <c r="I3" s="50" t="s">
        <v>43</v>
      </c>
      <c r="J3" s="51"/>
    </row>
    <row r="4" spans="2:10" ht="14.4" x14ac:dyDescent="0.3">
      <c r="G4" s="35" t="s">
        <v>44</v>
      </c>
      <c r="H4" s="38">
        <f>+H10-H7</f>
        <v>5040000</v>
      </c>
      <c r="I4" s="27" t="s">
        <v>12</v>
      </c>
      <c r="J4" s="31">
        <f>+J10*0.48</f>
        <v>6048000</v>
      </c>
    </row>
    <row r="5" spans="2:10" ht="14.4" x14ac:dyDescent="0.3">
      <c r="B5" s="52" t="s">
        <v>29</v>
      </c>
      <c r="C5" s="53"/>
      <c r="D5" s="53"/>
      <c r="E5" s="54"/>
      <c r="G5" s="36"/>
      <c r="H5" s="45"/>
      <c r="I5" s="28" t="s">
        <v>17</v>
      </c>
      <c r="J5" s="30">
        <f>+C26</f>
        <v>5259130.4347826084</v>
      </c>
    </row>
    <row r="6" spans="2:10" ht="14.4" x14ac:dyDescent="0.3">
      <c r="B6" s="55"/>
      <c r="C6" s="56"/>
      <c r="D6" s="56"/>
      <c r="E6" s="57"/>
      <c r="G6" s="37"/>
      <c r="H6" s="46"/>
      <c r="I6" s="28" t="s">
        <v>18</v>
      </c>
      <c r="J6" s="30">
        <f>+C29</f>
        <v>788869.56521739345</v>
      </c>
    </row>
    <row r="7" spans="2:10" ht="14.4" x14ac:dyDescent="0.3">
      <c r="G7" s="35" t="s">
        <v>16</v>
      </c>
      <c r="H7" s="38">
        <v>7560000</v>
      </c>
      <c r="I7" s="27" t="s">
        <v>19</v>
      </c>
      <c r="J7" s="31">
        <f>+J10-J4</f>
        <v>6552000</v>
      </c>
    </row>
    <row r="8" spans="2:10" ht="15.6" customHeight="1" x14ac:dyDescent="0.3">
      <c r="B8" s="52" t="s">
        <v>34</v>
      </c>
      <c r="C8" s="53"/>
      <c r="D8" s="53"/>
      <c r="E8" s="54"/>
      <c r="G8" s="36"/>
      <c r="H8" s="45"/>
      <c r="I8" s="28" t="s">
        <v>45</v>
      </c>
      <c r="J8" s="30">
        <f>+J10*0.13</f>
        <v>1638000</v>
      </c>
    </row>
    <row r="9" spans="2:10" ht="14.4" x14ac:dyDescent="0.3">
      <c r="B9" s="55"/>
      <c r="C9" s="56"/>
      <c r="D9" s="56"/>
      <c r="E9" s="57"/>
      <c r="G9" s="37"/>
      <c r="H9" s="46"/>
      <c r="I9" s="28" t="s">
        <v>46</v>
      </c>
      <c r="J9" s="30">
        <f>+J7-J8</f>
        <v>4914000</v>
      </c>
    </row>
    <row r="10" spans="2:10" ht="14.4" x14ac:dyDescent="0.3">
      <c r="B10" s="22"/>
      <c r="C10" s="22"/>
      <c r="D10" s="22"/>
      <c r="E10" s="22"/>
      <c r="G10" s="29" t="s">
        <v>47</v>
      </c>
      <c r="H10" s="32">
        <f>+H7/0.6</f>
        <v>12600000</v>
      </c>
      <c r="I10" s="27" t="s">
        <v>48</v>
      </c>
      <c r="J10" s="31">
        <f>+H10</f>
        <v>12600000</v>
      </c>
    </row>
    <row r="11" spans="2:10" x14ac:dyDescent="0.3">
      <c r="B11" s="2" t="s">
        <v>30</v>
      </c>
      <c r="C11" s="3" t="s">
        <v>31</v>
      </c>
      <c r="D11" s="19" t="s">
        <v>32</v>
      </c>
      <c r="E11" s="20">
        <v>0.13</v>
      </c>
    </row>
    <row r="12" spans="2:10" x14ac:dyDescent="0.3">
      <c r="B12" s="5"/>
      <c r="C12" s="6" t="s">
        <v>7</v>
      </c>
      <c r="D12" s="7"/>
      <c r="E12" s="8"/>
    </row>
    <row r="13" spans="2:10" x14ac:dyDescent="0.3">
      <c r="J13" s="34"/>
    </row>
    <row r="14" spans="2:10" x14ac:dyDescent="0.3">
      <c r="B14" s="52" t="s">
        <v>33</v>
      </c>
      <c r="C14" s="53"/>
      <c r="D14" s="53"/>
      <c r="E14" s="54"/>
      <c r="H14" s="33"/>
    </row>
    <row r="15" spans="2:10" x14ac:dyDescent="0.3">
      <c r="B15" s="58"/>
      <c r="C15" s="59"/>
      <c r="D15" s="59"/>
      <c r="E15" s="60"/>
    </row>
    <row r="16" spans="2:10" x14ac:dyDescent="0.3">
      <c r="B16" s="58"/>
      <c r="C16" s="59"/>
      <c r="D16" s="59"/>
      <c r="E16" s="60"/>
    </row>
    <row r="17" spans="2:5" x14ac:dyDescent="0.3">
      <c r="B17" s="55"/>
      <c r="C17" s="56"/>
      <c r="D17" s="56"/>
      <c r="E17" s="57"/>
    </row>
    <row r="19" spans="2:5" x14ac:dyDescent="0.3">
      <c r="B19" s="61" t="s">
        <v>35</v>
      </c>
      <c r="C19" s="62"/>
      <c r="D19" s="62"/>
      <c r="E19" s="63"/>
    </row>
    <row r="20" spans="2:5" x14ac:dyDescent="0.3">
      <c r="B20" s="64"/>
      <c r="C20" s="65"/>
      <c r="D20" s="65"/>
      <c r="E20" s="66"/>
    </row>
    <row r="22" spans="2:5" x14ac:dyDescent="0.3">
      <c r="B22" s="59" t="s">
        <v>36</v>
      </c>
      <c r="C22" s="59"/>
      <c r="D22" s="59"/>
      <c r="E22" s="59"/>
    </row>
    <row r="23" spans="2:5" x14ac:dyDescent="0.3">
      <c r="B23" s="59"/>
      <c r="C23" s="59"/>
      <c r="D23" s="59"/>
      <c r="E23" s="59"/>
    </row>
    <row r="25" spans="2:5" x14ac:dyDescent="0.3">
      <c r="B25" s="23" t="s">
        <v>37</v>
      </c>
      <c r="C25" s="24"/>
    </row>
    <row r="26" spans="2:5" x14ac:dyDescent="0.3">
      <c r="B26" s="25" t="s">
        <v>38</v>
      </c>
      <c r="C26" s="26">
        <f>+J4*0.869565217391304</f>
        <v>5259130.4347826084</v>
      </c>
    </row>
    <row r="28" spans="2:5" x14ac:dyDescent="0.3">
      <c r="B28" s="23" t="s">
        <v>39</v>
      </c>
      <c r="C28" s="24"/>
    </row>
    <row r="29" spans="2:5" x14ac:dyDescent="0.3">
      <c r="B29" s="25" t="s">
        <v>40</v>
      </c>
      <c r="C29" s="26">
        <f>6048000*0.130434782608696</f>
        <v>788869.56521739345</v>
      </c>
    </row>
  </sheetData>
  <mergeCells count="12">
    <mergeCell ref="B5:E6"/>
    <mergeCell ref="B14:E17"/>
    <mergeCell ref="B8:E9"/>
    <mergeCell ref="B19:E20"/>
    <mergeCell ref="B22:E23"/>
    <mergeCell ref="G7:G9"/>
    <mergeCell ref="H7:H9"/>
    <mergeCell ref="G2:J2"/>
    <mergeCell ref="G3:H3"/>
    <mergeCell ref="I3:J3"/>
    <mergeCell ref="G4:G6"/>
    <mergeCell ref="H4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Esercizio 1</vt:lpstr>
      <vt:lpstr>Esercizio 2</vt:lpstr>
      <vt:lpstr>Esercizio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Caruso</dc:creator>
  <cp:lastModifiedBy>Luigi Caruso</cp:lastModifiedBy>
  <dcterms:created xsi:type="dcterms:W3CDTF">2015-06-05T18:19:34Z</dcterms:created>
  <dcterms:modified xsi:type="dcterms:W3CDTF">2023-11-23T16:28:25Z</dcterms:modified>
</cp:coreProperties>
</file>