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o patrimoniale riclassifica" sheetId="1" r:id="rId4"/>
    <sheet state="visible" name="Conto economico dellanno N" sheetId="2" r:id="rId5"/>
    <sheet state="visible" name="Calcolo flusso finanziario atti" sheetId="3" r:id="rId6"/>
  </sheets>
  <definedNames/>
  <calcPr/>
</workbook>
</file>

<file path=xl/sharedStrings.xml><?xml version="1.0" encoding="utf-8"?>
<sst xmlns="http://schemas.openxmlformats.org/spreadsheetml/2006/main" count="144" uniqueCount="115">
  <si>
    <t>CALCOLI:</t>
  </si>
  <si>
    <t xml:space="preserve">IMPIEGHI </t>
  </si>
  <si>
    <t>ANNO N</t>
  </si>
  <si>
    <t>ANNO N-1</t>
  </si>
  <si>
    <t xml:space="preserve">FONTI DI FINANZIAMENTO </t>
  </si>
  <si>
    <t>ATTIVO CORRENTE</t>
  </si>
  <si>
    <t>PATRIMONIO NETTO</t>
  </si>
  <si>
    <t>disponibilità liquide</t>
  </si>
  <si>
    <t>capitale proprio</t>
  </si>
  <si>
    <t xml:space="preserve">    - depositi bancari e postali</t>
  </si>
  <si>
    <t xml:space="preserve">    - capitale</t>
  </si>
  <si>
    <t xml:space="preserve">    - denaro in cassa</t>
  </si>
  <si>
    <t xml:space="preserve">    - riserva soprapprezzo</t>
  </si>
  <si>
    <t xml:space="preserve">          /</t>
  </si>
  <si>
    <t xml:space="preserve">    - riserva legale</t>
  </si>
  <si>
    <t>disponibilità finanziarie</t>
  </si>
  <si>
    <t xml:space="preserve">    - altre riserve</t>
  </si>
  <si>
    <t xml:space="preserve">    - crediti verso clienti</t>
  </si>
  <si>
    <t xml:space="preserve">    - ratei e risconti</t>
  </si>
  <si>
    <t>reddito d'esercizio</t>
  </si>
  <si>
    <t xml:space="preserve">    - utile (perdita) d'esercizio</t>
  </si>
  <si>
    <t>rimanenze</t>
  </si>
  <si>
    <t xml:space="preserve">    - materie prime, sussidiarie e di consumo</t>
  </si>
  <si>
    <t>DEBITI A BREVE SCADENZA</t>
  </si>
  <si>
    <t xml:space="preserve">    - prodotti finiti e merci</t>
  </si>
  <si>
    <t xml:space="preserve">    - debiti verso banche</t>
  </si>
  <si>
    <t xml:space="preserve">    - debiti verso fornitori</t>
  </si>
  <si>
    <t>ATTIVO IMMOBILIZZATO</t>
  </si>
  <si>
    <t xml:space="preserve">    - debiti tributari</t>
  </si>
  <si>
    <t xml:space="preserve">    - obbligazionari</t>
  </si>
  <si>
    <t>immobilizzazioni immateriali</t>
  </si>
  <si>
    <t xml:space="preserve">    - verso altri finanziatori</t>
  </si>
  <si>
    <t xml:space="preserve">    - diritti di brevetto </t>
  </si>
  <si>
    <t xml:space="preserve">    - debiti verso istituti previdenziali</t>
  </si>
  <si>
    <t xml:space="preserve">    - altri debiti</t>
  </si>
  <si>
    <t>immobilizzazioni materiali</t>
  </si>
  <si>
    <t xml:space="preserve">    - terreni e fabbricati</t>
  </si>
  <si>
    <t xml:space="preserve">    - debiti per TFR</t>
  </si>
  <si>
    <t xml:space="preserve">    - impianti e macchinari</t>
  </si>
  <si>
    <t xml:space="preserve">    - attrezzature industriali</t>
  </si>
  <si>
    <t>DEBITI A MEDIA/LUNGA SCADENZA</t>
  </si>
  <si>
    <t xml:space="preserve">    - altri beni</t>
  </si>
  <si>
    <t>immobilizzazioni finanziarie</t>
  </si>
  <si>
    <t xml:space="preserve">           /</t>
  </si>
  <si>
    <t>TOTALE IMPIEGHI</t>
  </si>
  <si>
    <t>TOTALE FONTI DI FINANZIAMENTO</t>
  </si>
  <si>
    <t>STATO PATRIMONIALE RICLASSIFICATO SECONDO CRITERI FINANZIARI</t>
  </si>
  <si>
    <t xml:space="preserve">DEBITI A BREVE SCADENZA </t>
  </si>
  <si>
    <t xml:space="preserve">CAPITALE DI DEBITO </t>
  </si>
  <si>
    <t xml:space="preserve">TOTALE IMPIEGHI </t>
  </si>
  <si>
    <t>CALCOLO PCN (ATTIVO CORRENTE - PASSIVO CORRENTE)</t>
  </si>
  <si>
    <t xml:space="preserve">PATRIMONIO CIRCOLANTE NETTO (PCN) ANNO N </t>
  </si>
  <si>
    <t>PATRIMONIO CIRCOLANTE NETTO (PCN) ANNO N-1</t>
  </si>
  <si>
    <t>VARIAZIONE</t>
  </si>
  <si>
    <t>costi e ricavi monetari</t>
  </si>
  <si>
    <t>costi e ricavi non monetari</t>
  </si>
  <si>
    <r>
      <rPr>
        <rFont val="Calibri"/>
        <color theme="1"/>
        <sz val="14.0"/>
      </rPr>
      <t xml:space="preserve">Movimentazioni intervenute nelle immobilizzazioni secondo la </t>
    </r>
    <r>
      <rPr>
        <rFont val="Calibri"/>
        <b/>
        <color theme="1"/>
        <sz val="14.0"/>
      </rPr>
      <t>Nota Integrativa</t>
    </r>
  </si>
  <si>
    <t>casi particolari di questo esercizio</t>
  </si>
  <si>
    <t>CONTO ECONOMICO ANNO N</t>
  </si>
  <si>
    <t>A) Valore della produzione</t>
  </si>
  <si>
    <t>Ricavi delle vendite e delle prestazioni</t>
  </si>
  <si>
    <t>Variazioni delle rimanenze di prodotti in corso di lavorazione, semilavorati e finiti</t>
  </si>
  <si>
    <t>Incremento di immobilizzazioni per lavori interni</t>
  </si>
  <si>
    <t>Altri ricavi e proventi</t>
  </si>
  <si>
    <t>TOTALE A</t>
  </si>
  <si>
    <t>B) Costi delle produzione</t>
  </si>
  <si>
    <t>Costi per materie prime, sussidiarie, di consumo e merci</t>
  </si>
  <si>
    <t>Costi per servizi</t>
  </si>
  <si>
    <t>Costi per godimento di beni di terzi</t>
  </si>
  <si>
    <t>Costi per il personale:</t>
  </si>
  <si>
    <t xml:space="preserve">  - salari e stipendi</t>
  </si>
  <si>
    <t xml:space="preserve">  - oneri sociali</t>
  </si>
  <si>
    <t xml:space="preserve">  - TFR</t>
  </si>
  <si>
    <t>Ammortamenti e svalutazioni:</t>
  </si>
  <si>
    <t xml:space="preserve">  - ammortamento delle immobilizzazioni immateriali</t>
  </si>
  <si>
    <t xml:space="preserve">  - ammortamento delle immobilizzazioni materiali</t>
  </si>
  <si>
    <t>Svalutazione dei crediti compresi nell'attivo circolante e delle disponibilità liquide</t>
  </si>
  <si>
    <t>Variazioni delle rimanenze di materie prime, sussidiarie, di consumo e merci</t>
  </si>
  <si>
    <t>TOTALE B</t>
  </si>
  <si>
    <t>Differenza tra valore e costi della produzione (A-B)</t>
  </si>
  <si>
    <t>C) Proventi e oneri finanziari</t>
  </si>
  <si>
    <t>altri ricavi e proventi (interessi attivi)</t>
  </si>
  <si>
    <t>Interessi e altri oneri finanziari</t>
  </si>
  <si>
    <t>TOTALE C</t>
  </si>
  <si>
    <t>Risultato economico prima delle imposte</t>
  </si>
  <si>
    <t>Imposte dell'esercizio</t>
  </si>
  <si>
    <t>REDDITO D'ESERCIZIO</t>
  </si>
  <si>
    <r>
      <rPr>
        <rFont val="Arial"/>
        <color theme="1"/>
        <sz val="14.0"/>
      </rPr>
      <t xml:space="preserve">Calcolo flusso di risorse finanziarie di PCN generate dall'attività operativa secondo il                                                                   </t>
    </r>
    <r>
      <rPr>
        <rFont val="Arial"/>
        <b/>
        <color theme="1"/>
        <sz val="14.0"/>
      </rPr>
      <t xml:space="preserve">METODO DIRETTO </t>
    </r>
    <r>
      <rPr>
        <rFont val="Arial"/>
        <color theme="1"/>
        <sz val="14.0"/>
      </rPr>
      <t>(ricavi monetari-costi monetari)</t>
    </r>
  </si>
  <si>
    <r>
      <rPr>
        <rFont val="Arial"/>
        <color theme="1"/>
        <sz val="14.0"/>
      </rPr>
      <t xml:space="preserve">Calcolo fusso di risorse finanziarie di PCN generate dall'attività operativa secondo il                            </t>
    </r>
    <r>
      <rPr>
        <rFont val="Arial"/>
        <b/>
        <color theme="1"/>
        <sz val="14.0"/>
      </rPr>
      <t xml:space="preserve">METODO INDIRETTO </t>
    </r>
    <r>
      <rPr>
        <rFont val="Arial"/>
        <color theme="1"/>
        <sz val="14.0"/>
      </rPr>
      <t>(reddito d'esercizio + costi non monetari - ricavi non monetari)</t>
    </r>
  </si>
  <si>
    <t>RICAVI MONETARI</t>
  </si>
  <si>
    <t>COSTI MONETARI</t>
  </si>
  <si>
    <t>+</t>
  </si>
  <si>
    <t>ricavi delle vendite e delle prestazioni</t>
  </si>
  <si>
    <t>costi per materie prime, sussidiarie, di consumo e merci</t>
  </si>
  <si>
    <t>COSTI NON MONETARI</t>
  </si>
  <si>
    <t>variazioni delle rimanenze di prodotti in corso di lavorazione, semilavorati e finiti</t>
  </si>
  <si>
    <t>costi per servizi</t>
  </si>
  <si>
    <t>ammortamento delle immobilizzazioni immateriali</t>
  </si>
  <si>
    <t>altri ricavi e proventi</t>
  </si>
  <si>
    <t>costi per godimento di beni di terzi</t>
  </si>
  <si>
    <t>ammortamento delle immobilizzazioni materiali</t>
  </si>
  <si>
    <t>proventi finanziari</t>
  </si>
  <si>
    <t>salari e stipendi</t>
  </si>
  <si>
    <t>TFR</t>
  </si>
  <si>
    <t>oneri sociali</t>
  </si>
  <si>
    <t>-</t>
  </si>
  <si>
    <t>svalutazione crediti</t>
  </si>
  <si>
    <t>RICAVI NON MONETARI</t>
  </si>
  <si>
    <t>variazioni delle rimanenze di materie prime, sussidiarie, di consumo e merci</t>
  </si>
  <si>
    <t>incremento di immobilizzazioni per lavori interni</t>
  </si>
  <si>
    <t>interessi ed altri oneri</t>
  </si>
  <si>
    <t>plusvalenza (altri ricavi e proventi)</t>
  </si>
  <si>
    <t>imposte dell'esercizio</t>
  </si>
  <si>
    <t xml:space="preserve">FLUSSO DI RISORSE FINANZIARIE DI PCN generate dall'attività operativa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</si>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</sst>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4.0"/>
      <color theme="1"/>
      <name val="Calibri"/>
    </font>
    <font/>
    <font>
      <color theme="1"/>
      <name val="Arial"/>
      <scheme val="minor"/>
    </font>
    <font>
      <sz val="14.0"/>
      <color theme="1"/>
      <name val="Calibri"/>
    </font>
    <font>
      <b/>
      <i/>
      <sz val="14.0"/>
      <color theme="1"/>
      <name val="Calibri"/>
    </font>
    <font>
      <i/>
      <sz val="14.0"/>
      <color theme="1"/>
      <name val="Calibri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6F9BF"/>
        <bgColor rgb="FFB6F9B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/>
    </xf>
    <xf borderId="1" fillId="0" fontId="4" numFmtId="0" xfId="0" applyBorder="1" applyFont="1"/>
    <xf borderId="1" fillId="0" fontId="2" numFmtId="0" xfId="0" applyAlignment="1" applyBorder="1" applyFont="1">
      <alignment readingOrder="0"/>
    </xf>
    <xf borderId="4" fillId="0" fontId="2" numFmtId="4" xfId="0" applyBorder="1" applyFont="1" applyNumberFormat="1"/>
    <xf borderId="1" fillId="0" fontId="5" numFmtId="0" xfId="0" applyBorder="1" applyFont="1"/>
    <xf borderId="2" fillId="0" fontId="5" numFmtId="0" xfId="0" applyBorder="1" applyFont="1"/>
    <xf borderId="1" fillId="0" fontId="6" numFmtId="0" xfId="0" applyAlignment="1" applyBorder="1" applyFont="1">
      <alignment readingOrder="0"/>
    </xf>
    <xf borderId="4" fillId="2" fontId="5" numFmtId="4" xfId="0" applyAlignment="1" applyBorder="1" applyFill="1" applyFont="1" applyNumberFormat="1">
      <alignment readingOrder="0"/>
    </xf>
    <xf borderId="4" fillId="2" fontId="5" numFmtId="4" xfId="0" applyBorder="1" applyFont="1" applyNumberFormat="1"/>
    <xf borderId="1" fillId="0" fontId="5" numFmtId="0" xfId="0" applyAlignment="1" applyBorder="1" applyFont="1">
      <alignment readingOrder="0"/>
    </xf>
    <xf borderId="4" fillId="0" fontId="5" numFmtId="4" xfId="0" applyAlignment="1" applyBorder="1" applyFont="1" applyNumberFormat="1">
      <alignment readingOrder="0"/>
    </xf>
    <xf borderId="4" fillId="0" fontId="5" numFmtId="4" xfId="0" applyBorder="1" applyFont="1" applyNumberFormat="1"/>
    <xf borderId="4" fillId="0" fontId="5" numFmtId="0" xfId="0" applyAlignment="1" applyBorder="1" applyFont="1">
      <alignment readingOrder="0"/>
    </xf>
    <xf borderId="4" fillId="0" fontId="5" numFmtId="0" xfId="0" applyBorder="1" applyFont="1"/>
    <xf borderId="4" fillId="2" fontId="7" numFmtId="4" xfId="0" applyBorder="1" applyFont="1" applyNumberFormat="1"/>
    <xf borderId="0" fillId="0" fontId="5" numFmtId="0" xfId="0" applyFont="1"/>
    <xf borderId="1" fillId="2" fontId="8" numFmtId="0" xfId="0" applyAlignment="1" applyBorder="1" applyFont="1">
      <alignment horizontal="center" readingOrder="0" vertical="center"/>
    </xf>
    <xf borderId="4" fillId="0" fontId="2" numFmtId="4" xfId="0" applyAlignment="1" applyBorder="1" applyFont="1" applyNumberFormat="1">
      <alignment readingOrder="0"/>
    </xf>
    <xf borderId="3" fillId="0" fontId="5" numFmtId="4" xfId="0" applyAlignment="1" applyBorder="1" applyFont="1" applyNumberFormat="1">
      <alignment readingOrder="0"/>
    </xf>
    <xf borderId="1" fillId="0" fontId="7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8" numFmtId="0" xfId="0" applyAlignment="1" applyBorder="1" applyFont="1">
      <alignment horizontal="center" readingOrder="0"/>
    </xf>
    <xf borderId="1" fillId="3" fontId="5" numFmtId="0" xfId="0" applyAlignment="1" applyBorder="1" applyFill="1" applyFont="1">
      <alignment readingOrder="0"/>
    </xf>
    <xf borderId="4" fillId="3" fontId="2" numFmtId="4" xfId="0" applyBorder="1" applyFont="1" applyNumberFormat="1"/>
    <xf borderId="1" fillId="3" fontId="5" numFmtId="0" xfId="0" applyBorder="1" applyFont="1"/>
    <xf borderId="4" fillId="3" fontId="2" numFmtId="0" xfId="0" applyBorder="1" applyFont="1"/>
    <xf borderId="0" fillId="4" fontId="5" numFmtId="0" xfId="0" applyAlignment="1" applyFill="1" applyFont="1">
      <alignment horizontal="center" readingOrder="0" vertical="center"/>
    </xf>
    <xf borderId="0" fillId="5" fontId="5" numFmtId="0" xfId="0" applyAlignment="1" applyFill="1" applyFont="1">
      <alignment horizontal="center" readingOrder="0" vertical="center"/>
    </xf>
    <xf borderId="1" fillId="0" fontId="5" numFmtId="0" xfId="0" applyAlignment="1" applyBorder="1" applyFont="1">
      <alignment horizontal="center" readingOrder="0"/>
    </xf>
    <xf borderId="0" fillId="6" fontId="5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4" fillId="0" fontId="4" numFmtId="0" xfId="0" applyBorder="1" applyFont="1"/>
    <xf borderId="1" fillId="4" fontId="5" numFmtId="0" xfId="0" applyAlignment="1" applyBorder="1" applyFont="1">
      <alignment readingOrder="0"/>
    </xf>
    <xf borderId="1" fillId="5" fontId="5" numFmtId="0" xfId="0" applyAlignment="1" applyBorder="1" applyFont="1">
      <alignment readingOrder="0"/>
    </xf>
    <xf borderId="1" fillId="6" fontId="5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vertical="center"/>
    </xf>
    <xf quotePrefix="1"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vertical="center"/>
    </xf>
    <xf borderId="4" fillId="0" fontId="5" numFmtId="4" xfId="0" applyAlignment="1" applyBorder="1" applyFont="1" applyNumberFormat="1">
      <alignment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4" xfId="0" applyAlignment="1" applyBorder="1" applyFont="1" applyNumberFormat="1">
      <alignment horizontal="center" vertical="center"/>
    </xf>
    <xf borderId="1" fillId="0" fontId="5" numFmtId="4" xfId="0" applyAlignment="1" applyBorder="1" applyFont="1" applyNumberFormat="1">
      <alignment horizontal="center" readingOrder="0" vertical="center"/>
    </xf>
    <xf borderId="1" fillId="6" fontId="5" numFmtId="0" xfId="0" applyAlignment="1" applyBorder="1" applyFont="1">
      <alignment readingOrder="0" vertical="center"/>
    </xf>
    <xf borderId="1" fillId="0" fontId="5" numFmtId="4" xfId="0" applyAlignment="1" applyBorder="1" applyFont="1" applyNumberFormat="1">
      <alignment horizontal="center"/>
    </xf>
    <xf borderId="5" fillId="0" fontId="5" numFmtId="0" xfId="0" applyAlignment="1" applyBorder="1" applyFont="1">
      <alignment vertical="center"/>
    </xf>
    <xf borderId="6" fillId="0" fontId="3" numFmtId="0" xfId="0" applyBorder="1" applyFont="1"/>
    <xf borderId="4" fillId="0" fontId="5" numFmtId="4" xfId="0" applyAlignment="1" applyBorder="1" applyFont="1" applyNumberFormat="1">
      <alignment vertical="center"/>
    </xf>
    <xf borderId="1" fillId="2" fontId="6" numFmtId="0" xfId="0" applyAlignment="1" applyBorder="1" applyFont="1">
      <alignment readingOrder="0"/>
    </xf>
    <xf borderId="1" fillId="0" fontId="5" numFmtId="0" xfId="0" applyAlignment="1" applyBorder="1" applyFont="1">
      <alignment vertical="center"/>
    </xf>
    <xf borderId="0" fillId="0" fontId="9" numFmtId="0" xfId="0" applyAlignment="1" applyFont="1">
      <alignment readingOrder="0" vertical="center"/>
    </xf>
    <xf borderId="4" fillId="0" fontId="2" numFmtId="4" xfId="0" applyAlignment="1" applyBorder="1" applyFont="1" applyNumberFormat="1">
      <alignment vertical="center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295275</xdr:colOff>
      <xdr:row>3</xdr:row>
      <xdr:rowOff>171450</xdr:rowOff>
    </xdr:from>
    <xdr:ext cx="7038975" cy="9515475"/>
    <xdr:pic>
      <xdr:nvPicPr>
        <xdr:cNvPr id="0" name="image1.jp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6" max="6" width="15.5"/>
    <col customWidth="1" min="7" max="7" width="14.88"/>
    <col customWidth="1" min="11" max="11" width="12.38"/>
    <col customWidth="1" min="12" max="12" width="15.63"/>
    <col customWidth="1" min="13" max="13" width="14.5"/>
  </cols>
  <sheetData>
    <row r="2">
      <c r="B2" s="1" t="s">
        <v>0</v>
      </c>
    </row>
    <row r="4">
      <c r="B4" s="2" t="s">
        <v>1</v>
      </c>
      <c r="C4" s="3"/>
      <c r="D4" s="3"/>
      <c r="E4" s="4"/>
      <c r="F4" s="5" t="s">
        <v>2</v>
      </c>
      <c r="G4" s="5" t="s">
        <v>3</v>
      </c>
      <c r="H4" s="2" t="s">
        <v>4</v>
      </c>
      <c r="I4" s="3"/>
      <c r="J4" s="3"/>
      <c r="K4" s="4"/>
      <c r="L4" s="5" t="s">
        <v>2</v>
      </c>
      <c r="M4" s="5" t="s">
        <v>3</v>
      </c>
    </row>
    <row r="5" ht="7.5" customHeight="1">
      <c r="B5" s="6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>
      <c r="B6" s="7" t="s">
        <v>5</v>
      </c>
      <c r="C6" s="3"/>
      <c r="D6" s="3"/>
      <c r="E6" s="4"/>
      <c r="F6" s="8">
        <f t="shared" ref="F6:G6" si="1">F8+F12+F16</f>
        <v>5615500</v>
      </c>
      <c r="G6" s="8">
        <f t="shared" si="1"/>
        <v>4431500</v>
      </c>
      <c r="H6" s="7" t="s">
        <v>6</v>
      </c>
      <c r="I6" s="3"/>
      <c r="J6" s="3"/>
      <c r="K6" s="4"/>
      <c r="L6" s="8">
        <f t="shared" ref="L6:M6" si="2">L8+L14</f>
        <v>4775000</v>
      </c>
      <c r="M6" s="8">
        <f t="shared" si="2"/>
        <v>2885000</v>
      </c>
    </row>
    <row r="7" ht="6.75" customHeight="1">
      <c r="B7" s="9"/>
      <c r="C7" s="3"/>
      <c r="D7" s="3"/>
      <c r="E7" s="3"/>
      <c r="F7" s="10"/>
      <c r="G7" s="3"/>
      <c r="H7" s="10"/>
      <c r="I7" s="3"/>
      <c r="J7" s="3"/>
      <c r="K7" s="3"/>
      <c r="L7" s="10"/>
      <c r="M7" s="4"/>
    </row>
    <row r="8">
      <c r="B8" s="11" t="s">
        <v>7</v>
      </c>
      <c r="C8" s="3"/>
      <c r="D8" s="3"/>
      <c r="E8" s="4"/>
      <c r="F8" s="12">
        <f t="shared" ref="F8:G8" si="3">F9+F10</f>
        <v>39000</v>
      </c>
      <c r="G8" s="12">
        <f t="shared" si="3"/>
        <v>69000</v>
      </c>
      <c r="H8" s="11" t="s">
        <v>8</v>
      </c>
      <c r="I8" s="3"/>
      <c r="J8" s="3"/>
      <c r="K8" s="4"/>
      <c r="L8" s="13">
        <f>L9+L10+L11+L12</f>
        <v>4415000</v>
      </c>
      <c r="M8" s="13">
        <f>M9+M11+M12</f>
        <v>3080000</v>
      </c>
    </row>
    <row r="9">
      <c r="B9" s="14" t="s">
        <v>9</v>
      </c>
      <c r="C9" s="3"/>
      <c r="D9" s="3"/>
      <c r="E9" s="4"/>
      <c r="F9" s="15">
        <v>30000.0</v>
      </c>
      <c r="G9" s="15">
        <v>65000.0</v>
      </c>
      <c r="H9" s="14" t="s">
        <v>10</v>
      </c>
      <c r="I9" s="3"/>
      <c r="J9" s="3"/>
      <c r="K9" s="4"/>
      <c r="L9" s="15">
        <v>3600000.0</v>
      </c>
      <c r="M9" s="15">
        <v>2400000.0</v>
      </c>
    </row>
    <row r="10">
      <c r="B10" s="14" t="s">
        <v>11</v>
      </c>
      <c r="C10" s="3"/>
      <c r="D10" s="3"/>
      <c r="E10" s="4"/>
      <c r="F10" s="15">
        <v>9000.0</v>
      </c>
      <c r="G10" s="15">
        <v>4000.0</v>
      </c>
      <c r="H10" s="14" t="s">
        <v>12</v>
      </c>
      <c r="I10" s="3"/>
      <c r="J10" s="3"/>
      <c r="K10" s="4"/>
      <c r="L10" s="15">
        <v>330000.0</v>
      </c>
      <c r="M10" s="15" t="s">
        <v>13</v>
      </c>
    </row>
    <row r="11">
      <c r="B11" s="9"/>
      <c r="C11" s="3"/>
      <c r="D11" s="3"/>
      <c r="E11" s="4"/>
      <c r="F11" s="16"/>
      <c r="G11" s="16"/>
      <c r="H11" s="14" t="s">
        <v>14</v>
      </c>
      <c r="I11" s="3"/>
      <c r="J11" s="3"/>
      <c r="K11" s="4"/>
      <c r="L11" s="15">
        <v>480000.0</v>
      </c>
      <c r="M11" s="15">
        <v>480000.0</v>
      </c>
    </row>
    <row r="12">
      <c r="B12" s="11" t="s">
        <v>15</v>
      </c>
      <c r="C12" s="3"/>
      <c r="D12" s="3"/>
      <c r="E12" s="4"/>
      <c r="F12" s="13">
        <f t="shared" ref="F12:G12" si="4">F13+F14</f>
        <v>3566500</v>
      </c>
      <c r="G12" s="13">
        <f t="shared" si="4"/>
        <v>2772500</v>
      </c>
      <c r="H12" s="14" t="s">
        <v>16</v>
      </c>
      <c r="I12" s="3"/>
      <c r="J12" s="3"/>
      <c r="K12" s="4"/>
      <c r="L12" s="15">
        <v>5000.0</v>
      </c>
      <c r="M12" s="15">
        <v>200000.0</v>
      </c>
    </row>
    <row r="13">
      <c r="B13" s="14" t="s">
        <v>17</v>
      </c>
      <c r="C13" s="3"/>
      <c r="D13" s="3"/>
      <c r="E13" s="4"/>
      <c r="F13" s="15">
        <v>3538000.0</v>
      </c>
      <c r="G13" s="15">
        <v>2757500.0</v>
      </c>
      <c r="H13" s="9"/>
      <c r="I13" s="3"/>
      <c r="J13" s="3"/>
      <c r="K13" s="4"/>
      <c r="L13" s="16"/>
      <c r="M13" s="16"/>
    </row>
    <row r="14">
      <c r="B14" s="14" t="s">
        <v>18</v>
      </c>
      <c r="C14" s="3"/>
      <c r="D14" s="3"/>
      <c r="E14" s="4"/>
      <c r="F14" s="15">
        <v>28500.0</v>
      </c>
      <c r="G14" s="15">
        <v>15000.0</v>
      </c>
      <c r="H14" s="11" t="s">
        <v>19</v>
      </c>
      <c r="I14" s="3"/>
      <c r="J14" s="3"/>
      <c r="K14" s="4"/>
      <c r="L14" s="13">
        <f t="shared" ref="L14:M14" si="5">L15</f>
        <v>360000</v>
      </c>
      <c r="M14" s="13">
        <f t="shared" si="5"/>
        <v>-195000</v>
      </c>
    </row>
    <row r="15">
      <c r="B15" s="9"/>
      <c r="C15" s="3"/>
      <c r="D15" s="3"/>
      <c r="E15" s="4"/>
      <c r="F15" s="16"/>
      <c r="G15" s="16"/>
      <c r="H15" s="14" t="s">
        <v>20</v>
      </c>
      <c r="I15" s="3"/>
      <c r="J15" s="3"/>
      <c r="K15" s="4"/>
      <c r="L15" s="15">
        <v>360000.0</v>
      </c>
      <c r="M15" s="15">
        <v>-195000.0</v>
      </c>
    </row>
    <row r="16">
      <c r="B16" s="11" t="s">
        <v>21</v>
      </c>
      <c r="C16" s="3"/>
      <c r="D16" s="3"/>
      <c r="E16" s="4"/>
      <c r="F16" s="13">
        <f t="shared" ref="F16:G16" si="6">F17+F18</f>
        <v>2010000</v>
      </c>
      <c r="G16" s="13">
        <f t="shared" si="6"/>
        <v>1590000</v>
      </c>
      <c r="H16" s="9"/>
      <c r="I16" s="3"/>
      <c r="J16" s="3"/>
      <c r="K16" s="4"/>
      <c r="L16" s="16"/>
      <c r="M16" s="16"/>
    </row>
    <row r="17">
      <c r="B17" s="17" t="s">
        <v>22</v>
      </c>
      <c r="C17" s="18"/>
      <c r="D17" s="18"/>
      <c r="E17" s="18"/>
      <c r="F17" s="15">
        <v>696000.0</v>
      </c>
      <c r="G17" s="15">
        <v>636000.0</v>
      </c>
      <c r="H17" s="7" t="s">
        <v>23</v>
      </c>
      <c r="I17" s="3"/>
      <c r="J17" s="3"/>
      <c r="K17" s="4"/>
      <c r="L17" s="8">
        <f t="shared" ref="L17:M17" si="7">L18+L19+L20+L21+L22+L23+L24+L25+L26</f>
        <v>3832420</v>
      </c>
      <c r="M17" s="8">
        <f t="shared" si="7"/>
        <v>2806500</v>
      </c>
    </row>
    <row r="18">
      <c r="B18" s="14" t="s">
        <v>24</v>
      </c>
      <c r="C18" s="3"/>
      <c r="D18" s="3"/>
      <c r="E18" s="4"/>
      <c r="F18" s="15">
        <v>1314000.0</v>
      </c>
      <c r="G18" s="15">
        <v>954000.0</v>
      </c>
      <c r="H18" s="14" t="s">
        <v>25</v>
      </c>
      <c r="I18" s="3"/>
      <c r="J18" s="3"/>
      <c r="K18" s="4"/>
      <c r="L18" s="15">
        <v>1132500.0</v>
      </c>
      <c r="M18" s="15">
        <v>230500.0</v>
      </c>
    </row>
    <row r="19">
      <c r="B19" s="9"/>
      <c r="C19" s="3"/>
      <c r="D19" s="3"/>
      <c r="E19" s="4"/>
      <c r="F19" s="16"/>
      <c r="G19" s="16"/>
      <c r="H19" s="14" t="s">
        <v>26</v>
      </c>
      <c r="I19" s="3"/>
      <c r="J19" s="3"/>
      <c r="K19" s="4"/>
      <c r="L19" s="15">
        <v>1475000.0</v>
      </c>
      <c r="M19" s="15">
        <v>1357500.0</v>
      </c>
    </row>
    <row r="20">
      <c r="B20" s="7" t="s">
        <v>27</v>
      </c>
      <c r="C20" s="3"/>
      <c r="D20" s="3"/>
      <c r="E20" s="4"/>
      <c r="F20" s="8">
        <f t="shared" ref="F20:G20" si="8">F22+F25</f>
        <v>5188500</v>
      </c>
      <c r="G20" s="8">
        <f t="shared" si="8"/>
        <v>3517500</v>
      </c>
      <c r="H20" s="14" t="s">
        <v>28</v>
      </c>
      <c r="I20" s="3"/>
      <c r="J20" s="3"/>
      <c r="K20" s="4"/>
      <c r="L20" s="15">
        <v>217500.0</v>
      </c>
      <c r="M20" s="15">
        <v>76500.0</v>
      </c>
    </row>
    <row r="21">
      <c r="B21" s="9"/>
      <c r="C21" s="3"/>
      <c r="D21" s="3"/>
      <c r="E21" s="4"/>
      <c r="F21" s="16"/>
      <c r="G21" s="16"/>
      <c r="H21" s="14" t="s">
        <v>29</v>
      </c>
      <c r="I21" s="3"/>
      <c r="J21" s="3"/>
      <c r="K21" s="4"/>
      <c r="L21" s="15">
        <v>300000.0</v>
      </c>
      <c r="M21" s="15">
        <v>300000.0</v>
      </c>
    </row>
    <row r="22" ht="20.25" customHeight="1">
      <c r="B22" s="11" t="s">
        <v>30</v>
      </c>
      <c r="C22" s="3"/>
      <c r="D22" s="3"/>
      <c r="E22" s="4"/>
      <c r="F22" s="19">
        <f t="shared" ref="F22:G22" si="9">F23</f>
        <v>507000</v>
      </c>
      <c r="G22" s="19">
        <f t="shared" si="9"/>
        <v>150000</v>
      </c>
      <c r="H22" s="14" t="s">
        <v>31</v>
      </c>
      <c r="I22" s="3"/>
      <c r="J22" s="3"/>
      <c r="K22" s="4"/>
      <c r="L22" s="15">
        <v>75000.0</v>
      </c>
      <c r="M22" s="15">
        <v>75000.0</v>
      </c>
    </row>
    <row r="23">
      <c r="B23" s="14" t="s">
        <v>32</v>
      </c>
      <c r="C23" s="3"/>
      <c r="D23" s="3"/>
      <c r="E23" s="4"/>
      <c r="F23" s="15">
        <v>507000.0</v>
      </c>
      <c r="G23" s="15">
        <v>150000.0</v>
      </c>
      <c r="H23" s="14" t="s">
        <v>33</v>
      </c>
      <c r="I23" s="3"/>
      <c r="J23" s="3"/>
      <c r="K23" s="4"/>
      <c r="L23" s="15">
        <v>153240.0</v>
      </c>
      <c r="M23" s="15">
        <v>111000.0</v>
      </c>
    </row>
    <row r="24">
      <c r="B24" s="14"/>
      <c r="C24" s="3"/>
      <c r="D24" s="3"/>
      <c r="E24" s="4"/>
      <c r="F24" s="16"/>
      <c r="G24" s="16"/>
      <c r="H24" s="14" t="s">
        <v>34</v>
      </c>
      <c r="I24" s="3"/>
      <c r="J24" s="3"/>
      <c r="K24" s="4"/>
      <c r="L24" s="15">
        <v>381680.0</v>
      </c>
      <c r="M24" s="15">
        <v>288500.0</v>
      </c>
    </row>
    <row r="25">
      <c r="B25" s="11" t="s">
        <v>35</v>
      </c>
      <c r="C25" s="3"/>
      <c r="D25" s="3"/>
      <c r="E25" s="4"/>
      <c r="F25" s="19">
        <f t="shared" ref="F25:G25" si="10">F26+F27+F28+F29</f>
        <v>4681500</v>
      </c>
      <c r="G25" s="19">
        <f t="shared" si="10"/>
        <v>3367500</v>
      </c>
      <c r="H25" s="14" t="s">
        <v>18</v>
      </c>
      <c r="I25" s="3"/>
      <c r="J25" s="3"/>
      <c r="K25" s="4"/>
      <c r="L25" s="15">
        <v>97500.0</v>
      </c>
      <c r="M25" s="15">
        <v>90000.0</v>
      </c>
    </row>
    <row r="26">
      <c r="B26" s="14" t="s">
        <v>36</v>
      </c>
      <c r="C26" s="3"/>
      <c r="D26" s="3"/>
      <c r="E26" s="4"/>
      <c r="F26" s="15">
        <v>2385000.0</v>
      </c>
      <c r="G26" s="15">
        <v>1965000.0</v>
      </c>
      <c r="H26" s="14" t="s">
        <v>37</v>
      </c>
      <c r="I26" s="3"/>
      <c r="J26" s="3"/>
      <c r="K26" s="4"/>
      <c r="L26" s="16"/>
      <c r="M26" s="15">
        <v>277500.0</v>
      </c>
    </row>
    <row r="27">
      <c r="B27" s="14" t="s">
        <v>38</v>
      </c>
      <c r="C27" s="3"/>
      <c r="D27" s="3"/>
      <c r="E27" s="4"/>
      <c r="F27" s="15">
        <v>1830000.0</v>
      </c>
      <c r="G27" s="15">
        <v>1200000.0</v>
      </c>
      <c r="H27" s="9"/>
      <c r="I27" s="3"/>
      <c r="J27" s="3"/>
      <c r="K27" s="4"/>
      <c r="L27" s="16"/>
      <c r="M27" s="16"/>
    </row>
    <row r="28">
      <c r="B28" s="14" t="s">
        <v>39</v>
      </c>
      <c r="C28" s="3"/>
      <c r="D28" s="3"/>
      <c r="E28" s="4"/>
      <c r="F28" s="15">
        <v>255000.0</v>
      </c>
      <c r="G28" s="15">
        <v>180000.0</v>
      </c>
      <c r="H28" s="7" t="s">
        <v>40</v>
      </c>
      <c r="I28" s="3"/>
      <c r="J28" s="3"/>
      <c r="K28" s="4"/>
      <c r="L28" s="8">
        <f t="shared" ref="L28:M28" si="11">L29+L30+L31</f>
        <v>2196580</v>
      </c>
      <c r="M28" s="8">
        <f t="shared" si="11"/>
        <v>2257500</v>
      </c>
    </row>
    <row r="29">
      <c r="B29" s="14" t="s">
        <v>41</v>
      </c>
      <c r="C29" s="3"/>
      <c r="D29" s="3"/>
      <c r="E29" s="4"/>
      <c r="F29" s="15">
        <v>211500.0</v>
      </c>
      <c r="G29" s="15">
        <v>22500.0</v>
      </c>
      <c r="H29" s="14" t="s">
        <v>29</v>
      </c>
      <c r="I29" s="3"/>
      <c r="J29" s="3"/>
      <c r="K29" s="4"/>
      <c r="L29" s="15">
        <v>900000.0</v>
      </c>
      <c r="M29" s="15">
        <v>1200000.0</v>
      </c>
    </row>
    <row r="30">
      <c r="B30" s="6"/>
      <c r="C30" s="3"/>
      <c r="D30" s="3"/>
      <c r="E30" s="4"/>
      <c r="F30" s="16"/>
      <c r="G30" s="16"/>
      <c r="H30" s="14" t="s">
        <v>31</v>
      </c>
      <c r="I30" s="3"/>
      <c r="J30" s="3"/>
      <c r="K30" s="4"/>
      <c r="L30" s="15">
        <v>630000.0</v>
      </c>
      <c r="M30" s="15">
        <v>405000.0</v>
      </c>
    </row>
    <row r="31">
      <c r="B31" s="11" t="s">
        <v>42</v>
      </c>
      <c r="C31" s="3"/>
      <c r="D31" s="3"/>
      <c r="E31" s="4"/>
      <c r="F31" s="15" t="s">
        <v>13</v>
      </c>
      <c r="G31" s="15" t="s">
        <v>43</v>
      </c>
      <c r="H31" s="14" t="s">
        <v>37</v>
      </c>
      <c r="I31" s="3"/>
      <c r="J31" s="3"/>
      <c r="K31" s="4"/>
      <c r="L31" s="15">
        <v>666580.0</v>
      </c>
      <c r="M31" s="15">
        <v>652500.0</v>
      </c>
    </row>
    <row r="32">
      <c r="B32" s="9"/>
      <c r="C32" s="3"/>
      <c r="D32" s="3"/>
      <c r="E32" s="4"/>
      <c r="F32" s="16"/>
      <c r="G32" s="16"/>
      <c r="H32" s="9"/>
      <c r="I32" s="3"/>
      <c r="J32" s="3"/>
      <c r="K32" s="4"/>
      <c r="L32" s="16"/>
      <c r="M32" s="16"/>
    </row>
    <row r="33">
      <c r="B33" s="7" t="s">
        <v>44</v>
      </c>
      <c r="C33" s="3"/>
      <c r="D33" s="3"/>
      <c r="E33" s="4"/>
      <c r="F33" s="8">
        <f t="shared" ref="F33:G33" si="12">F20+F6</f>
        <v>10804000</v>
      </c>
      <c r="G33" s="8">
        <f t="shared" si="12"/>
        <v>7949000</v>
      </c>
      <c r="H33" s="7" t="s">
        <v>45</v>
      </c>
      <c r="I33" s="3"/>
      <c r="J33" s="3"/>
      <c r="K33" s="4"/>
      <c r="L33" s="8">
        <f t="shared" ref="L33:M33" si="13">L28+L17+L6</f>
        <v>10804000</v>
      </c>
      <c r="M33" s="8">
        <f t="shared" si="13"/>
        <v>7949000</v>
      </c>
    </row>
    <row r="34">
      <c r="B34" s="20"/>
      <c r="F34" s="20"/>
      <c r="G34" s="20"/>
      <c r="H34" s="20"/>
      <c r="I34" s="20"/>
      <c r="J34" s="20"/>
      <c r="K34" s="20"/>
      <c r="L34" s="20"/>
      <c r="M34" s="20"/>
    </row>
    <row r="35">
      <c r="B35" s="20"/>
      <c r="F35" s="20"/>
      <c r="G35" s="20"/>
      <c r="H35" s="20"/>
      <c r="I35" s="20"/>
      <c r="J35" s="20"/>
      <c r="K35" s="20"/>
      <c r="L35" s="20"/>
      <c r="M35" s="20"/>
    </row>
    <row r="36" ht="31.5" customHeight="1">
      <c r="B36" s="21" t="s">
        <v>46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>
      <c r="B37" s="2" t="s">
        <v>1</v>
      </c>
      <c r="C37" s="3"/>
      <c r="D37" s="3"/>
      <c r="E37" s="4"/>
      <c r="F37" s="5" t="s">
        <v>2</v>
      </c>
      <c r="G37" s="5" t="s">
        <v>3</v>
      </c>
      <c r="H37" s="2" t="s">
        <v>4</v>
      </c>
      <c r="I37" s="3"/>
      <c r="J37" s="3"/>
      <c r="K37" s="4"/>
      <c r="L37" s="5" t="s">
        <v>2</v>
      </c>
      <c r="M37" s="5" t="s">
        <v>3</v>
      </c>
    </row>
    <row r="38"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ht="21.0" customHeight="1">
      <c r="B39" s="7" t="s">
        <v>5</v>
      </c>
      <c r="C39" s="3"/>
      <c r="D39" s="3"/>
      <c r="E39" s="3"/>
      <c r="F39" s="22">
        <f t="shared" ref="F39:G39" si="14">SUM(F40:F42)</f>
        <v>5615500</v>
      </c>
      <c r="G39" s="22">
        <f t="shared" si="14"/>
        <v>4431500</v>
      </c>
      <c r="H39" s="7" t="s">
        <v>47</v>
      </c>
      <c r="I39" s="3"/>
      <c r="J39" s="3"/>
      <c r="K39" s="4"/>
      <c r="L39" s="15">
        <f t="shared" ref="L39:M39" si="15">L17</f>
        <v>3832420</v>
      </c>
      <c r="M39" s="23">
        <f t="shared" si="15"/>
        <v>2806500</v>
      </c>
    </row>
    <row r="40">
      <c r="B40" s="24" t="s">
        <v>7</v>
      </c>
      <c r="C40" s="3"/>
      <c r="D40" s="3"/>
      <c r="E40" s="4"/>
      <c r="F40" s="15">
        <f t="shared" ref="F40:G40" si="16">F8</f>
        <v>39000</v>
      </c>
      <c r="G40" s="15">
        <f t="shared" si="16"/>
        <v>69000</v>
      </c>
      <c r="H40" s="25" t="s">
        <v>40</v>
      </c>
      <c r="I40" s="3"/>
      <c r="J40" s="3"/>
      <c r="K40" s="4"/>
      <c r="L40" s="16">
        <f t="shared" ref="L40:M40" si="17">L28</f>
        <v>2196580</v>
      </c>
      <c r="M40" s="16">
        <f t="shared" si="17"/>
        <v>2257500</v>
      </c>
    </row>
    <row r="41">
      <c r="B41" s="24" t="s">
        <v>15</v>
      </c>
      <c r="C41" s="3"/>
      <c r="D41" s="3"/>
      <c r="E41" s="4"/>
      <c r="F41" s="15">
        <f t="shared" ref="F41:G41" si="18">F12</f>
        <v>3566500</v>
      </c>
      <c r="G41" s="15">
        <f t="shared" si="18"/>
        <v>2772500</v>
      </c>
      <c r="H41" s="14"/>
      <c r="I41" s="3"/>
      <c r="J41" s="3"/>
      <c r="K41" s="4"/>
      <c r="L41" s="15"/>
      <c r="M41" s="15"/>
    </row>
    <row r="42">
      <c r="B42" s="24" t="s">
        <v>21</v>
      </c>
      <c r="C42" s="3"/>
      <c r="D42" s="3"/>
      <c r="E42" s="4"/>
      <c r="F42" s="16">
        <f t="shared" ref="F42:G42" si="19">F16</f>
        <v>2010000</v>
      </c>
      <c r="G42" s="16">
        <f t="shared" si="19"/>
        <v>1590000</v>
      </c>
      <c r="H42" s="7" t="s">
        <v>48</v>
      </c>
      <c r="I42" s="3"/>
      <c r="J42" s="3"/>
      <c r="K42" s="4"/>
      <c r="L42" s="22">
        <f t="shared" ref="L42:M42" si="20">L39+L40</f>
        <v>6029000</v>
      </c>
      <c r="M42" s="22">
        <f t="shared" si="20"/>
        <v>5064000</v>
      </c>
    </row>
    <row r="43" ht="12.0" customHeight="1">
      <c r="B43" s="6"/>
      <c r="C43" s="3"/>
      <c r="D43" s="3"/>
      <c r="E43" s="4"/>
      <c r="F43" s="16"/>
      <c r="G43" s="16"/>
      <c r="H43" s="14"/>
      <c r="I43" s="3"/>
      <c r="J43" s="3"/>
      <c r="K43" s="4"/>
      <c r="L43" s="15"/>
      <c r="M43" s="15"/>
    </row>
    <row r="44">
      <c r="B44" s="7" t="s">
        <v>27</v>
      </c>
      <c r="C44" s="3"/>
      <c r="D44" s="3"/>
      <c r="E44" s="4"/>
      <c r="F44" s="22">
        <f t="shared" ref="F44:G44" si="21">F45+F46</f>
        <v>5188500</v>
      </c>
      <c r="G44" s="22">
        <f t="shared" si="21"/>
        <v>3517500</v>
      </c>
      <c r="H44" s="7" t="s">
        <v>6</v>
      </c>
      <c r="I44" s="3"/>
      <c r="J44" s="3"/>
      <c r="K44" s="4"/>
      <c r="L44" s="8">
        <f t="shared" ref="L44:M44" si="22">L45+L46</f>
        <v>4775000</v>
      </c>
      <c r="M44" s="8">
        <f t="shared" si="22"/>
        <v>2885000</v>
      </c>
    </row>
    <row r="45">
      <c r="B45" s="14" t="s">
        <v>30</v>
      </c>
      <c r="C45" s="3"/>
      <c r="D45" s="3"/>
      <c r="E45" s="4"/>
      <c r="F45" s="15">
        <f t="shared" ref="F45:G45" si="23">F22</f>
        <v>507000</v>
      </c>
      <c r="G45" s="15">
        <f t="shared" si="23"/>
        <v>150000</v>
      </c>
      <c r="H45" s="14" t="s">
        <v>8</v>
      </c>
      <c r="I45" s="3"/>
      <c r="J45" s="3"/>
      <c r="K45" s="4"/>
      <c r="L45" s="16">
        <f t="shared" ref="L45:M45" si="24">L8</f>
        <v>4415000</v>
      </c>
      <c r="M45" s="16">
        <f t="shared" si="24"/>
        <v>3080000</v>
      </c>
    </row>
    <row r="46">
      <c r="B46" s="14" t="s">
        <v>35</v>
      </c>
      <c r="C46" s="3"/>
      <c r="D46" s="3"/>
      <c r="E46" s="4"/>
      <c r="F46" s="16">
        <f t="shared" ref="F46:G46" si="25">F25</f>
        <v>4681500</v>
      </c>
      <c r="G46" s="16">
        <f t="shared" si="25"/>
        <v>3367500</v>
      </c>
      <c r="H46" s="14" t="s">
        <v>19</v>
      </c>
      <c r="I46" s="3"/>
      <c r="J46" s="3"/>
      <c r="K46" s="4"/>
      <c r="L46" s="15">
        <f t="shared" ref="L46:M46" si="26">L14</f>
        <v>360000</v>
      </c>
      <c r="M46" s="15">
        <f t="shared" si="26"/>
        <v>-195000</v>
      </c>
    </row>
    <row r="47">
      <c r="B47" s="14" t="s">
        <v>42</v>
      </c>
      <c r="C47" s="3"/>
      <c r="D47" s="3"/>
      <c r="E47" s="4"/>
      <c r="F47" s="16" t="str">
        <f t="shared" ref="F47:G47" si="27">F31</f>
        <v>          /</v>
      </c>
      <c r="G47" s="16" t="str">
        <f t="shared" si="27"/>
        <v>           /</v>
      </c>
      <c r="H47" s="9"/>
      <c r="I47" s="3"/>
      <c r="J47" s="3"/>
      <c r="K47" s="4"/>
      <c r="L47" s="16"/>
      <c r="M47" s="16"/>
    </row>
    <row r="48">
      <c r="B48" s="14"/>
      <c r="C48" s="3"/>
      <c r="D48" s="3"/>
      <c r="E48" s="4"/>
      <c r="F48" s="15"/>
      <c r="G48" s="15"/>
      <c r="H48" s="7"/>
      <c r="I48" s="3"/>
      <c r="J48" s="3"/>
      <c r="K48" s="4"/>
      <c r="L48" s="8"/>
      <c r="M48" s="8"/>
    </row>
    <row r="49">
      <c r="B49" s="7" t="s">
        <v>49</v>
      </c>
      <c r="C49" s="3"/>
      <c r="D49" s="3"/>
      <c r="E49" s="4"/>
      <c r="F49" s="22">
        <f t="shared" ref="F49:G49" si="28">F39+F44</f>
        <v>10804000</v>
      </c>
      <c r="G49" s="22">
        <f t="shared" si="28"/>
        <v>7949000</v>
      </c>
      <c r="H49" s="7" t="s">
        <v>45</v>
      </c>
      <c r="I49" s="3"/>
      <c r="J49" s="3"/>
      <c r="K49" s="4"/>
      <c r="L49" s="8">
        <f t="shared" ref="L49:M49" si="29">L42+L44</f>
        <v>10804000</v>
      </c>
      <c r="M49" s="8">
        <f t="shared" si="29"/>
        <v>7949000</v>
      </c>
    </row>
    <row r="52">
      <c r="B52" s="26" t="s">
        <v>50</v>
      </c>
      <c r="C52" s="3"/>
      <c r="D52" s="3"/>
      <c r="E52" s="3"/>
      <c r="F52" s="3"/>
      <c r="G52" s="4"/>
    </row>
    <row r="54">
      <c r="B54" s="27" t="s">
        <v>51</v>
      </c>
      <c r="C54" s="3"/>
      <c r="D54" s="3"/>
      <c r="E54" s="3"/>
      <c r="F54" s="4"/>
      <c r="G54" s="28">
        <f>F39-L39</f>
        <v>1783080</v>
      </c>
    </row>
    <row r="55">
      <c r="B55" s="29"/>
      <c r="C55" s="3"/>
      <c r="D55" s="3"/>
      <c r="E55" s="3"/>
      <c r="F55" s="4"/>
      <c r="G55" s="30"/>
    </row>
    <row r="56">
      <c r="B56" s="27" t="s">
        <v>52</v>
      </c>
      <c r="C56" s="3"/>
      <c r="D56" s="3"/>
      <c r="E56" s="3"/>
      <c r="F56" s="4"/>
      <c r="G56" s="28">
        <f>G39-M39</f>
        <v>1625000</v>
      </c>
    </row>
    <row r="57">
      <c r="B57" s="29"/>
      <c r="C57" s="3"/>
      <c r="D57" s="3"/>
      <c r="E57" s="3"/>
      <c r="F57" s="4"/>
      <c r="G57" s="30"/>
    </row>
    <row r="58">
      <c r="B58" s="27" t="s">
        <v>53</v>
      </c>
      <c r="C58" s="3"/>
      <c r="D58" s="3"/>
      <c r="E58" s="3"/>
      <c r="F58" s="4"/>
      <c r="G58" s="28">
        <f>G54-G56</f>
        <v>158080</v>
      </c>
    </row>
  </sheetData>
  <mergeCells count="95"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45:E45"/>
    <mergeCell ref="B46:E46"/>
    <mergeCell ref="B47:E47"/>
    <mergeCell ref="B48:E48"/>
    <mergeCell ref="B49:E49"/>
    <mergeCell ref="B37:E37"/>
    <mergeCell ref="B39:E39"/>
    <mergeCell ref="B40:E40"/>
    <mergeCell ref="B41:E41"/>
    <mergeCell ref="B42:E42"/>
    <mergeCell ref="B43:E43"/>
    <mergeCell ref="B44:E44"/>
    <mergeCell ref="B36:M36"/>
    <mergeCell ref="H37:K37"/>
    <mergeCell ref="B38:M38"/>
    <mergeCell ref="H39:K39"/>
    <mergeCell ref="H40:K40"/>
    <mergeCell ref="H41:K41"/>
    <mergeCell ref="H42:K42"/>
    <mergeCell ref="B52:G52"/>
    <mergeCell ref="B54:F54"/>
    <mergeCell ref="B55:F55"/>
    <mergeCell ref="B56:F56"/>
    <mergeCell ref="B57:F57"/>
    <mergeCell ref="B58:F58"/>
    <mergeCell ref="H43:K43"/>
    <mergeCell ref="H44:K44"/>
    <mergeCell ref="H45:K45"/>
    <mergeCell ref="H46:K46"/>
    <mergeCell ref="H47:K47"/>
    <mergeCell ref="H48:K48"/>
    <mergeCell ref="H49:K49"/>
    <mergeCell ref="B2:M2"/>
    <mergeCell ref="B4:E4"/>
    <mergeCell ref="H4:K4"/>
    <mergeCell ref="B5:M5"/>
    <mergeCell ref="B6:E6"/>
    <mergeCell ref="H6:K6"/>
    <mergeCell ref="L7:M7"/>
    <mergeCell ref="F7:G7"/>
    <mergeCell ref="H7:K7"/>
    <mergeCell ref="H8:K8"/>
    <mergeCell ref="H9:K9"/>
    <mergeCell ref="H10:K10"/>
    <mergeCell ref="H11:K11"/>
    <mergeCell ref="H12:K12"/>
    <mergeCell ref="B7:E7"/>
    <mergeCell ref="B8:E8"/>
    <mergeCell ref="B9:E9"/>
    <mergeCell ref="B10:E10"/>
    <mergeCell ref="B11:E11"/>
    <mergeCell ref="B12:E12"/>
    <mergeCell ref="B13:E13"/>
    <mergeCell ref="H13:K13"/>
    <mergeCell ref="H14:K14"/>
    <mergeCell ref="H15:K15"/>
    <mergeCell ref="H16:K16"/>
    <mergeCell ref="H17:K17"/>
    <mergeCell ref="H18:K18"/>
    <mergeCell ref="H19:K19"/>
    <mergeCell ref="B14:E14"/>
    <mergeCell ref="B15:E15"/>
    <mergeCell ref="B16:E16"/>
    <mergeCell ref="B18:E18"/>
    <mergeCell ref="B19:E19"/>
    <mergeCell ref="B20:E20"/>
    <mergeCell ref="B21:E21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16.63"/>
    <col customWidth="1" min="6" max="6" width="19.0"/>
    <col customWidth="1" min="7" max="7" width="14.63"/>
  </cols>
  <sheetData>
    <row r="2">
      <c r="B2" s="31" t="s">
        <v>54</v>
      </c>
      <c r="E2" s="32" t="s">
        <v>55</v>
      </c>
      <c r="I2" s="33" t="s">
        <v>56</v>
      </c>
      <c r="J2" s="3"/>
      <c r="K2" s="3"/>
      <c r="L2" s="3"/>
      <c r="M2" s="3"/>
      <c r="N2" s="3"/>
      <c r="O2" s="3"/>
      <c r="P2" s="4"/>
    </row>
    <row r="3">
      <c r="B3" s="34" t="s">
        <v>57</v>
      </c>
      <c r="I3" s="35"/>
      <c r="J3" s="35"/>
      <c r="K3" s="35"/>
      <c r="L3" s="35"/>
      <c r="M3" s="35"/>
      <c r="N3" s="35"/>
      <c r="O3" s="35"/>
      <c r="P3" s="35"/>
    </row>
    <row r="5">
      <c r="B5" s="2" t="s">
        <v>58</v>
      </c>
      <c r="C5" s="3"/>
      <c r="D5" s="3"/>
      <c r="E5" s="3"/>
      <c r="F5" s="3"/>
      <c r="G5" s="4"/>
    </row>
    <row r="7">
      <c r="B7" s="7" t="s">
        <v>59</v>
      </c>
      <c r="C7" s="3"/>
      <c r="D7" s="3"/>
      <c r="E7" s="3"/>
      <c r="F7" s="4"/>
      <c r="G7" s="36"/>
    </row>
    <row r="8">
      <c r="B8" s="37" t="s">
        <v>60</v>
      </c>
      <c r="C8" s="3"/>
      <c r="D8" s="3"/>
      <c r="E8" s="3"/>
      <c r="F8" s="4"/>
      <c r="G8" s="15">
        <v>1.3894E7</v>
      </c>
    </row>
    <row r="9">
      <c r="B9" s="37" t="s">
        <v>61</v>
      </c>
      <c r="C9" s="3"/>
      <c r="D9" s="3"/>
      <c r="E9" s="3"/>
      <c r="F9" s="4"/>
      <c r="G9" s="15">
        <v>360000.0</v>
      </c>
    </row>
    <row r="10">
      <c r="B10" s="38" t="s">
        <v>62</v>
      </c>
      <c r="C10" s="3"/>
      <c r="D10" s="3"/>
      <c r="E10" s="3"/>
      <c r="F10" s="4"/>
      <c r="G10" s="15">
        <v>750000.0</v>
      </c>
    </row>
    <row r="11">
      <c r="B11" s="39" t="s">
        <v>63</v>
      </c>
      <c r="C11" s="3"/>
      <c r="D11" s="3"/>
      <c r="E11" s="3"/>
      <c r="F11" s="4"/>
      <c r="G11" s="15">
        <v>387000.0</v>
      </c>
    </row>
    <row r="12">
      <c r="B12" s="9"/>
      <c r="C12" s="3"/>
      <c r="D12" s="3"/>
      <c r="E12" s="3"/>
      <c r="F12" s="4"/>
      <c r="G12" s="36"/>
    </row>
    <row r="13">
      <c r="B13" s="7" t="s">
        <v>64</v>
      </c>
      <c r="C13" s="3"/>
      <c r="D13" s="3"/>
      <c r="E13" s="3"/>
      <c r="F13" s="4"/>
      <c r="G13" s="8">
        <f>G8+G9+G10+G11</f>
        <v>15391000</v>
      </c>
    </row>
    <row r="14">
      <c r="B14" s="9"/>
      <c r="C14" s="3"/>
      <c r="D14" s="3"/>
      <c r="E14" s="3"/>
      <c r="F14" s="4"/>
      <c r="G14" s="16"/>
    </row>
    <row r="15">
      <c r="B15" s="7" t="s">
        <v>65</v>
      </c>
      <c r="C15" s="3"/>
      <c r="D15" s="3"/>
      <c r="E15" s="3"/>
      <c r="F15" s="4"/>
      <c r="G15" s="16"/>
    </row>
    <row r="16">
      <c r="B16" s="37" t="s">
        <v>66</v>
      </c>
      <c r="C16" s="3"/>
      <c r="D16" s="3"/>
      <c r="E16" s="3"/>
      <c r="F16" s="4"/>
      <c r="G16" s="15">
        <v>4790000.0</v>
      </c>
    </row>
    <row r="17">
      <c r="B17" s="37" t="s">
        <v>67</v>
      </c>
      <c r="C17" s="3"/>
      <c r="D17" s="3"/>
      <c r="E17" s="3"/>
      <c r="F17" s="4"/>
      <c r="G17" s="15">
        <v>969400.0</v>
      </c>
    </row>
    <row r="18">
      <c r="B18" s="37" t="s">
        <v>68</v>
      </c>
      <c r="C18" s="3"/>
      <c r="D18" s="3"/>
      <c r="E18" s="3"/>
      <c r="F18" s="4"/>
      <c r="G18" s="15">
        <v>65500.0</v>
      </c>
    </row>
    <row r="19">
      <c r="B19" s="14" t="s">
        <v>69</v>
      </c>
      <c r="C19" s="3"/>
      <c r="D19" s="3"/>
      <c r="E19" s="3"/>
      <c r="F19" s="4"/>
      <c r="G19" s="16"/>
    </row>
    <row r="20">
      <c r="B20" s="37" t="s">
        <v>70</v>
      </c>
      <c r="C20" s="3"/>
      <c r="D20" s="3"/>
      <c r="E20" s="3"/>
      <c r="F20" s="4"/>
      <c r="G20" s="15">
        <v>5525600.0</v>
      </c>
    </row>
    <row r="21">
      <c r="B21" s="37" t="s">
        <v>71</v>
      </c>
      <c r="C21" s="3"/>
      <c r="D21" s="3"/>
      <c r="E21" s="3"/>
      <c r="F21" s="4"/>
      <c r="G21" s="15">
        <v>1890000.0</v>
      </c>
    </row>
    <row r="22">
      <c r="B22" s="39" t="s">
        <v>72</v>
      </c>
      <c r="C22" s="3"/>
      <c r="D22" s="3"/>
      <c r="E22" s="3"/>
      <c r="F22" s="4"/>
      <c r="G22" s="15">
        <v>397500.0</v>
      </c>
    </row>
    <row r="23">
      <c r="B23" s="14" t="s">
        <v>73</v>
      </c>
      <c r="C23" s="3"/>
      <c r="D23" s="3"/>
      <c r="E23" s="3"/>
      <c r="F23" s="4"/>
      <c r="G23" s="16"/>
    </row>
    <row r="24">
      <c r="B24" s="38" t="s">
        <v>74</v>
      </c>
      <c r="C24" s="3"/>
      <c r="D24" s="3"/>
      <c r="E24" s="3"/>
      <c r="F24" s="4"/>
      <c r="G24" s="15">
        <v>255000.0</v>
      </c>
    </row>
    <row r="25">
      <c r="B25" s="38" t="s">
        <v>75</v>
      </c>
      <c r="C25" s="3"/>
      <c r="D25" s="3"/>
      <c r="E25" s="3"/>
      <c r="F25" s="4"/>
      <c r="G25" s="15">
        <v>726000.0</v>
      </c>
    </row>
    <row r="26">
      <c r="B26" s="37" t="s">
        <v>76</v>
      </c>
      <c r="C26" s="3"/>
      <c r="D26" s="3"/>
      <c r="E26" s="3"/>
      <c r="F26" s="4"/>
      <c r="G26" s="15">
        <v>70000.0</v>
      </c>
    </row>
    <row r="27">
      <c r="B27" s="37" t="s">
        <v>77</v>
      </c>
      <c r="C27" s="3"/>
      <c r="D27" s="3"/>
      <c r="E27" s="3"/>
      <c r="F27" s="4"/>
      <c r="G27" s="15">
        <v>-60000.0</v>
      </c>
    </row>
    <row r="28">
      <c r="B28" s="9"/>
      <c r="C28" s="3"/>
      <c r="D28" s="3"/>
      <c r="E28" s="3"/>
      <c r="F28" s="4"/>
      <c r="G28" s="16"/>
    </row>
    <row r="29">
      <c r="B29" s="7" t="s">
        <v>78</v>
      </c>
      <c r="C29" s="3"/>
      <c r="D29" s="3"/>
      <c r="E29" s="3"/>
      <c r="F29" s="4"/>
      <c r="G29" s="8">
        <f>G16+G17+G18+G20+G21+G22+G24+G25+G26+G27</f>
        <v>14629000</v>
      </c>
    </row>
    <row r="30">
      <c r="B30" s="9"/>
      <c r="C30" s="3"/>
      <c r="D30" s="3"/>
      <c r="E30" s="3"/>
      <c r="F30" s="4"/>
      <c r="G30" s="16"/>
    </row>
    <row r="31">
      <c r="B31" s="7" t="s">
        <v>79</v>
      </c>
      <c r="C31" s="3"/>
      <c r="D31" s="3"/>
      <c r="E31" s="3"/>
      <c r="F31" s="4"/>
      <c r="G31" s="8">
        <f>G13-G29</f>
        <v>762000</v>
      </c>
    </row>
    <row r="32">
      <c r="B32" s="9"/>
      <c r="C32" s="3"/>
      <c r="D32" s="3"/>
      <c r="E32" s="3"/>
      <c r="F32" s="4"/>
      <c r="G32" s="16"/>
    </row>
    <row r="33">
      <c r="B33" s="7" t="s">
        <v>80</v>
      </c>
      <c r="C33" s="3"/>
      <c r="D33" s="3"/>
      <c r="E33" s="3"/>
      <c r="F33" s="4"/>
      <c r="G33" s="16"/>
    </row>
    <row r="34">
      <c r="B34" s="37" t="s">
        <v>81</v>
      </c>
      <c r="C34" s="3"/>
      <c r="D34" s="3"/>
      <c r="E34" s="3"/>
      <c r="F34" s="4"/>
      <c r="G34" s="15">
        <v>18000.0</v>
      </c>
    </row>
    <row r="35">
      <c r="B35" s="37" t="s">
        <v>82</v>
      </c>
      <c r="C35" s="3"/>
      <c r="D35" s="3"/>
      <c r="E35" s="3"/>
      <c r="F35" s="4"/>
      <c r="G35" s="15">
        <v>-204000.0</v>
      </c>
    </row>
    <row r="36">
      <c r="B36" s="9"/>
      <c r="C36" s="3"/>
      <c r="D36" s="3"/>
      <c r="E36" s="3"/>
      <c r="F36" s="4"/>
      <c r="G36" s="16"/>
    </row>
    <row r="37">
      <c r="B37" s="7" t="s">
        <v>83</v>
      </c>
      <c r="C37" s="3"/>
      <c r="D37" s="3"/>
      <c r="E37" s="3"/>
      <c r="F37" s="4"/>
      <c r="G37" s="8">
        <f>G34+G35</f>
        <v>-186000</v>
      </c>
    </row>
    <row r="38">
      <c r="B38" s="9"/>
      <c r="C38" s="3"/>
      <c r="D38" s="3"/>
      <c r="E38" s="3"/>
      <c r="F38" s="4"/>
      <c r="G38" s="16"/>
    </row>
    <row r="39">
      <c r="B39" s="7" t="s">
        <v>84</v>
      </c>
      <c r="C39" s="3"/>
      <c r="D39" s="3"/>
      <c r="E39" s="3"/>
      <c r="F39" s="4"/>
      <c r="G39" s="8">
        <f>G31+G37</f>
        <v>576000</v>
      </c>
    </row>
    <row r="40">
      <c r="B40" s="37" t="s">
        <v>85</v>
      </c>
      <c r="C40" s="3"/>
      <c r="D40" s="3"/>
      <c r="E40" s="3"/>
      <c r="F40" s="4"/>
      <c r="G40" s="15">
        <v>-216000.0</v>
      </c>
    </row>
    <row r="41">
      <c r="B41" s="9"/>
      <c r="C41" s="3"/>
      <c r="D41" s="3"/>
      <c r="E41" s="3"/>
      <c r="F41" s="4"/>
      <c r="G41" s="16"/>
    </row>
    <row r="42">
      <c r="B42" s="7" t="s">
        <v>86</v>
      </c>
      <c r="C42" s="3"/>
      <c r="D42" s="3"/>
      <c r="E42" s="3"/>
      <c r="F42" s="4"/>
      <c r="G42" s="8">
        <f>G39+G40</f>
        <v>360000</v>
      </c>
    </row>
  </sheetData>
  <mergeCells count="41">
    <mergeCell ref="B2:D2"/>
    <mergeCell ref="E2:G2"/>
    <mergeCell ref="I2:P2"/>
    <mergeCell ref="B3:G3"/>
    <mergeCell ref="B5:G5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7:F37"/>
    <mergeCell ref="B38:F38"/>
    <mergeCell ref="B39:F39"/>
    <mergeCell ref="B40:F40"/>
    <mergeCell ref="B41:F41"/>
    <mergeCell ref="B42:F42"/>
    <mergeCell ref="B30:F30"/>
    <mergeCell ref="B31:F31"/>
    <mergeCell ref="B32:F32"/>
    <mergeCell ref="B33:F33"/>
    <mergeCell ref="B34:F34"/>
    <mergeCell ref="B35:F35"/>
    <mergeCell ref="B36:F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63"/>
    <col customWidth="1" min="5" max="5" width="14.63"/>
    <col customWidth="1" min="8" max="8" width="19.38"/>
    <col customWidth="1" min="9" max="9" width="14.63"/>
  </cols>
  <sheetData>
    <row r="2">
      <c r="B2" s="40" t="s">
        <v>87</v>
      </c>
      <c r="C2" s="3"/>
      <c r="D2" s="3"/>
      <c r="E2" s="3"/>
      <c r="F2" s="3"/>
      <c r="G2" s="3"/>
      <c r="H2" s="3"/>
      <c r="I2" s="4"/>
      <c r="K2" s="40" t="s">
        <v>88</v>
      </c>
      <c r="L2" s="3"/>
      <c r="M2" s="3"/>
      <c r="N2" s="3"/>
      <c r="O2" s="3"/>
      <c r="P2" s="3"/>
      <c r="Q2" s="3"/>
      <c r="R2" s="4"/>
    </row>
    <row r="4">
      <c r="B4" s="41" t="s">
        <v>89</v>
      </c>
      <c r="C4" s="3"/>
      <c r="D4" s="4"/>
      <c r="E4" s="8">
        <f>SUM(E6:E15)</f>
        <v>14599000</v>
      </c>
      <c r="F4" s="41" t="s">
        <v>90</v>
      </c>
      <c r="G4" s="3"/>
      <c r="H4" s="4"/>
      <c r="I4" s="8">
        <f>SUM(I6:I15)</f>
        <v>14053920</v>
      </c>
      <c r="K4" s="42" t="s">
        <v>86</v>
      </c>
      <c r="L4" s="3"/>
      <c r="M4" s="3"/>
      <c r="N4" s="3"/>
      <c r="O4" s="3"/>
      <c r="P4" s="4"/>
      <c r="Q4" s="43">
        <v>360000.0</v>
      </c>
      <c r="R4" s="4"/>
    </row>
    <row r="5" ht="16.5" customHeight="1">
      <c r="B5" s="9"/>
      <c r="C5" s="3"/>
      <c r="D5" s="3"/>
      <c r="E5" s="3"/>
      <c r="F5" s="3"/>
      <c r="G5" s="3"/>
      <c r="H5" s="3"/>
      <c r="I5" s="4"/>
      <c r="K5" s="44"/>
      <c r="L5" s="3"/>
      <c r="M5" s="3"/>
      <c r="N5" s="3"/>
      <c r="O5" s="3"/>
      <c r="P5" s="4"/>
      <c r="Q5" s="45" t="s">
        <v>91</v>
      </c>
      <c r="R5" s="4"/>
    </row>
    <row r="6">
      <c r="B6" s="46" t="s">
        <v>92</v>
      </c>
      <c r="C6" s="3"/>
      <c r="D6" s="4"/>
      <c r="E6" s="47">
        <v>1.3894E7</v>
      </c>
      <c r="F6" s="48" t="s">
        <v>93</v>
      </c>
      <c r="G6" s="3"/>
      <c r="H6" s="4"/>
      <c r="I6" s="47">
        <v>4790000.0</v>
      </c>
      <c r="K6" s="49" t="s">
        <v>94</v>
      </c>
      <c r="L6" s="3"/>
      <c r="M6" s="3"/>
      <c r="N6" s="3"/>
      <c r="O6" s="3"/>
      <c r="P6" s="4"/>
      <c r="Q6" s="50">
        <f>Q7+Q8+Q9</f>
        <v>995080</v>
      </c>
      <c r="R6" s="4"/>
    </row>
    <row r="7">
      <c r="B7" s="48" t="s">
        <v>95</v>
      </c>
      <c r="C7" s="3"/>
      <c r="D7" s="4"/>
      <c r="E7" s="47">
        <v>360000.0</v>
      </c>
      <c r="F7" s="46" t="s">
        <v>96</v>
      </c>
      <c r="G7" s="3"/>
      <c r="H7" s="4"/>
      <c r="I7" s="47">
        <v>969400.0</v>
      </c>
      <c r="K7" s="46" t="s">
        <v>97</v>
      </c>
      <c r="L7" s="3"/>
      <c r="M7" s="3"/>
      <c r="N7" s="3"/>
      <c r="O7" s="3"/>
      <c r="P7" s="4"/>
      <c r="Q7" s="51">
        <v>255000.0</v>
      </c>
      <c r="R7" s="4"/>
    </row>
    <row r="8">
      <c r="B8" s="52" t="s">
        <v>98</v>
      </c>
      <c r="C8" s="3"/>
      <c r="D8" s="4"/>
      <c r="E8" s="47">
        <v>327000.0</v>
      </c>
      <c r="F8" s="46" t="s">
        <v>99</v>
      </c>
      <c r="G8" s="3"/>
      <c r="H8" s="4"/>
      <c r="I8" s="47">
        <v>65500.0</v>
      </c>
      <c r="K8" s="46" t="s">
        <v>100</v>
      </c>
      <c r="L8" s="3"/>
      <c r="M8" s="3"/>
      <c r="N8" s="3"/>
      <c r="O8" s="3"/>
      <c r="P8" s="4"/>
      <c r="Q8" s="51">
        <v>726000.0</v>
      </c>
      <c r="R8" s="4"/>
    </row>
    <row r="9">
      <c r="B9" s="46" t="s">
        <v>101</v>
      </c>
      <c r="C9" s="3"/>
      <c r="D9" s="4"/>
      <c r="E9" s="47">
        <v>18000.0</v>
      </c>
      <c r="F9" s="46" t="s">
        <v>102</v>
      </c>
      <c r="G9" s="3"/>
      <c r="H9" s="4"/>
      <c r="I9" s="47">
        <v>5525600.0</v>
      </c>
      <c r="K9" s="52" t="s">
        <v>103</v>
      </c>
      <c r="L9" s="3"/>
      <c r="M9" s="3"/>
      <c r="N9" s="3"/>
      <c r="O9" s="3"/>
      <c r="P9" s="4"/>
      <c r="Q9" s="53">
        <f>397500-I15</f>
        <v>14080</v>
      </c>
      <c r="R9" s="4"/>
    </row>
    <row r="10">
      <c r="B10" s="54"/>
      <c r="C10" s="55"/>
      <c r="D10" s="55"/>
      <c r="E10" s="56"/>
      <c r="F10" s="46" t="s">
        <v>104</v>
      </c>
      <c r="G10" s="3"/>
      <c r="H10" s="4"/>
      <c r="I10" s="47">
        <v>1890000.0</v>
      </c>
      <c r="K10" s="6"/>
      <c r="L10" s="3"/>
      <c r="M10" s="3"/>
      <c r="N10" s="3"/>
      <c r="O10" s="3"/>
      <c r="P10" s="4"/>
      <c r="Q10" s="45" t="s">
        <v>105</v>
      </c>
      <c r="R10" s="4"/>
    </row>
    <row r="11">
      <c r="B11" s="54"/>
      <c r="C11" s="55"/>
      <c r="D11" s="55"/>
      <c r="E11" s="56"/>
      <c r="F11" s="46" t="s">
        <v>106</v>
      </c>
      <c r="G11" s="3"/>
      <c r="H11" s="4"/>
      <c r="I11" s="47">
        <v>70000.0</v>
      </c>
      <c r="K11" s="49" t="s">
        <v>107</v>
      </c>
      <c r="L11" s="3"/>
      <c r="M11" s="3"/>
      <c r="N11" s="3"/>
      <c r="O11" s="3"/>
      <c r="P11" s="4"/>
      <c r="Q11" s="50">
        <f>SUM(Q12:Q13)</f>
        <v>810000</v>
      </c>
      <c r="R11" s="4"/>
    </row>
    <row r="12">
      <c r="B12" s="54"/>
      <c r="C12" s="55"/>
      <c r="D12" s="55"/>
      <c r="E12" s="56"/>
      <c r="F12" s="48" t="s">
        <v>108</v>
      </c>
      <c r="G12" s="3"/>
      <c r="H12" s="4"/>
      <c r="I12" s="47">
        <v>-60000.0</v>
      </c>
      <c r="K12" s="46" t="s">
        <v>109</v>
      </c>
      <c r="L12" s="3"/>
      <c r="M12" s="3"/>
      <c r="N12" s="3"/>
      <c r="O12" s="3"/>
      <c r="P12" s="4"/>
      <c r="Q12" s="51">
        <v>750000.0</v>
      </c>
      <c r="R12" s="4"/>
    </row>
    <row r="13">
      <c r="B13" s="54"/>
      <c r="C13" s="55"/>
      <c r="D13" s="55"/>
      <c r="E13" s="56"/>
      <c r="F13" s="46" t="s">
        <v>110</v>
      </c>
      <c r="G13" s="3"/>
      <c r="H13" s="4"/>
      <c r="I13" s="47">
        <v>204000.0</v>
      </c>
      <c r="K13" s="52" t="s">
        <v>111</v>
      </c>
      <c r="L13" s="3"/>
      <c r="M13" s="3"/>
      <c r="N13" s="3"/>
      <c r="O13" s="3"/>
      <c r="P13" s="4"/>
      <c r="Q13" s="51">
        <v>60000.0</v>
      </c>
      <c r="R13" s="4"/>
    </row>
    <row r="14">
      <c r="B14" s="54"/>
      <c r="C14" s="55"/>
      <c r="D14" s="55"/>
      <c r="E14" s="56"/>
      <c r="F14" s="46" t="s">
        <v>112</v>
      </c>
      <c r="G14" s="3"/>
      <c r="H14" s="4"/>
      <c r="I14" s="47">
        <v>216000.0</v>
      </c>
      <c r="K14" s="6"/>
      <c r="L14" s="3"/>
      <c r="M14" s="3"/>
      <c r="N14" s="3"/>
      <c r="O14" s="3"/>
      <c r="P14" s="3"/>
      <c r="Q14" s="3"/>
      <c r="R14" s="4"/>
    </row>
    <row r="15">
      <c r="B15" s="54"/>
      <c r="C15" s="55"/>
      <c r="D15" s="55"/>
      <c r="E15" s="56"/>
      <c r="F15" s="52" t="s">
        <v>103</v>
      </c>
      <c r="G15" s="3"/>
      <c r="H15" s="4"/>
      <c r="I15" s="47">
        <f>397500-14080</f>
        <v>383420</v>
      </c>
      <c r="K15" s="57" t="s">
        <v>113</v>
      </c>
      <c r="L15" s="3"/>
      <c r="M15" s="3"/>
      <c r="N15" s="3"/>
      <c r="O15" s="3"/>
      <c r="P15" s="3"/>
      <c r="Q15" s="50">
        <f>Q4+Q6-Q11</f>
        <v>545080</v>
      </c>
      <c r="R15" s="4"/>
    </row>
    <row r="16">
      <c r="B16" s="54"/>
      <c r="C16" s="55"/>
      <c r="D16" s="55"/>
      <c r="E16" s="56"/>
      <c r="F16" s="58"/>
      <c r="G16" s="3"/>
      <c r="H16" s="4"/>
      <c r="I16" s="56"/>
      <c r="K16" s="59" t="s">
        <v>114</v>
      </c>
    </row>
    <row r="17">
      <c r="B17" s="57" t="s">
        <v>113</v>
      </c>
      <c r="C17" s="3"/>
      <c r="D17" s="3"/>
      <c r="E17" s="3"/>
      <c r="F17" s="3"/>
      <c r="G17" s="3"/>
      <c r="H17" s="4"/>
      <c r="I17" s="60">
        <f>E4-I4</f>
        <v>545080</v>
      </c>
      <c r="K17" s="61"/>
    </row>
    <row r="18">
      <c r="K18" s="61"/>
      <c r="L18" s="61"/>
      <c r="M18" s="61"/>
      <c r="N18" s="61"/>
      <c r="O18" s="61"/>
      <c r="P18" s="61"/>
    </row>
    <row r="19">
      <c r="K19" s="61"/>
      <c r="L19" s="61"/>
      <c r="M19" s="61"/>
      <c r="N19" s="61"/>
      <c r="O19" s="61"/>
      <c r="P19" s="61"/>
    </row>
  </sheetData>
  <mergeCells count="67">
    <mergeCell ref="K13:P13"/>
    <mergeCell ref="K14:R14"/>
    <mergeCell ref="K10:P10"/>
    <mergeCell ref="Q10:R10"/>
    <mergeCell ref="K11:P11"/>
    <mergeCell ref="Q11:R11"/>
    <mergeCell ref="K12:P12"/>
    <mergeCell ref="Q12:R12"/>
    <mergeCell ref="Q13:R13"/>
    <mergeCell ref="F9:H9"/>
    <mergeCell ref="F10:H10"/>
    <mergeCell ref="B11:D11"/>
    <mergeCell ref="F11:H11"/>
    <mergeCell ref="B12:D12"/>
    <mergeCell ref="F12:H12"/>
    <mergeCell ref="F13:H13"/>
    <mergeCell ref="B13:D13"/>
    <mergeCell ref="B14:D14"/>
    <mergeCell ref="B15:D15"/>
    <mergeCell ref="B16:D16"/>
    <mergeCell ref="B17:H17"/>
    <mergeCell ref="B18:D18"/>
    <mergeCell ref="B19:D19"/>
    <mergeCell ref="B23:D23"/>
    <mergeCell ref="B24:D24"/>
    <mergeCell ref="B20:D20"/>
    <mergeCell ref="F20:H20"/>
    <mergeCell ref="B21:D21"/>
    <mergeCell ref="F21:H21"/>
    <mergeCell ref="B22:D22"/>
    <mergeCell ref="F22:H22"/>
    <mergeCell ref="F23:H23"/>
    <mergeCell ref="F24:H24"/>
    <mergeCell ref="K5:P5"/>
    <mergeCell ref="Q5:R5"/>
    <mergeCell ref="B2:I2"/>
    <mergeCell ref="K2:R2"/>
    <mergeCell ref="B4:D4"/>
    <mergeCell ref="F4:H4"/>
    <mergeCell ref="K4:P4"/>
    <mergeCell ref="Q4:R4"/>
    <mergeCell ref="B5:I5"/>
    <mergeCell ref="B6:D6"/>
    <mergeCell ref="F6:H6"/>
    <mergeCell ref="K6:P6"/>
    <mergeCell ref="Q6:R6"/>
    <mergeCell ref="F7:H7"/>
    <mergeCell ref="K7:P7"/>
    <mergeCell ref="Q7:R7"/>
    <mergeCell ref="K9:P9"/>
    <mergeCell ref="Q9:R9"/>
    <mergeCell ref="B7:D7"/>
    <mergeCell ref="B8:D8"/>
    <mergeCell ref="F8:H8"/>
    <mergeCell ref="K8:P8"/>
    <mergeCell ref="Q8:R8"/>
    <mergeCell ref="B9:D9"/>
    <mergeCell ref="B10:D10"/>
    <mergeCell ref="F14:H14"/>
    <mergeCell ref="F15:H15"/>
    <mergeCell ref="K15:P15"/>
    <mergeCell ref="Q15:R15"/>
    <mergeCell ref="F16:H16"/>
    <mergeCell ref="K16:P16"/>
    <mergeCell ref="K17:P17"/>
    <mergeCell ref="F18:H18"/>
    <mergeCell ref="F19:H19"/>
  </mergeCells>
  <drawing r:id="rId1"/>
</worksheet>
</file>