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1. Rendiconto finanziario\"/>
    </mc:Choice>
  </mc:AlternateContent>
  <xr:revisionPtr revIDLastSave="0" documentId="13_ncr:1_{08EEC9FF-4044-4052-BE6D-6D48A138D2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sti e ricavi non monetari" sheetId="6" r:id="rId1"/>
    <sheet name="Rendiconto D.L.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7" l="1"/>
  <c r="D23" i="7"/>
  <c r="D14" i="7"/>
  <c r="D13" i="7"/>
  <c r="D12" i="7"/>
  <c r="D10" i="7"/>
  <c r="D8" i="7"/>
  <c r="D7" i="7" l="1"/>
  <c r="D15" i="7" s="1"/>
  <c r="I9" i="7" s="1"/>
  <c r="D26" i="7"/>
  <c r="I11" i="7" s="1"/>
  <c r="D20" i="7"/>
  <c r="I10" i="7" s="1"/>
  <c r="J5" i="7"/>
  <c r="H6" i="7"/>
  <c r="I6" i="7"/>
  <c r="I8" i="7" s="1"/>
  <c r="I12" i="7" l="1"/>
  <c r="J6" i="7"/>
  <c r="J4" i="7"/>
  <c r="C9" i="6" l="1"/>
  <c r="B9" i="6"/>
  <c r="C2" i="6"/>
  <c r="B2" i="6"/>
</calcChain>
</file>

<file path=xl/sharedStrings.xml><?xml version="1.0" encoding="utf-8"?>
<sst xmlns="http://schemas.openxmlformats.org/spreadsheetml/2006/main" count="69" uniqueCount="52">
  <si>
    <t>Disponibilità liquide</t>
  </si>
  <si>
    <t>N</t>
  </si>
  <si>
    <t>N-1</t>
  </si>
  <si>
    <t>TOTALE RICAVI</t>
  </si>
  <si>
    <t>TOTALE COSTI</t>
  </si>
  <si>
    <t>altri ricavi e proventi</t>
  </si>
  <si>
    <t>monetari</t>
  </si>
  <si>
    <t>non monetari</t>
  </si>
  <si>
    <t>ricavi delle vendite</t>
  </si>
  <si>
    <t>costi per materie prime</t>
  </si>
  <si>
    <t>var. rimanenze di PCL, SL. PF</t>
  </si>
  <si>
    <t>per servizi</t>
  </si>
  <si>
    <t>per godimento beni di terzi</t>
  </si>
  <si>
    <t>salari e stipendi</t>
  </si>
  <si>
    <t>oneri sociali</t>
  </si>
  <si>
    <t>tfr</t>
  </si>
  <si>
    <t>ammortamento imm. Materiali</t>
  </si>
  <si>
    <t>ammortamento imm. imMateriali</t>
  </si>
  <si>
    <t>svalutazione crediti</t>
  </si>
  <si>
    <t>var. rimanenze di MP,S, di cons, e merci</t>
  </si>
  <si>
    <t>altri proventi finanziari</t>
  </si>
  <si>
    <t>interessi e altri oneri</t>
  </si>
  <si>
    <t>imposte dell'esercizio</t>
  </si>
  <si>
    <t>Depositi bancari e postali</t>
  </si>
  <si>
    <t>Debiti v/ banche</t>
  </si>
  <si>
    <t>Obbligazioni</t>
  </si>
  <si>
    <t>Var.</t>
  </si>
  <si>
    <t>Disponibilità liquide al 31/12/N-1</t>
  </si>
  <si>
    <t>Flusso attività operativa</t>
  </si>
  <si>
    <t>Flusso attività investimento</t>
  </si>
  <si>
    <t>Flusso attività finanziamento</t>
  </si>
  <si>
    <t>Disponibilità liquide al 31/12/N</t>
  </si>
  <si>
    <t>Denaro in cassa</t>
  </si>
  <si>
    <t>PROSPETTO DI RENDICONTO FINANZIARIO DELLE D.L.</t>
  </si>
  <si>
    <t>TOTALE FLUSSO FINANZIARIO ATTIVITA' OPERATIVA</t>
  </si>
  <si>
    <t>Reddito d’esercizio</t>
  </si>
  <si>
    <t>-</t>
  </si>
  <si>
    <t>Plusvalenza (ricavo non monetario)</t>
  </si>
  <si>
    <t>+</t>
  </si>
  <si>
    <t>Ammortamenti (costi non monetari)</t>
  </si>
  <si>
    <t xml:space="preserve">Aumento crediti v/ clienti </t>
  </si>
  <si>
    <t>Aumento di ratei e risconti attivi</t>
  </si>
  <si>
    <t>FLUSSO FINANZIARIO ATTIVITA' DI INVESTIMENTO</t>
  </si>
  <si>
    <t>Acquisto Software</t>
  </si>
  <si>
    <t>Vendita di impianti e macchianari</t>
  </si>
  <si>
    <t>FLUSSO FINANZIARIO DELL’ATTIVITÀ DI FINANZIAMENTO</t>
  </si>
  <si>
    <t>Diminuzione rimanenze</t>
  </si>
  <si>
    <t>Aumento Debiti tributari</t>
  </si>
  <si>
    <t>Riduzione Debiti v/ istituti previdenziali</t>
  </si>
  <si>
    <t>Riduzione Debiti v/ fornitori</t>
  </si>
  <si>
    <t>Aumento ratei e risconti passivi</t>
  </si>
  <si>
    <t>Pagamento dividendi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</si>
</sst>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_-;\-* #,##0_-;_-* &quot;-&quot;??_-;_-@_-"/>
    <numFmt numFmtId="166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6" fontId="0" fillId="0" borderId="0" xfId="2" applyNumberFormat="1" applyFont="1"/>
    <xf numFmtId="0" fontId="3" fillId="0" borderId="0" xfId="0" applyFont="1"/>
    <xf numFmtId="165" fontId="4" fillId="0" borderId="6" xfId="1" applyNumberFormat="1" applyFont="1" applyBorder="1"/>
    <xf numFmtId="165" fontId="3" fillId="0" borderId="3" xfId="1" applyNumberFormat="1" applyFont="1" applyBorder="1"/>
    <xf numFmtId="0" fontId="0" fillId="0" borderId="3" xfId="0" applyBorder="1"/>
    <xf numFmtId="166" fontId="0" fillId="0" borderId="3" xfId="2" applyNumberFormat="1" applyFont="1" applyBorder="1"/>
    <xf numFmtId="166" fontId="2" fillId="0" borderId="3" xfId="2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166" fontId="5" fillId="0" borderId="3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quotePrefix="1"/>
    <xf numFmtId="165" fontId="0" fillId="4" borderId="3" xfId="1" applyNumberFormat="1" applyFont="1" applyFill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vertical="center" wrapText="1"/>
    </xf>
    <xf numFmtId="165" fontId="5" fillId="0" borderId="3" xfId="1" applyNumberFormat="1" applyFont="1" applyBorder="1" applyAlignment="1">
      <alignment vertical="center" wrapText="1"/>
    </xf>
    <xf numFmtId="0" fontId="3" fillId="0" borderId="1" xfId="0" applyFont="1" applyBorder="1"/>
    <xf numFmtId="165" fontId="3" fillId="0" borderId="2" xfId="1" applyNumberFormat="1" applyFont="1" applyBorder="1"/>
    <xf numFmtId="0" fontId="6" fillId="0" borderId="3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5" fontId="6" fillId="0" borderId="3" xfId="1" applyNumberFormat="1" applyFont="1" applyBorder="1" applyAlignment="1">
      <alignment vertical="center" wrapText="1"/>
    </xf>
    <xf numFmtId="0" fontId="4" fillId="0" borderId="4" xfId="0" applyFont="1" applyBorder="1"/>
    <xf numFmtId="165" fontId="4" fillId="2" borderId="5" xfId="1" applyNumberFormat="1" applyFont="1" applyFill="1" applyBorder="1"/>
    <xf numFmtId="165" fontId="4" fillId="3" borderId="3" xfId="0" applyNumberFormat="1" applyFont="1" applyFill="1" applyBorder="1"/>
    <xf numFmtId="165" fontId="3" fillId="0" borderId="3" xfId="0" applyNumberFormat="1" applyFont="1" applyBorder="1"/>
    <xf numFmtId="0" fontId="6" fillId="0" borderId="3" xfId="0" applyFont="1" applyBorder="1" applyAlignment="1">
      <alignment vertical="center" wrapText="1"/>
    </xf>
    <xf numFmtId="0" fontId="5" fillId="0" borderId="3" xfId="0" quotePrefix="1" applyFont="1" applyBorder="1" applyAlignment="1">
      <alignment horizontal="center" vertical="center" wrapText="1"/>
    </xf>
    <xf numFmtId="165" fontId="5" fillId="4" borderId="3" xfId="1" applyNumberFormat="1" applyFont="1" applyFill="1" applyBorder="1" applyAlignment="1">
      <alignment vertical="center" wrapText="1"/>
    </xf>
    <xf numFmtId="0" fontId="0" fillId="0" borderId="3" xfId="0" quotePrefix="1" applyBorder="1" applyAlignment="1">
      <alignment horizontal="center"/>
    </xf>
    <xf numFmtId="165" fontId="0" fillId="0" borderId="3" xfId="1" applyNumberFormat="1" applyFont="1" applyBorder="1"/>
    <xf numFmtId="0" fontId="5" fillId="4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3">
    <cellStyle name="Migliaia" xfId="1" builtinId="3"/>
    <cellStyle name="Normale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40" zoomScaleNormal="140" workbookViewId="0">
      <selection activeCell="F15" sqref="F15"/>
    </sheetView>
  </sheetViews>
  <sheetFormatPr defaultRowHeight="14.4" x14ac:dyDescent="0.3"/>
  <cols>
    <col min="1" max="1" width="52.5546875" bestFit="1" customWidth="1"/>
    <col min="2" max="2" width="15" style="2" bestFit="1" customWidth="1"/>
    <col min="3" max="3" width="16" style="2" bestFit="1" customWidth="1"/>
  </cols>
  <sheetData>
    <row r="1" spans="1:3" ht="15.6" x14ac:dyDescent="0.3">
      <c r="B1" s="11" t="s">
        <v>6</v>
      </c>
      <c r="C1" s="11" t="s">
        <v>7</v>
      </c>
    </row>
    <row r="2" spans="1:3" s="1" customFormat="1" x14ac:dyDescent="0.3">
      <c r="A2" s="9" t="s">
        <v>3</v>
      </c>
      <c r="B2" s="8">
        <f>SUM(B3:B6)</f>
        <v>39523500</v>
      </c>
      <c r="C2" s="8">
        <f>SUM(C3:C6)</f>
        <v>20000</v>
      </c>
    </row>
    <row r="3" spans="1:3" x14ac:dyDescent="0.3">
      <c r="A3" s="6" t="s">
        <v>8</v>
      </c>
      <c r="B3" s="7">
        <v>39489000</v>
      </c>
      <c r="C3" s="7"/>
    </row>
    <row r="4" spans="1:3" x14ac:dyDescent="0.3">
      <c r="A4" s="6" t="s">
        <v>10</v>
      </c>
      <c r="B4" s="7">
        <v>-19500</v>
      </c>
      <c r="C4" s="7"/>
    </row>
    <row r="5" spans="1:3" x14ac:dyDescent="0.3">
      <c r="A5" s="6" t="s">
        <v>5</v>
      </c>
      <c r="B5" s="7"/>
      <c r="C5" s="7">
        <v>20000</v>
      </c>
    </row>
    <row r="6" spans="1:3" x14ac:dyDescent="0.3">
      <c r="A6" s="6" t="s">
        <v>20</v>
      </c>
      <c r="B6" s="7">
        <v>54000</v>
      </c>
      <c r="C6" s="7"/>
    </row>
    <row r="8" spans="1:3" ht="15.6" x14ac:dyDescent="0.3">
      <c r="B8" s="11" t="s">
        <v>6</v>
      </c>
      <c r="C8" s="11" t="s">
        <v>7</v>
      </c>
    </row>
    <row r="9" spans="1:3" s="1" customFormat="1" x14ac:dyDescent="0.3">
      <c r="A9" s="10" t="s">
        <v>4</v>
      </c>
      <c r="B9" s="8">
        <f>SUM(B10:B21)</f>
        <v>38285075</v>
      </c>
      <c r="C9" s="8">
        <f>SUM(C10:C21)</f>
        <v>980925</v>
      </c>
    </row>
    <row r="10" spans="1:3" x14ac:dyDescent="0.3">
      <c r="A10" s="6" t="s">
        <v>9</v>
      </c>
      <c r="B10" s="7">
        <v>30937475</v>
      </c>
      <c r="C10" s="7"/>
    </row>
    <row r="11" spans="1:3" x14ac:dyDescent="0.3">
      <c r="A11" s="6" t="s">
        <v>11</v>
      </c>
      <c r="B11" s="7">
        <v>2088000</v>
      </c>
      <c r="C11" s="7"/>
    </row>
    <row r="12" spans="1:3" x14ac:dyDescent="0.3">
      <c r="A12" s="6" t="s">
        <v>12</v>
      </c>
      <c r="B12" s="7">
        <v>210000</v>
      </c>
      <c r="C12" s="7"/>
    </row>
    <row r="13" spans="1:3" x14ac:dyDescent="0.3">
      <c r="A13" s="6" t="s">
        <v>13</v>
      </c>
      <c r="B13" s="7">
        <v>3240000</v>
      </c>
      <c r="C13" s="7"/>
    </row>
    <row r="14" spans="1:3" x14ac:dyDescent="0.3">
      <c r="A14" s="6" t="s">
        <v>14</v>
      </c>
      <c r="B14" s="7">
        <v>1036800</v>
      </c>
      <c r="C14" s="7"/>
    </row>
    <row r="15" spans="1:3" x14ac:dyDescent="0.3">
      <c r="A15" s="6" t="s">
        <v>15</v>
      </c>
      <c r="B15" s="7">
        <v>223800</v>
      </c>
      <c r="C15" s="7"/>
    </row>
    <row r="16" spans="1:3" x14ac:dyDescent="0.3">
      <c r="A16" s="6" t="s">
        <v>17</v>
      </c>
      <c r="B16" s="7"/>
      <c r="C16" s="7">
        <v>285000</v>
      </c>
    </row>
    <row r="17" spans="1:3" x14ac:dyDescent="0.3">
      <c r="A17" s="6" t="s">
        <v>16</v>
      </c>
      <c r="B17" s="7"/>
      <c r="C17" s="7">
        <v>695925</v>
      </c>
    </row>
    <row r="18" spans="1:3" x14ac:dyDescent="0.3">
      <c r="A18" s="6" t="s">
        <v>18</v>
      </c>
      <c r="B18" s="7">
        <v>75000</v>
      </c>
      <c r="C18" s="7"/>
    </row>
    <row r="19" spans="1:3" x14ac:dyDescent="0.3">
      <c r="A19" s="6" t="s">
        <v>19</v>
      </c>
      <c r="B19" s="7">
        <v>30000</v>
      </c>
      <c r="C19" s="7"/>
    </row>
    <row r="20" spans="1:3" x14ac:dyDescent="0.3">
      <c r="A20" s="6" t="s">
        <v>21</v>
      </c>
      <c r="B20" s="7">
        <v>174000</v>
      </c>
      <c r="C20" s="7"/>
    </row>
    <row r="21" spans="1:3" x14ac:dyDescent="0.3">
      <c r="A21" s="6" t="s">
        <v>22</v>
      </c>
      <c r="B21" s="7">
        <v>270000</v>
      </c>
      <c r="C2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6"/>
  <sheetViews>
    <sheetView tabSelected="1" zoomScale="120" zoomScaleNormal="120" workbookViewId="0">
      <selection activeCell="C8" sqref="C8"/>
    </sheetView>
  </sheetViews>
  <sheetFormatPr defaultRowHeight="14.4" x14ac:dyDescent="0.3"/>
  <cols>
    <col min="2" max="2" width="3.6640625" style="12" bestFit="1" customWidth="1"/>
    <col min="3" max="3" width="46.77734375" customWidth="1"/>
    <col min="4" max="4" width="14" style="13" bestFit="1" customWidth="1"/>
    <col min="5" max="5" width="3" customWidth="1"/>
    <col min="7" max="7" width="27.6640625" bestFit="1" customWidth="1"/>
    <col min="8" max="8" width="11.21875" bestFit="1" customWidth="1"/>
    <col min="9" max="9" width="13.33203125" bestFit="1" customWidth="1"/>
    <col min="10" max="10" width="11.21875" bestFit="1" customWidth="1"/>
  </cols>
  <sheetData>
    <row r="2" spans="2:10" ht="15.6" customHeight="1" x14ac:dyDescent="0.3">
      <c r="B2" s="39" t="s">
        <v>33</v>
      </c>
      <c r="C2" s="39"/>
      <c r="D2" s="39"/>
      <c r="F2" s="14"/>
    </row>
    <row r="3" spans="2:10" ht="18" x14ac:dyDescent="0.35">
      <c r="F3" s="14"/>
      <c r="G3" s="3"/>
      <c r="H3" s="16" t="s">
        <v>1</v>
      </c>
      <c r="I3" s="17" t="s">
        <v>2</v>
      </c>
      <c r="J3" s="17" t="s">
        <v>26</v>
      </c>
    </row>
    <row r="4" spans="2:10" ht="18" x14ac:dyDescent="0.35">
      <c r="B4" s="34" t="s">
        <v>34</v>
      </c>
      <c r="C4" s="34"/>
      <c r="D4" s="15"/>
      <c r="G4" s="20" t="s">
        <v>23</v>
      </c>
      <c r="H4" s="5">
        <v>545520</v>
      </c>
      <c r="I4" s="21">
        <v>231045</v>
      </c>
      <c r="J4" s="21">
        <f>+H4-I4</f>
        <v>314475</v>
      </c>
    </row>
    <row r="5" spans="2:10" ht="18" x14ac:dyDescent="0.35">
      <c r="B5" s="40"/>
      <c r="C5" s="18" t="s">
        <v>35</v>
      </c>
      <c r="D5" s="19">
        <v>277500</v>
      </c>
      <c r="G5" s="20" t="s">
        <v>32</v>
      </c>
      <c r="H5" s="5">
        <v>27750</v>
      </c>
      <c r="I5" s="21">
        <v>9000</v>
      </c>
      <c r="J5" s="21">
        <f>+H5-I5</f>
        <v>18750</v>
      </c>
    </row>
    <row r="6" spans="2:10" ht="18" x14ac:dyDescent="0.35">
      <c r="B6" s="22" t="s">
        <v>36</v>
      </c>
      <c r="C6" s="23" t="s">
        <v>37</v>
      </c>
      <c r="D6" s="24">
        <v>-20000</v>
      </c>
      <c r="G6" s="25" t="s">
        <v>0</v>
      </c>
      <c r="H6" s="26">
        <f>+H4+H5</f>
        <v>573270</v>
      </c>
      <c r="I6" s="27">
        <f>+I4+I5</f>
        <v>240045</v>
      </c>
      <c r="J6" s="4">
        <f>+H6-I6</f>
        <v>333225</v>
      </c>
    </row>
    <row r="7" spans="2:10" ht="18" x14ac:dyDescent="0.35">
      <c r="B7" s="22" t="s">
        <v>38</v>
      </c>
      <c r="C7" s="23" t="s">
        <v>39</v>
      </c>
      <c r="D7" s="24">
        <f>+'Costi e ricavi non monetari'!C16+'Costi e ricavi non monetari'!C17</f>
        <v>980925</v>
      </c>
      <c r="G7" s="3"/>
      <c r="H7" s="3"/>
      <c r="I7" s="3"/>
      <c r="J7" s="3"/>
    </row>
    <row r="8" spans="2:10" ht="18" x14ac:dyDescent="0.35">
      <c r="B8" s="22" t="s">
        <v>38</v>
      </c>
      <c r="C8" s="23" t="s">
        <v>46</v>
      </c>
      <c r="D8" s="24">
        <f>-(870000+355500+1275000-900000-450000-1200000)</f>
        <v>49500</v>
      </c>
      <c r="G8" s="37" t="s">
        <v>27</v>
      </c>
      <c r="H8" s="37"/>
      <c r="I8" s="27">
        <f>+I6</f>
        <v>240045</v>
      </c>
      <c r="J8" s="3"/>
    </row>
    <row r="9" spans="2:10" ht="18" x14ac:dyDescent="0.35">
      <c r="B9" s="22" t="s">
        <v>36</v>
      </c>
      <c r="C9" s="23" t="s">
        <v>40</v>
      </c>
      <c r="D9" s="24">
        <v>-150000</v>
      </c>
      <c r="G9" s="38" t="s">
        <v>28</v>
      </c>
      <c r="H9" s="38"/>
      <c r="I9" s="28">
        <f>+D15</f>
        <v>1279225</v>
      </c>
      <c r="J9" s="3"/>
    </row>
    <row r="10" spans="2:10" ht="18" x14ac:dyDescent="0.35">
      <c r="B10" s="22" t="s">
        <v>36</v>
      </c>
      <c r="C10" s="23" t="s">
        <v>41</v>
      </c>
      <c r="D10" s="24">
        <f>-(85500-45000)</f>
        <v>-40500</v>
      </c>
      <c r="G10" s="38" t="s">
        <v>29</v>
      </c>
      <c r="H10" s="38"/>
      <c r="I10" s="28">
        <f>+D20</f>
        <v>320000</v>
      </c>
      <c r="J10" s="3"/>
    </row>
    <row r="11" spans="2:10" ht="18" x14ac:dyDescent="0.35">
      <c r="B11" s="22" t="s">
        <v>36</v>
      </c>
      <c r="C11" s="29" t="s">
        <v>49</v>
      </c>
      <c r="D11" s="24">
        <v>-1200</v>
      </c>
      <c r="G11" s="38" t="s">
        <v>30</v>
      </c>
      <c r="H11" s="38"/>
      <c r="I11" s="28">
        <f>+D26</f>
        <v>-1266000</v>
      </c>
      <c r="J11" s="3"/>
    </row>
    <row r="12" spans="2:10" ht="18" x14ac:dyDescent="0.35">
      <c r="B12" s="22" t="s">
        <v>38</v>
      </c>
      <c r="C12" s="29" t="s">
        <v>47</v>
      </c>
      <c r="D12" s="24">
        <f>398700-229500</f>
        <v>169200</v>
      </c>
      <c r="G12" s="37" t="s">
        <v>31</v>
      </c>
      <c r="H12" s="37"/>
      <c r="I12" s="26">
        <f>+I8+I9+I10+I11</f>
        <v>573270</v>
      </c>
      <c r="J12" s="3"/>
    </row>
    <row r="13" spans="2:10" ht="15.6" x14ac:dyDescent="0.3">
      <c r="B13" s="22" t="s">
        <v>36</v>
      </c>
      <c r="C13" s="29" t="s">
        <v>48</v>
      </c>
      <c r="D13" s="24">
        <f>322500-331200</f>
        <v>-8700</v>
      </c>
    </row>
    <row r="14" spans="2:10" ht="15.6" x14ac:dyDescent="0.3">
      <c r="B14" s="22" t="s">
        <v>38</v>
      </c>
      <c r="C14" s="29" t="s">
        <v>50</v>
      </c>
      <c r="D14" s="24">
        <f>142500-120000</f>
        <v>22500</v>
      </c>
    </row>
    <row r="15" spans="2:10" ht="15.6" x14ac:dyDescent="0.3">
      <c r="B15" s="34" t="s">
        <v>34</v>
      </c>
      <c r="C15" s="34"/>
      <c r="D15" s="31">
        <f>SUM(D5:D14)</f>
        <v>1279225</v>
      </c>
    </row>
    <row r="17" spans="2:4" ht="15.6" x14ac:dyDescent="0.3">
      <c r="B17" s="34" t="s">
        <v>42</v>
      </c>
      <c r="C17" s="34"/>
      <c r="D17" s="15"/>
    </row>
    <row r="18" spans="2:4" ht="15.6" x14ac:dyDescent="0.3">
      <c r="B18" s="30" t="s">
        <v>36</v>
      </c>
      <c r="C18" s="29" t="s">
        <v>43</v>
      </c>
      <c r="D18" s="24">
        <v>-300000</v>
      </c>
    </row>
    <row r="19" spans="2:4" ht="15.6" x14ac:dyDescent="0.3">
      <c r="B19" s="22" t="s">
        <v>38</v>
      </c>
      <c r="C19" s="29" t="s">
        <v>44</v>
      </c>
      <c r="D19" s="24">
        <v>620000</v>
      </c>
    </row>
    <row r="20" spans="2:4" ht="15.6" x14ac:dyDescent="0.3">
      <c r="B20" s="34" t="s">
        <v>42</v>
      </c>
      <c r="C20" s="34"/>
      <c r="D20" s="31">
        <f>SUM(D18:D19)</f>
        <v>320000</v>
      </c>
    </row>
    <row r="22" spans="2:4" ht="15.6" x14ac:dyDescent="0.3">
      <c r="B22" s="35" t="s">
        <v>45</v>
      </c>
      <c r="C22" s="36"/>
      <c r="D22" s="15"/>
    </row>
    <row r="23" spans="2:4" ht="15.6" x14ac:dyDescent="0.3">
      <c r="B23" s="22" t="s">
        <v>36</v>
      </c>
      <c r="C23" s="29" t="s">
        <v>25</v>
      </c>
      <c r="D23" s="24">
        <f>-4500000+3600000</f>
        <v>-900000</v>
      </c>
    </row>
    <row r="24" spans="2:4" ht="15.6" x14ac:dyDescent="0.3">
      <c r="B24" s="22" t="s">
        <v>38</v>
      </c>
      <c r="C24" s="29" t="s">
        <v>24</v>
      </c>
      <c r="D24" s="24">
        <f>750000-726000</f>
        <v>24000</v>
      </c>
    </row>
    <row r="25" spans="2:4" ht="15.6" x14ac:dyDescent="0.3">
      <c r="B25" s="32" t="s">
        <v>36</v>
      </c>
      <c r="C25" s="29" t="s">
        <v>51</v>
      </c>
      <c r="D25" s="33">
        <v>-390000</v>
      </c>
    </row>
    <row r="26" spans="2:4" ht="15.6" x14ac:dyDescent="0.3">
      <c r="B26" s="35" t="s">
        <v>45</v>
      </c>
      <c r="C26" s="36"/>
      <c r="D26" s="31">
        <f>SUM(D23:D25)</f>
        <v>-1266000</v>
      </c>
    </row>
  </sheetData>
  <mergeCells count="12">
    <mergeCell ref="B2:D2"/>
    <mergeCell ref="B4:C4"/>
    <mergeCell ref="G8:H8"/>
    <mergeCell ref="G9:H9"/>
    <mergeCell ref="G10:H10"/>
    <mergeCell ref="G11:H11"/>
    <mergeCell ref="G12:H12"/>
    <mergeCell ref="B15:C15"/>
    <mergeCell ref="B17:C17"/>
    <mergeCell ref="B20:C20"/>
    <mergeCell ref="B22:C22"/>
    <mergeCell ref="B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Costi e ricavi non monetari</vt:lpstr>
      <vt:lpstr>Rendiconto D.L.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Luigi Caruso</cp:lastModifiedBy>
  <dcterms:created xsi:type="dcterms:W3CDTF">2022-09-30T10:57:28Z</dcterms:created>
  <dcterms:modified xsi:type="dcterms:W3CDTF">2024-03-17T15:19:37Z</dcterms:modified>
</cp:coreProperties>
</file>