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showSheetTabs="0" xWindow="-15" yWindow="-15" windowWidth="12600" windowHeight="12390" tabRatio="767" firstSheet="4"/>
  </bookViews>
  <sheets>
    <sheet name="CARATULA" sheetId="62" r:id="rId1"/>
    <sheet name="FILIACIÓN" sheetId="1" r:id="rId2"/>
    <sheet name="CENTRALIZADOR" sheetId="14" r:id="rId3"/>
    <sheet name="ASISTENCIA 1" sheetId="25" r:id="rId4"/>
    <sheet name="1ER TRIMESTRE" sheetId="2" r:id="rId5"/>
    <sheet name="DEST1" sheetId="78" r:id="rId6"/>
    <sheet name="DIFICULTADES1" sheetId="81" r:id="rId7"/>
    <sheet name="ASISTENCIA 2" sheetId="59" r:id="rId8"/>
    <sheet name="2DO TRIMESTRE" sheetId="27" r:id="rId9"/>
    <sheet name="DEST2" sheetId="79" r:id="rId10"/>
    <sheet name="DIFICULTADES2" sheetId="82" r:id="rId11"/>
    <sheet name="ASISTENCIA 3" sheetId="60" r:id="rId12"/>
    <sheet name="3ER TRIMESTRE" sheetId="28" r:id="rId13"/>
    <sheet name="DEST3" sheetId="80" r:id="rId14"/>
    <sheet name="DIFICULTADES3" sheetId="83" r:id="rId15"/>
    <sheet name="DEST-ANUAL" sheetId="84" r:id="rId16"/>
    <sheet name="CENTRALIZADOR2" sheetId="75" r:id="rId17"/>
    <sheet name="ESTADISTICA" sheetId="76" r:id="rId18"/>
    <sheet name="AGENDA" sheetId="86" r:id="rId19"/>
  </sheets>
  <definedNames>
    <definedName name="_xlnm._FilterDatabase" localSheetId="4" hidden="1">'1ER TRIMESTRE'!$CA$12:$CB$62</definedName>
    <definedName name="_xlnm._FilterDatabase" localSheetId="8" hidden="1">'2DO TRIMESTRE'!$CA$12:$CB$62</definedName>
    <definedName name="_xlnm._FilterDatabase" localSheetId="12" hidden="1">'3ER TRIMESTRE'!$CA$12:$CB$62</definedName>
    <definedName name="_xlnm._FilterDatabase" localSheetId="3" hidden="1">'ASISTENCIA 1'!$CL$13:$CM$63</definedName>
    <definedName name="_xlnm._FilterDatabase" localSheetId="7" hidden="1">'ASISTENCIA 2'!$CL$13:$CM$63</definedName>
    <definedName name="_xlnm._FilterDatabase" localSheetId="11" hidden="1">'ASISTENCIA 3'!$CL$13:$CM$63</definedName>
    <definedName name="_xlnm._FilterDatabase" localSheetId="2" hidden="1">CENTRALIZADOR!$R$11:$S$65</definedName>
    <definedName name="_xlnm._FilterDatabase" localSheetId="16" hidden="1">CENTRALIZADOR2!$Z$12:$AA$62</definedName>
    <definedName name="_xlnm._FilterDatabase" localSheetId="5" hidden="1">DEST1!$B$7:$D$57</definedName>
    <definedName name="_xlnm._FilterDatabase" localSheetId="9" hidden="1">DEST2!$B$7:$D$57</definedName>
    <definedName name="_xlnm._FilterDatabase" localSheetId="13" hidden="1">DEST3!$B$7:$D$57</definedName>
    <definedName name="_xlnm._FilterDatabase" localSheetId="15" hidden="1">'DEST-ANUAL'!$B$7:$D$57</definedName>
    <definedName name="_xlnm._FilterDatabase" localSheetId="6" hidden="1">DIFICULTADES1!$B$7:$C$7</definedName>
    <definedName name="_xlnm._FilterDatabase" localSheetId="10" hidden="1">DIFICULTADES2!$B$7:$C$7</definedName>
    <definedName name="_xlnm._FilterDatabase" localSheetId="14" hidden="1">DIFICULTADES3!$B$7:$C$57</definedName>
    <definedName name="_xlnm.Print_Area" localSheetId="4">'1ER TRIMESTRE'!$A$1:$BO$62</definedName>
    <definedName name="_xlnm.Print_Area" localSheetId="8">'2DO TRIMESTRE'!$A$1:$BO$62</definedName>
    <definedName name="_xlnm.Print_Area" localSheetId="12">'3ER TRIMESTRE'!$A$1:$BO$62</definedName>
    <definedName name="_xlnm.Print_Area" localSheetId="18">AGENDA!$C$2:$G$736</definedName>
    <definedName name="_xlnm.Print_Area" localSheetId="3">'ASISTENCIA 1'!$A$1:$CD$63</definedName>
    <definedName name="_xlnm.Print_Area" localSheetId="7">'ASISTENCIA 2'!$A$1:$CD$63</definedName>
    <definedName name="_xlnm.Print_Area" localSheetId="11">'ASISTENCIA 3'!$A$1:$CD$63</definedName>
    <definedName name="_xlnm.Print_Area" localSheetId="0">CARATULA!$A$1:$H$42</definedName>
    <definedName name="_xlnm.Print_Area" localSheetId="2">CENTRALIZADOR!$A$1:$Q$67</definedName>
    <definedName name="_xlnm.Print_Area" localSheetId="16">CENTRALIZADOR2!$A$1:$Y$67</definedName>
    <definedName name="_xlnm.Print_Area" localSheetId="1">FILIACIÓN!$A$1:$Z$61</definedName>
    <definedName name="_xlnm.Print_Titles" localSheetId="18">AGENDA!$2:$6</definedName>
  </definedNames>
  <calcPr calcId="144525"/>
</workbook>
</file>

<file path=xl/calcChain.xml><?xml version="1.0" encoding="utf-8"?>
<calcChain xmlns="http://schemas.openxmlformats.org/spreadsheetml/2006/main">
  <c r="C2" i="86" l="1"/>
  <c r="C7" i="86"/>
  <c r="C8" i="86" s="1"/>
  <c r="C9" i="86" s="1"/>
  <c r="C10" i="86" s="1"/>
  <c r="C11" i="86" s="1"/>
  <c r="C12" i="86" s="1"/>
  <c r="C13" i="86" s="1"/>
  <c r="C14" i="86" s="1"/>
  <c r="C15" i="86" s="1"/>
  <c r="C16" i="86" s="1"/>
  <c r="C17" i="86" s="1"/>
  <c r="C18" i="86" s="1"/>
  <c r="C19" i="86" s="1"/>
  <c r="C20" i="86" s="1"/>
  <c r="C21" i="86" s="1"/>
  <c r="C22" i="86" s="1"/>
  <c r="C23" i="86" s="1"/>
  <c r="C24" i="86" s="1"/>
  <c r="C25" i="86" s="1"/>
  <c r="C26" i="86" s="1"/>
  <c r="C27" i="86" s="1"/>
  <c r="C28" i="86" s="1"/>
  <c r="C29" i="86" s="1"/>
  <c r="C30" i="86" s="1"/>
  <c r="C31" i="86" s="1"/>
  <c r="C32" i="86" s="1"/>
  <c r="C33" i="86" s="1"/>
  <c r="C34" i="86" s="1"/>
  <c r="C35" i="86" s="1"/>
  <c r="C36" i="86" s="1"/>
  <c r="C37" i="86" s="1"/>
  <c r="C38" i="86" s="1"/>
  <c r="C39" i="86" s="1"/>
  <c r="C40" i="86" s="1"/>
  <c r="C41" i="86" s="1"/>
  <c r="C42" i="86" s="1"/>
  <c r="C43" i="86" s="1"/>
  <c r="C44" i="86" s="1"/>
  <c r="C45" i="86" s="1"/>
  <c r="C46" i="86" s="1"/>
  <c r="C47" i="86" s="1"/>
  <c r="C48" i="86" s="1"/>
  <c r="C49" i="86" s="1"/>
  <c r="C50" i="86" s="1"/>
  <c r="C51" i="86" s="1"/>
  <c r="C52" i="86" s="1"/>
  <c r="C53" i="86" s="1"/>
  <c r="C54" i="86" s="1"/>
  <c r="C55" i="86" s="1"/>
  <c r="C56" i="86" s="1"/>
  <c r="C57" i="86" s="1"/>
  <c r="C58" i="86" s="1"/>
  <c r="C59" i="86" s="1"/>
  <c r="C60" i="86" s="1"/>
  <c r="C61" i="86" s="1"/>
  <c r="C62" i="86" s="1"/>
  <c r="C63" i="86" s="1"/>
  <c r="C64" i="86" s="1"/>
  <c r="C65" i="86" s="1"/>
  <c r="C66" i="86" s="1"/>
  <c r="C67" i="86" s="1"/>
  <c r="C68" i="86" s="1"/>
  <c r="C69" i="86" s="1"/>
  <c r="C70" i="86" s="1"/>
  <c r="C71" i="86" s="1"/>
  <c r="C72" i="86" s="1"/>
  <c r="C73" i="86" s="1"/>
  <c r="C74" i="86" s="1"/>
  <c r="C75" i="86" s="1"/>
  <c r="C76" i="86" s="1"/>
  <c r="C77" i="86" s="1"/>
  <c r="C78" i="86" s="1"/>
  <c r="C79" i="86" s="1"/>
  <c r="C80" i="86" s="1"/>
  <c r="C81" i="86" s="1"/>
  <c r="C82" i="86" s="1"/>
  <c r="C83" i="86" s="1"/>
  <c r="C84" i="86" s="1"/>
  <c r="C85" i="86" s="1"/>
  <c r="C86" i="86" s="1"/>
  <c r="C87" i="86" s="1"/>
  <c r="C88" i="86" s="1"/>
  <c r="C89" i="86" s="1"/>
  <c r="C90" i="86" s="1"/>
  <c r="C91" i="86" s="1"/>
  <c r="C92" i="86" s="1"/>
  <c r="C93" i="86" s="1"/>
  <c r="C94" i="86" s="1"/>
  <c r="C95" i="86" s="1"/>
  <c r="C96" i="86" s="1"/>
  <c r="C97" i="86" s="1"/>
  <c r="C98" i="86" s="1"/>
  <c r="C99" i="86" s="1"/>
  <c r="C100" i="86" s="1"/>
  <c r="C101" i="86" s="1"/>
  <c r="C102" i="86" s="1"/>
  <c r="C103" i="86" s="1"/>
  <c r="C104" i="86" s="1"/>
  <c r="C105" i="86" s="1"/>
  <c r="C106" i="86" s="1"/>
  <c r="C107" i="86" s="1"/>
  <c r="C108" i="86" s="1"/>
  <c r="C109" i="86" s="1"/>
  <c r="C110" i="86" s="1"/>
  <c r="C111" i="86" s="1"/>
  <c r="C112" i="86" s="1"/>
  <c r="C113" i="86" s="1"/>
  <c r="C114" i="86" s="1"/>
  <c r="C115" i="86" s="1"/>
  <c r="C116" i="86" s="1"/>
  <c r="C117" i="86" s="1"/>
  <c r="C118" i="86" s="1"/>
  <c r="C119" i="86" s="1"/>
  <c r="C120" i="86" s="1"/>
  <c r="C121" i="86" s="1"/>
  <c r="C122" i="86" s="1"/>
  <c r="C123" i="86" s="1"/>
  <c r="C124" i="86" s="1"/>
  <c r="C125" i="86" s="1"/>
  <c r="C126" i="86" s="1"/>
  <c r="C127" i="86" s="1"/>
  <c r="C128" i="86" s="1"/>
  <c r="C129" i="86" s="1"/>
  <c r="C130" i="86" s="1"/>
  <c r="C131" i="86" s="1"/>
  <c r="C132" i="86" s="1"/>
  <c r="C133" i="86" s="1"/>
  <c r="C134" i="86" s="1"/>
  <c r="C135" i="86" s="1"/>
  <c r="C136" i="86" s="1"/>
  <c r="C137" i="86" s="1"/>
  <c r="C138" i="86" s="1"/>
  <c r="C139" i="86" s="1"/>
  <c r="C140" i="86" s="1"/>
  <c r="C141" i="86" s="1"/>
  <c r="C142" i="86" s="1"/>
  <c r="C143" i="86" s="1"/>
  <c r="C144" i="86" s="1"/>
  <c r="C145" i="86" s="1"/>
  <c r="C146" i="86" s="1"/>
  <c r="C147" i="86" s="1"/>
  <c r="C148" i="86" s="1"/>
  <c r="C149" i="86" s="1"/>
  <c r="C150" i="86" s="1"/>
  <c r="C151" i="86" s="1"/>
  <c r="C152" i="86" s="1"/>
  <c r="C153" i="86" s="1"/>
  <c r="C154" i="86" s="1"/>
  <c r="C155" i="86" s="1"/>
  <c r="C156" i="86" s="1"/>
  <c r="C157" i="86" s="1"/>
  <c r="C158" i="86" s="1"/>
  <c r="C159" i="86" s="1"/>
  <c r="C160" i="86" s="1"/>
  <c r="C161" i="86" s="1"/>
  <c r="C162" i="86" s="1"/>
  <c r="C163" i="86" s="1"/>
  <c r="C164" i="86" s="1"/>
  <c r="C165" i="86" s="1"/>
  <c r="C166" i="86" s="1"/>
  <c r="C167" i="86" s="1"/>
  <c r="C168" i="86" s="1"/>
  <c r="C169" i="86" s="1"/>
  <c r="C170" i="86" s="1"/>
  <c r="C171" i="86" s="1"/>
  <c r="C172" i="86" s="1"/>
  <c r="C173" i="86" s="1"/>
  <c r="C174" i="86" s="1"/>
  <c r="C175" i="86" s="1"/>
  <c r="C176" i="86" s="1"/>
  <c r="C177" i="86" s="1"/>
  <c r="C178" i="86" s="1"/>
  <c r="C179" i="86" s="1"/>
  <c r="C180" i="86" s="1"/>
  <c r="C181" i="86" s="1"/>
  <c r="C182" i="86" s="1"/>
  <c r="C183" i="86" s="1"/>
  <c r="C184" i="86" s="1"/>
  <c r="C185" i="86" s="1"/>
  <c r="C186" i="86" s="1"/>
  <c r="C187" i="86" s="1"/>
  <c r="C188" i="86" s="1"/>
  <c r="C189" i="86" s="1"/>
  <c r="C190" i="86" s="1"/>
  <c r="C191" i="86" s="1"/>
  <c r="C192" i="86" s="1"/>
  <c r="C193" i="86" s="1"/>
  <c r="C194" i="86" s="1"/>
  <c r="C195" i="86" s="1"/>
  <c r="C196" i="86" s="1"/>
  <c r="C197" i="86" s="1"/>
  <c r="C198" i="86" s="1"/>
  <c r="C199" i="86" s="1"/>
  <c r="C200" i="86" s="1"/>
  <c r="C201" i="86" s="1"/>
  <c r="C202" i="86" s="1"/>
  <c r="C203" i="86" s="1"/>
  <c r="C204" i="86" s="1"/>
  <c r="C205" i="86" s="1"/>
  <c r="C206" i="86" s="1"/>
  <c r="C207" i="86" s="1"/>
  <c r="C208" i="86" s="1"/>
  <c r="C209" i="86" s="1"/>
  <c r="C210" i="86" s="1"/>
  <c r="C211" i="86" s="1"/>
  <c r="C212" i="86" s="1"/>
  <c r="C213" i="86" s="1"/>
  <c r="C214" i="86" s="1"/>
  <c r="C215" i="86" s="1"/>
  <c r="C216" i="86" s="1"/>
  <c r="C217" i="86" s="1"/>
  <c r="C218" i="86" s="1"/>
  <c r="C219" i="86" s="1"/>
  <c r="C220" i="86" s="1"/>
  <c r="C221" i="86" s="1"/>
  <c r="C222" i="86" s="1"/>
  <c r="C223" i="86" s="1"/>
  <c r="C224" i="86" s="1"/>
  <c r="C225" i="86" s="1"/>
  <c r="C226" i="86" s="1"/>
  <c r="C227" i="86" s="1"/>
  <c r="C228" i="86" s="1"/>
  <c r="C229" i="86" s="1"/>
  <c r="C230" i="86" s="1"/>
  <c r="C231" i="86" s="1"/>
  <c r="C232" i="86" s="1"/>
  <c r="C233" i="86" s="1"/>
  <c r="C234" i="86" s="1"/>
  <c r="C235" i="86" s="1"/>
  <c r="C236" i="86" s="1"/>
  <c r="C237" i="86" s="1"/>
  <c r="C238" i="86" s="1"/>
  <c r="C239" i="86" s="1"/>
  <c r="C240" i="86" s="1"/>
  <c r="C241" i="86" s="1"/>
  <c r="C242" i="86" s="1"/>
  <c r="C243" i="86" s="1"/>
  <c r="C244" i="86" s="1"/>
  <c r="C245" i="86" s="1"/>
  <c r="C246" i="86" s="1"/>
  <c r="C247" i="86" s="1"/>
  <c r="C248" i="86" s="1"/>
  <c r="C249" i="86" s="1"/>
  <c r="C250" i="86" s="1"/>
  <c r="C251" i="86" s="1"/>
  <c r="C252" i="86" s="1"/>
  <c r="C253" i="86" s="1"/>
  <c r="C254" i="86" s="1"/>
  <c r="C255" i="86" s="1"/>
  <c r="C256" i="86" s="1"/>
  <c r="C257" i="86" s="1"/>
  <c r="C258" i="86" s="1"/>
  <c r="C259" i="86" s="1"/>
  <c r="C260" i="86" s="1"/>
  <c r="C261" i="86" s="1"/>
  <c r="C262" i="86" s="1"/>
  <c r="C263" i="86" s="1"/>
  <c r="C264" i="86" s="1"/>
  <c r="C265" i="86" s="1"/>
  <c r="C266" i="86" s="1"/>
  <c r="C267" i="86" s="1"/>
  <c r="C268" i="86" s="1"/>
  <c r="C269" i="86" s="1"/>
  <c r="C270" i="86" s="1"/>
  <c r="C271" i="86" s="1"/>
  <c r="C272" i="86" s="1"/>
  <c r="C273" i="86" s="1"/>
  <c r="C274" i="86" s="1"/>
  <c r="C275" i="86" s="1"/>
  <c r="C276" i="86" s="1"/>
  <c r="C277" i="86" s="1"/>
  <c r="C278" i="86" s="1"/>
  <c r="C279" i="86" s="1"/>
  <c r="C280" i="86" s="1"/>
  <c r="C281" i="86" s="1"/>
  <c r="C282" i="86" s="1"/>
  <c r="C283" i="86" s="1"/>
  <c r="C284" i="86" s="1"/>
  <c r="C285" i="86" s="1"/>
  <c r="C286" i="86" s="1"/>
  <c r="C287" i="86" s="1"/>
  <c r="C288" i="86" s="1"/>
  <c r="C289" i="86" s="1"/>
  <c r="C290" i="86" s="1"/>
  <c r="C291" i="86" s="1"/>
  <c r="C292" i="86" s="1"/>
  <c r="C293" i="86" s="1"/>
  <c r="C294" i="86" s="1"/>
  <c r="C295" i="86" s="1"/>
  <c r="C296" i="86" s="1"/>
  <c r="C297" i="86" s="1"/>
  <c r="C298" i="86" s="1"/>
  <c r="C299" i="86" s="1"/>
  <c r="C300" i="86" s="1"/>
  <c r="C301" i="86" s="1"/>
  <c r="C302" i="86" s="1"/>
  <c r="C303" i="86" s="1"/>
  <c r="C304" i="86" s="1"/>
  <c r="C305" i="86" s="1"/>
  <c r="C306" i="86" s="1"/>
  <c r="C307" i="86" s="1"/>
  <c r="C308" i="86" s="1"/>
  <c r="C309" i="86" s="1"/>
  <c r="C310" i="86" s="1"/>
  <c r="C311" i="86" s="1"/>
  <c r="C312" i="86" s="1"/>
  <c r="C313" i="86" s="1"/>
  <c r="C314" i="86" s="1"/>
  <c r="C315" i="86" s="1"/>
  <c r="C316" i="86" s="1"/>
  <c r="C317" i="86" s="1"/>
  <c r="C318" i="86" s="1"/>
  <c r="C319" i="86" s="1"/>
  <c r="C320" i="86" s="1"/>
  <c r="C321" i="86" s="1"/>
  <c r="C322" i="86" s="1"/>
  <c r="C323" i="86" s="1"/>
  <c r="C324" i="86" s="1"/>
  <c r="C325" i="86" s="1"/>
  <c r="C326" i="86" s="1"/>
  <c r="C327" i="86" s="1"/>
  <c r="C328" i="86" s="1"/>
  <c r="C329" i="86" s="1"/>
  <c r="C330" i="86" s="1"/>
  <c r="C331" i="86" s="1"/>
  <c r="C332" i="86" s="1"/>
  <c r="C333" i="86" s="1"/>
  <c r="C334" i="86" s="1"/>
  <c r="C335" i="86" s="1"/>
  <c r="C336" i="86" s="1"/>
  <c r="C337" i="86" s="1"/>
  <c r="C338" i="86" s="1"/>
  <c r="C339" i="86" s="1"/>
  <c r="C340" i="86" s="1"/>
  <c r="C341" i="86" s="1"/>
  <c r="C342" i="86" s="1"/>
  <c r="C343" i="86" s="1"/>
  <c r="C344" i="86" s="1"/>
  <c r="C345" i="86" s="1"/>
  <c r="C346" i="86" s="1"/>
  <c r="C347" i="86" s="1"/>
  <c r="C348" i="86" s="1"/>
  <c r="C349" i="86" s="1"/>
  <c r="C350" i="86" s="1"/>
  <c r="C351" i="86" s="1"/>
  <c r="C352" i="86" s="1"/>
  <c r="C353" i="86" s="1"/>
  <c r="C354" i="86" s="1"/>
  <c r="C355" i="86" s="1"/>
  <c r="C356" i="86" s="1"/>
  <c r="C357" i="86" s="1"/>
  <c r="C358" i="86" s="1"/>
  <c r="C359" i="86" s="1"/>
  <c r="C360" i="86" s="1"/>
  <c r="C361" i="86" s="1"/>
  <c r="C362" i="86" s="1"/>
  <c r="C363" i="86" s="1"/>
  <c r="C364" i="86" s="1"/>
  <c r="C365" i="86" s="1"/>
  <c r="C366" i="86" s="1"/>
  <c r="C367" i="86" s="1"/>
  <c r="C368" i="86" s="1"/>
  <c r="C369" i="86" s="1"/>
  <c r="C370" i="86" s="1"/>
  <c r="C371" i="86" s="1"/>
  <c r="C3" i="86"/>
  <c r="C372" i="86" l="1"/>
  <c r="C373" i="86" s="1"/>
  <c r="C374" i="86" s="1"/>
  <c r="C375" i="86" s="1"/>
  <c r="C376" i="86" s="1"/>
  <c r="C377" i="86" s="1"/>
  <c r="C378" i="86" s="1"/>
  <c r="C379" i="86" s="1"/>
  <c r="C380" i="86" s="1"/>
  <c r="C381" i="86" s="1"/>
  <c r="C382" i="86" s="1"/>
  <c r="C383" i="86" s="1"/>
  <c r="C384" i="86" s="1"/>
  <c r="C385" i="86" s="1"/>
  <c r="C386" i="86" s="1"/>
  <c r="C387" i="86" s="1"/>
  <c r="C388" i="86" s="1"/>
  <c r="C389" i="86" s="1"/>
  <c r="C390" i="86" s="1"/>
  <c r="C391" i="86" s="1"/>
  <c r="C392" i="86" s="1"/>
  <c r="C393" i="86" s="1"/>
  <c r="C394" i="86" s="1"/>
  <c r="C395" i="86" s="1"/>
  <c r="C396" i="86" s="1"/>
  <c r="C397" i="86" s="1"/>
  <c r="C398" i="86" s="1"/>
  <c r="C399" i="86" s="1"/>
  <c r="C400" i="86" s="1"/>
  <c r="C401" i="86" s="1"/>
  <c r="C402" i="86" s="1"/>
  <c r="C403" i="86" s="1"/>
  <c r="C404" i="86" s="1"/>
  <c r="C405" i="86" s="1"/>
  <c r="C406" i="86" s="1"/>
  <c r="C407" i="86" s="1"/>
  <c r="C408" i="86" s="1"/>
  <c r="C409" i="86" s="1"/>
  <c r="C410" i="86" s="1"/>
  <c r="C411" i="86" s="1"/>
  <c r="C412" i="86" s="1"/>
  <c r="C413" i="86" s="1"/>
  <c r="C414" i="86" s="1"/>
  <c r="C415" i="86" s="1"/>
  <c r="C416" i="86" s="1"/>
  <c r="C417" i="86" s="1"/>
  <c r="C418" i="86" s="1"/>
  <c r="C419" i="86" s="1"/>
  <c r="C420" i="86" s="1"/>
  <c r="C421" i="86" s="1"/>
  <c r="C422" i="86" s="1"/>
  <c r="C423" i="86" s="1"/>
  <c r="C424" i="86" s="1"/>
  <c r="C425" i="86" s="1"/>
  <c r="C426" i="86" s="1"/>
  <c r="C427" i="86" s="1"/>
  <c r="C428" i="86" s="1"/>
  <c r="C429" i="86" s="1"/>
  <c r="C430" i="86" s="1"/>
  <c r="C431" i="86" s="1"/>
  <c r="C432" i="86" s="1"/>
  <c r="C433" i="86" s="1"/>
  <c r="C434" i="86" s="1"/>
  <c r="C435" i="86" s="1"/>
  <c r="C436" i="86" s="1"/>
  <c r="C437" i="86" s="1"/>
  <c r="C438" i="86" s="1"/>
  <c r="C439" i="86" s="1"/>
  <c r="C440" i="86" s="1"/>
  <c r="C441" i="86" s="1"/>
  <c r="C442" i="86" s="1"/>
  <c r="C443" i="86" s="1"/>
  <c r="C444" i="86" s="1"/>
  <c r="C445" i="86" s="1"/>
  <c r="C446" i="86" s="1"/>
  <c r="C447" i="86" s="1"/>
  <c r="C448" i="86" s="1"/>
  <c r="C449" i="86" s="1"/>
  <c r="C450" i="86" s="1"/>
  <c r="C451" i="86" s="1"/>
  <c r="C452" i="86" s="1"/>
  <c r="C453" i="86" s="1"/>
  <c r="C454" i="86" s="1"/>
  <c r="C455" i="86" s="1"/>
  <c r="C456" i="86" s="1"/>
  <c r="C457" i="86" s="1"/>
  <c r="C458" i="86" s="1"/>
  <c r="C459" i="86" s="1"/>
  <c r="C460" i="86" s="1"/>
  <c r="C461" i="86" s="1"/>
  <c r="C462" i="86" s="1"/>
  <c r="C463" i="86" s="1"/>
  <c r="C464" i="86" s="1"/>
  <c r="C465" i="86" s="1"/>
  <c r="C466" i="86" s="1"/>
  <c r="C467" i="86" s="1"/>
  <c r="C468" i="86" s="1"/>
  <c r="C469" i="86" s="1"/>
  <c r="C470" i="86" s="1"/>
  <c r="C471" i="86" s="1"/>
  <c r="C472" i="86" s="1"/>
  <c r="C473" i="86" s="1"/>
  <c r="C474" i="86" s="1"/>
  <c r="C475" i="86" s="1"/>
  <c r="C476" i="86" s="1"/>
  <c r="C477" i="86" s="1"/>
  <c r="C478" i="86" s="1"/>
  <c r="C479" i="86" s="1"/>
  <c r="C480" i="86" s="1"/>
  <c r="C481" i="86" s="1"/>
  <c r="C482" i="86" s="1"/>
  <c r="C483" i="86" s="1"/>
  <c r="C484" i="86" s="1"/>
  <c r="C485" i="86" s="1"/>
  <c r="C486" i="86" s="1"/>
  <c r="C487" i="86" s="1"/>
  <c r="C488" i="86" s="1"/>
  <c r="C489" i="86" s="1"/>
  <c r="C490" i="86" s="1"/>
  <c r="C491" i="86" s="1"/>
  <c r="C492" i="86" s="1"/>
  <c r="C493" i="86" s="1"/>
  <c r="C494" i="86" s="1"/>
  <c r="C495" i="86" s="1"/>
  <c r="C496" i="86" s="1"/>
  <c r="C497" i="86" s="1"/>
  <c r="C498" i="86" s="1"/>
  <c r="C499" i="86" s="1"/>
  <c r="C500" i="86" s="1"/>
  <c r="C501" i="86" s="1"/>
  <c r="C502" i="86" s="1"/>
  <c r="C503" i="86" s="1"/>
  <c r="C504" i="86" s="1"/>
  <c r="C505" i="86" s="1"/>
  <c r="C506" i="86" s="1"/>
  <c r="C507" i="86" s="1"/>
  <c r="C508" i="86" s="1"/>
  <c r="C509" i="86" s="1"/>
  <c r="C510" i="86" s="1"/>
  <c r="C511" i="86" s="1"/>
  <c r="C512" i="86" s="1"/>
  <c r="C513" i="86" s="1"/>
  <c r="C514" i="86" s="1"/>
  <c r="C515" i="86" s="1"/>
  <c r="C516" i="86" s="1"/>
  <c r="C517" i="86" s="1"/>
  <c r="C518" i="86" s="1"/>
  <c r="C519" i="86" s="1"/>
  <c r="C520" i="86" s="1"/>
  <c r="C521" i="86" s="1"/>
  <c r="C522" i="86" s="1"/>
  <c r="C523" i="86" s="1"/>
  <c r="C524" i="86" s="1"/>
  <c r="C525" i="86" s="1"/>
  <c r="C526" i="86" s="1"/>
  <c r="C527" i="86" s="1"/>
  <c r="C528" i="86" s="1"/>
  <c r="C529" i="86" s="1"/>
  <c r="C530" i="86" s="1"/>
  <c r="C531" i="86" s="1"/>
  <c r="C532" i="86" s="1"/>
  <c r="C533" i="86" s="1"/>
  <c r="C534" i="86" s="1"/>
  <c r="C535" i="86" s="1"/>
  <c r="C536" i="86" s="1"/>
  <c r="C537" i="86" s="1"/>
  <c r="C538" i="86" s="1"/>
  <c r="C539" i="86" s="1"/>
  <c r="C540" i="86" s="1"/>
  <c r="C541" i="86" s="1"/>
  <c r="C542" i="86" s="1"/>
  <c r="C543" i="86" s="1"/>
  <c r="C544" i="86" s="1"/>
  <c r="C545" i="86" s="1"/>
  <c r="C546" i="86" s="1"/>
  <c r="C547" i="86" s="1"/>
  <c r="C548" i="86" s="1"/>
  <c r="C549" i="86" s="1"/>
  <c r="C550" i="86" s="1"/>
  <c r="C551" i="86" s="1"/>
  <c r="C552" i="86" s="1"/>
  <c r="C553" i="86" s="1"/>
  <c r="C554" i="86" s="1"/>
  <c r="C555" i="86" s="1"/>
  <c r="C556" i="86" s="1"/>
  <c r="C557" i="86" s="1"/>
  <c r="C558" i="86" s="1"/>
  <c r="C559" i="86" s="1"/>
  <c r="C560" i="86" s="1"/>
  <c r="C561" i="86" s="1"/>
  <c r="C562" i="86" s="1"/>
  <c r="C563" i="86" s="1"/>
  <c r="C564" i="86" s="1"/>
  <c r="C565" i="86" s="1"/>
  <c r="C566" i="86" s="1"/>
  <c r="C567" i="86" s="1"/>
  <c r="C568" i="86" s="1"/>
  <c r="C569" i="86" s="1"/>
  <c r="C570" i="86" s="1"/>
  <c r="C571" i="86" s="1"/>
  <c r="C572" i="86" s="1"/>
  <c r="C573" i="86" s="1"/>
  <c r="C574" i="86" s="1"/>
  <c r="C575" i="86" s="1"/>
  <c r="C576" i="86" s="1"/>
  <c r="C577" i="86" s="1"/>
  <c r="C578" i="86" s="1"/>
  <c r="C579" i="86" s="1"/>
  <c r="C580" i="86" s="1"/>
  <c r="C581" i="86" s="1"/>
  <c r="C582" i="86" s="1"/>
  <c r="C583" i="86" s="1"/>
  <c r="C584" i="86" s="1"/>
  <c r="C585" i="86" s="1"/>
  <c r="C586" i="86" s="1"/>
  <c r="C587" i="86" s="1"/>
  <c r="C588" i="86" s="1"/>
  <c r="C589" i="86" s="1"/>
  <c r="C590" i="86" s="1"/>
  <c r="C591" i="86" s="1"/>
  <c r="C592" i="86" s="1"/>
  <c r="C593" i="86" s="1"/>
  <c r="C594" i="86" s="1"/>
  <c r="C595" i="86" s="1"/>
  <c r="C596" i="86" s="1"/>
  <c r="C597" i="86" s="1"/>
  <c r="C598" i="86" s="1"/>
  <c r="C599" i="86" s="1"/>
  <c r="C600" i="86" s="1"/>
  <c r="C601" i="86" s="1"/>
  <c r="C602" i="86" s="1"/>
  <c r="C603" i="86" s="1"/>
  <c r="C604" i="86" s="1"/>
  <c r="C605" i="86" s="1"/>
  <c r="C606" i="86" s="1"/>
  <c r="C607" i="86" s="1"/>
  <c r="C608" i="86" s="1"/>
  <c r="C609" i="86" s="1"/>
  <c r="C610" i="86" s="1"/>
  <c r="C611" i="86" s="1"/>
  <c r="C612" i="86" s="1"/>
  <c r="C613" i="86" s="1"/>
  <c r="C614" i="86" s="1"/>
  <c r="C615" i="86" s="1"/>
  <c r="C616" i="86" s="1"/>
  <c r="C617" i="86" s="1"/>
  <c r="C618" i="86" s="1"/>
  <c r="C619" i="86" s="1"/>
  <c r="C620" i="86" s="1"/>
  <c r="C621" i="86" s="1"/>
  <c r="C622" i="86" s="1"/>
  <c r="C623" i="86" s="1"/>
  <c r="C624" i="86" s="1"/>
  <c r="C625" i="86" s="1"/>
  <c r="C626" i="86" s="1"/>
  <c r="C627" i="86" s="1"/>
  <c r="C628" i="86" s="1"/>
  <c r="C629" i="86" s="1"/>
  <c r="C630" i="86" s="1"/>
  <c r="C631" i="86" s="1"/>
  <c r="C632" i="86" s="1"/>
  <c r="C633" i="86" s="1"/>
  <c r="C634" i="86" s="1"/>
  <c r="C635" i="86" s="1"/>
  <c r="C636" i="86" s="1"/>
  <c r="C637" i="86" s="1"/>
  <c r="C638" i="86" s="1"/>
  <c r="C639" i="86" s="1"/>
  <c r="C640" i="86" s="1"/>
  <c r="C641" i="86" s="1"/>
  <c r="C642" i="86" s="1"/>
  <c r="C643" i="86" s="1"/>
  <c r="C644" i="86" s="1"/>
  <c r="C645" i="86" s="1"/>
  <c r="C646" i="86" s="1"/>
  <c r="C647" i="86" s="1"/>
  <c r="C648" i="86" s="1"/>
  <c r="C649" i="86" s="1"/>
  <c r="C650" i="86" s="1"/>
  <c r="C651" i="86" s="1"/>
  <c r="C652" i="86" s="1"/>
  <c r="C653" i="86" s="1"/>
  <c r="C654" i="86" s="1"/>
  <c r="C655" i="86" s="1"/>
  <c r="C656" i="86" s="1"/>
  <c r="C657" i="86" s="1"/>
  <c r="C658" i="86" s="1"/>
  <c r="C659" i="86" s="1"/>
  <c r="C660" i="86" s="1"/>
  <c r="C661" i="86" s="1"/>
  <c r="C662" i="86" s="1"/>
  <c r="C663" i="86" s="1"/>
  <c r="C664" i="86" s="1"/>
  <c r="C665" i="86" s="1"/>
  <c r="C666" i="86" s="1"/>
  <c r="C667" i="86" s="1"/>
  <c r="C668" i="86" s="1"/>
  <c r="C669" i="86" s="1"/>
  <c r="C670" i="86" s="1"/>
  <c r="C671" i="86" s="1"/>
  <c r="C672" i="86" s="1"/>
  <c r="C673" i="86" s="1"/>
  <c r="C674" i="86" s="1"/>
  <c r="C675" i="86" s="1"/>
  <c r="C676" i="86" s="1"/>
  <c r="C677" i="86" s="1"/>
  <c r="C678" i="86" s="1"/>
  <c r="C679" i="86" s="1"/>
  <c r="C680" i="86" s="1"/>
  <c r="C681" i="86" s="1"/>
  <c r="C682" i="86" s="1"/>
  <c r="C683" i="86" s="1"/>
  <c r="C684" i="86" s="1"/>
  <c r="C685" i="86" s="1"/>
  <c r="C686" i="86" s="1"/>
  <c r="C687" i="86" s="1"/>
  <c r="C688" i="86" s="1"/>
  <c r="C689" i="86" s="1"/>
  <c r="C690" i="86" s="1"/>
  <c r="C691" i="86" s="1"/>
  <c r="C692" i="86" s="1"/>
  <c r="C693" i="86" s="1"/>
  <c r="C694" i="86" s="1"/>
  <c r="C695" i="86" s="1"/>
  <c r="C696" i="86" s="1"/>
  <c r="C697" i="86" s="1"/>
  <c r="C698" i="86" s="1"/>
  <c r="C699" i="86" s="1"/>
  <c r="C700" i="86" s="1"/>
  <c r="C701" i="86" s="1"/>
  <c r="C702" i="86" s="1"/>
  <c r="C703" i="86" s="1"/>
  <c r="C704" i="86" s="1"/>
  <c r="C705" i="86" s="1"/>
  <c r="C706" i="86" s="1"/>
  <c r="C707" i="86" s="1"/>
  <c r="C708" i="86" s="1"/>
  <c r="C709" i="86" s="1"/>
  <c r="C710" i="86" s="1"/>
  <c r="C711" i="86" s="1"/>
  <c r="C712" i="86" s="1"/>
  <c r="C713" i="86" s="1"/>
  <c r="C714" i="86" s="1"/>
  <c r="C715" i="86" s="1"/>
  <c r="C716" i="86" s="1"/>
  <c r="C717" i="86" s="1"/>
  <c r="C718" i="86" s="1"/>
  <c r="C719" i="86" s="1"/>
  <c r="C720" i="86" s="1"/>
  <c r="C721" i="86" s="1"/>
  <c r="C722" i="86" s="1"/>
  <c r="C723" i="86" s="1"/>
  <c r="C724" i="86" s="1"/>
  <c r="C725" i="86" s="1"/>
  <c r="C726" i="86" s="1"/>
  <c r="C727" i="86" s="1"/>
  <c r="C728" i="86" s="1"/>
  <c r="C729" i="86" s="1"/>
  <c r="C730" i="86" s="1"/>
  <c r="C731" i="86" s="1"/>
  <c r="C732" i="86" s="1"/>
  <c r="C733" i="86" s="1"/>
  <c r="C734" i="86" s="1"/>
  <c r="C735" i="86" s="1"/>
  <c r="C736" i="86" s="1"/>
  <c r="F5" i="86"/>
  <c r="F4" i="86"/>
  <c r="G5" i="86"/>
  <c r="G4" i="86"/>
  <c r="C5" i="86"/>
  <c r="D4" i="86"/>
  <c r="C4" i="86"/>
  <c r="D5" i="86"/>
  <c r="AR64" i="25" l="1"/>
  <c r="AS64" i="25"/>
  <c r="AT64" i="25"/>
  <c r="AU64" i="25"/>
  <c r="AV64" i="25"/>
  <c r="AW64" i="25"/>
  <c r="AX64" i="25"/>
  <c r="AY64" i="25"/>
  <c r="AZ64" i="25"/>
  <c r="BA64" i="25"/>
  <c r="BB64" i="25"/>
  <c r="BC64" i="25"/>
  <c r="BD64" i="25"/>
  <c r="BE64" i="25"/>
  <c r="BF64" i="25"/>
  <c r="BG64" i="25"/>
  <c r="BH64" i="25"/>
  <c r="BI64" i="25"/>
  <c r="BJ64" i="25"/>
  <c r="BK64" i="25"/>
  <c r="BL64" i="25"/>
  <c r="BM64" i="25"/>
  <c r="BN64" i="25"/>
  <c r="BO64" i="25"/>
  <c r="BP64" i="25"/>
  <c r="BQ64" i="25"/>
  <c r="BR64" i="25"/>
  <c r="BS64" i="25"/>
  <c r="BT64" i="25"/>
  <c r="BU64" i="25"/>
  <c r="AR65" i="25"/>
  <c r="AS65" i="25"/>
  <c r="AT65" i="25"/>
  <c r="AU65" i="25"/>
  <c r="AV65" i="25"/>
  <c r="AW65" i="25"/>
  <c r="AX65" i="25"/>
  <c r="AY65" i="25"/>
  <c r="AZ65" i="25"/>
  <c r="BA65" i="25"/>
  <c r="BB65" i="25"/>
  <c r="BC65" i="25"/>
  <c r="BD65" i="25"/>
  <c r="BE65" i="25"/>
  <c r="BF65" i="25"/>
  <c r="BG65" i="25"/>
  <c r="BH65" i="25"/>
  <c r="BI65" i="25"/>
  <c r="BJ65" i="25"/>
  <c r="BK65" i="25"/>
  <c r="BL65" i="25"/>
  <c r="BM65" i="25"/>
  <c r="BN65" i="25"/>
  <c r="BO65" i="25"/>
  <c r="BP65" i="25"/>
  <c r="BQ65" i="25"/>
  <c r="BR65" i="25"/>
  <c r="BS65" i="25"/>
  <c r="BT65" i="25"/>
  <c r="BU65" i="25"/>
  <c r="AR64" i="59"/>
  <c r="AS64" i="59"/>
  <c r="AT64" i="59"/>
  <c r="AU64" i="59"/>
  <c r="AV64" i="59"/>
  <c r="AW64" i="59"/>
  <c r="AX64" i="59"/>
  <c r="AY64" i="59"/>
  <c r="AZ64" i="59"/>
  <c r="BA64" i="59"/>
  <c r="BB64" i="59"/>
  <c r="BC64" i="59"/>
  <c r="BD64" i="59"/>
  <c r="BE64" i="59"/>
  <c r="BF64" i="59"/>
  <c r="BG64" i="59"/>
  <c r="BH64" i="59"/>
  <c r="BI64" i="59"/>
  <c r="BJ64" i="59"/>
  <c r="BK64" i="59"/>
  <c r="BL64" i="59"/>
  <c r="BM64" i="59"/>
  <c r="BN64" i="59"/>
  <c r="BO64" i="59"/>
  <c r="BP64" i="59"/>
  <c r="BQ64" i="59"/>
  <c r="BR64" i="59"/>
  <c r="BS64" i="59"/>
  <c r="BT64" i="59"/>
  <c r="BU64" i="59"/>
  <c r="AR65" i="59"/>
  <c r="AS65" i="59"/>
  <c r="AT65" i="59"/>
  <c r="AU65" i="59"/>
  <c r="AV65" i="59"/>
  <c r="AW65" i="59"/>
  <c r="AX65" i="59"/>
  <c r="AY65" i="59"/>
  <c r="AZ65" i="59"/>
  <c r="BA65" i="59"/>
  <c r="BB65" i="59"/>
  <c r="BC65" i="59"/>
  <c r="BD65" i="59"/>
  <c r="BE65" i="59"/>
  <c r="BF65" i="59"/>
  <c r="BG65" i="59"/>
  <c r="BH65" i="59"/>
  <c r="BI65" i="59"/>
  <c r="BJ65" i="59"/>
  <c r="BK65" i="59"/>
  <c r="BL65" i="59"/>
  <c r="BM65" i="59"/>
  <c r="BN65" i="59"/>
  <c r="BO65" i="59"/>
  <c r="BP65" i="59"/>
  <c r="BQ65" i="59"/>
  <c r="BR65" i="59"/>
  <c r="BS65" i="59"/>
  <c r="BT65" i="59"/>
  <c r="BU65" i="59"/>
  <c r="AR64" i="60"/>
  <c r="AS64" i="60"/>
  <c r="AT64" i="60"/>
  <c r="AU64" i="60"/>
  <c r="AV64" i="60"/>
  <c r="AW64" i="60"/>
  <c r="AX64" i="60"/>
  <c r="AY64" i="60"/>
  <c r="AZ64" i="60"/>
  <c r="BA64" i="60"/>
  <c r="BB64" i="60"/>
  <c r="BC64" i="60"/>
  <c r="BD64" i="60"/>
  <c r="BE64" i="60"/>
  <c r="BF64" i="60"/>
  <c r="BG64" i="60"/>
  <c r="BH64" i="60"/>
  <c r="BI64" i="60"/>
  <c r="BJ64" i="60"/>
  <c r="BK64" i="60"/>
  <c r="BL64" i="60"/>
  <c r="BM64" i="60"/>
  <c r="BN64" i="60"/>
  <c r="BO64" i="60"/>
  <c r="BP64" i="60"/>
  <c r="BQ64" i="60"/>
  <c r="BR64" i="60"/>
  <c r="BS64" i="60"/>
  <c r="BT64" i="60"/>
  <c r="BU64" i="60"/>
  <c r="AR65" i="60"/>
  <c r="AS65" i="60"/>
  <c r="AT65" i="60"/>
  <c r="AU65" i="60"/>
  <c r="AV65" i="60"/>
  <c r="AW65" i="60"/>
  <c r="AX65" i="60"/>
  <c r="AY65" i="60"/>
  <c r="AZ65" i="60"/>
  <c r="BA65" i="60"/>
  <c r="BB65" i="60"/>
  <c r="BC65" i="60"/>
  <c r="BD65" i="60"/>
  <c r="BE65" i="60"/>
  <c r="BF65" i="60"/>
  <c r="BG65" i="60"/>
  <c r="BH65" i="60"/>
  <c r="BI65" i="60"/>
  <c r="BJ65" i="60"/>
  <c r="BK65" i="60"/>
  <c r="BL65" i="60"/>
  <c r="BM65" i="60"/>
  <c r="BN65" i="60"/>
  <c r="BO65" i="60"/>
  <c r="BP65" i="60"/>
  <c r="BQ65" i="60"/>
  <c r="BR65" i="60"/>
  <c r="BS65" i="60"/>
  <c r="BT65" i="60"/>
  <c r="BU65" i="60"/>
  <c r="B68" i="59" l="1"/>
  <c r="B68" i="60"/>
  <c r="B68" i="25"/>
  <c r="B51" i="84" l="1"/>
  <c r="B52" i="84"/>
  <c r="B53" i="84"/>
  <c r="B54" i="84"/>
  <c r="B55" i="84"/>
  <c r="B50" i="82"/>
  <c r="B51" i="82"/>
  <c r="B52" i="82"/>
  <c r="B53" i="82"/>
  <c r="B54" i="82"/>
  <c r="B55" i="82"/>
  <c r="B56" i="82"/>
  <c r="B57" i="82"/>
  <c r="B50" i="83"/>
  <c r="B51" i="83"/>
  <c r="B52" i="83"/>
  <c r="B53" i="83"/>
  <c r="B54" i="83"/>
  <c r="B55" i="83"/>
  <c r="B56" i="83"/>
  <c r="B57" i="83"/>
  <c r="B50" i="81"/>
  <c r="B51" i="81"/>
  <c r="B52" i="81"/>
  <c r="B53" i="81"/>
  <c r="B54" i="81"/>
  <c r="B55" i="81"/>
  <c r="B56" i="81"/>
  <c r="B57" i="81"/>
  <c r="B51" i="79"/>
  <c r="B52" i="79"/>
  <c r="B53" i="79"/>
  <c r="B54" i="79"/>
  <c r="B55" i="79"/>
  <c r="B51" i="80"/>
  <c r="B52" i="80"/>
  <c r="B53" i="80"/>
  <c r="B54" i="80"/>
  <c r="B55" i="80"/>
  <c r="B51" i="78"/>
  <c r="B52" i="78"/>
  <c r="B53" i="78"/>
  <c r="B54" i="78"/>
  <c r="B55" i="78"/>
  <c r="H56" i="75"/>
  <c r="N56" i="75"/>
  <c r="T56" i="75"/>
  <c r="H57" i="75"/>
  <c r="N57" i="75"/>
  <c r="T57" i="75"/>
  <c r="H58" i="75"/>
  <c r="N58" i="75"/>
  <c r="T58" i="75"/>
  <c r="H59" i="75"/>
  <c r="N59" i="75"/>
  <c r="T59" i="75"/>
  <c r="H60" i="75"/>
  <c r="N60" i="75"/>
  <c r="T60" i="75"/>
  <c r="B56" i="75"/>
  <c r="B57" i="75"/>
  <c r="B58" i="75"/>
  <c r="B59" i="75"/>
  <c r="B60" i="75"/>
  <c r="A56" i="75"/>
  <c r="A57" i="75"/>
  <c r="A58" i="75"/>
  <c r="A59" i="75"/>
  <c r="A60" i="75"/>
  <c r="B58" i="2"/>
  <c r="BI56" i="27"/>
  <c r="M56" i="75" s="1"/>
  <c r="BI57" i="27"/>
  <c r="M57" i="75" s="1"/>
  <c r="BI58" i="27"/>
  <c r="M58" i="75" s="1"/>
  <c r="BI59" i="27"/>
  <c r="M59" i="75" s="1"/>
  <c r="BI60" i="27"/>
  <c r="M60" i="75" s="1"/>
  <c r="BI56" i="28"/>
  <c r="S56" i="75" s="1"/>
  <c r="BI57" i="28"/>
  <c r="S57" i="75" s="1"/>
  <c r="BI58" i="28"/>
  <c r="S58" i="75" s="1"/>
  <c r="BI59" i="28"/>
  <c r="S59" i="75" s="1"/>
  <c r="BI60" i="28"/>
  <c r="S60" i="75" s="1"/>
  <c r="BI56" i="2"/>
  <c r="G56" i="75" s="1"/>
  <c r="BI57" i="2"/>
  <c r="G57" i="75" s="1"/>
  <c r="BI58" i="2"/>
  <c r="G58" i="75" s="1"/>
  <c r="BI59" i="2"/>
  <c r="G59" i="75" s="1"/>
  <c r="BI60" i="2"/>
  <c r="G60" i="75" s="1"/>
  <c r="AW56" i="27"/>
  <c r="L56" i="75" s="1"/>
  <c r="AW57" i="27"/>
  <c r="L57" i="75" s="1"/>
  <c r="AW58" i="27"/>
  <c r="L58" i="75" s="1"/>
  <c r="AW59" i="27"/>
  <c r="L59" i="75" s="1"/>
  <c r="AW60" i="27"/>
  <c r="L60" i="75" s="1"/>
  <c r="AW56" i="28"/>
  <c r="R56" i="75" s="1"/>
  <c r="AW57" i="28"/>
  <c r="R57" i="75" s="1"/>
  <c r="AW58" i="28"/>
  <c r="R58" i="75" s="1"/>
  <c r="AW59" i="28"/>
  <c r="R59" i="75" s="1"/>
  <c r="AW60" i="28"/>
  <c r="R60" i="75" s="1"/>
  <c r="AW56" i="2"/>
  <c r="F56" i="75" s="1"/>
  <c r="AW57" i="2"/>
  <c r="F57" i="75" s="1"/>
  <c r="AW58" i="2"/>
  <c r="F58" i="75" s="1"/>
  <c r="AW59" i="2"/>
  <c r="F59" i="75" s="1"/>
  <c r="AW60" i="2"/>
  <c r="F60" i="75" s="1"/>
  <c r="AF56" i="27"/>
  <c r="K56" i="75" s="1"/>
  <c r="AF57" i="27"/>
  <c r="K57" i="75" s="1"/>
  <c r="AF58" i="27"/>
  <c r="K58" i="75" s="1"/>
  <c r="AF59" i="27"/>
  <c r="K59" i="75" s="1"/>
  <c r="AF60" i="27"/>
  <c r="K60" i="75" s="1"/>
  <c r="AF56" i="28"/>
  <c r="Q56" i="75" s="1"/>
  <c r="AF57" i="28"/>
  <c r="Q57" i="75" s="1"/>
  <c r="AF58" i="28"/>
  <c r="Q58" i="75" s="1"/>
  <c r="AF59" i="28"/>
  <c r="Q59" i="75" s="1"/>
  <c r="AF60" i="28"/>
  <c r="Q60" i="75" s="1"/>
  <c r="AF56" i="2"/>
  <c r="E56" i="75" s="1"/>
  <c r="AF57" i="2"/>
  <c r="E57" i="75" s="1"/>
  <c r="AF58" i="2"/>
  <c r="E58" i="75" s="1"/>
  <c r="AF59" i="2"/>
  <c r="E59" i="75" s="1"/>
  <c r="AF60" i="2"/>
  <c r="E60" i="75" s="1"/>
  <c r="A56" i="27"/>
  <c r="B56" i="27"/>
  <c r="A57" i="27"/>
  <c r="B57" i="27"/>
  <c r="A58" i="27"/>
  <c r="B58" i="27"/>
  <c r="A59" i="27"/>
  <c r="B59" i="27"/>
  <c r="A60" i="27"/>
  <c r="B60" i="27"/>
  <c r="A56" i="28"/>
  <c r="B56" i="28"/>
  <c r="A57" i="28"/>
  <c r="B57" i="28"/>
  <c r="A58" i="28"/>
  <c r="B58" i="28"/>
  <c r="A59" i="28"/>
  <c r="B59" i="28"/>
  <c r="A60" i="28"/>
  <c r="B60" i="28"/>
  <c r="A56" i="2"/>
  <c r="B56" i="2"/>
  <c r="A57" i="2"/>
  <c r="B57" i="2"/>
  <c r="A58" i="2"/>
  <c r="A59" i="2"/>
  <c r="B59" i="2"/>
  <c r="A60" i="2"/>
  <c r="B60" i="2"/>
  <c r="BX57" i="25"/>
  <c r="BY57" i="25"/>
  <c r="BZ57" i="25"/>
  <c r="CA57" i="25"/>
  <c r="BX58" i="25"/>
  <c r="BY58" i="25"/>
  <c r="BZ58" i="25"/>
  <c r="CA58" i="25"/>
  <c r="BX59" i="25"/>
  <c r="BY59" i="25"/>
  <c r="BZ59" i="25"/>
  <c r="CB59" i="25" s="1"/>
  <c r="CA59" i="25"/>
  <c r="BX60" i="25"/>
  <c r="BY60" i="25"/>
  <c r="BZ60" i="25"/>
  <c r="CA60" i="25"/>
  <c r="BX61" i="25"/>
  <c r="BY61" i="25"/>
  <c r="BZ61" i="25"/>
  <c r="CA61" i="25"/>
  <c r="BX57" i="60"/>
  <c r="BY57" i="60"/>
  <c r="BZ57" i="60"/>
  <c r="CA57" i="60"/>
  <c r="BX58" i="60"/>
  <c r="BY58" i="60"/>
  <c r="BZ58" i="60"/>
  <c r="CA58" i="60"/>
  <c r="BX59" i="60"/>
  <c r="BY59" i="60"/>
  <c r="BZ59" i="60"/>
  <c r="CB59" i="60" s="1"/>
  <c r="CA59" i="60"/>
  <c r="BX60" i="60"/>
  <c r="BY60" i="60"/>
  <c r="BZ60" i="60"/>
  <c r="CA60" i="60"/>
  <c r="BX61" i="60"/>
  <c r="BY61" i="60"/>
  <c r="BZ61" i="60"/>
  <c r="CB61" i="60" s="1"/>
  <c r="CA61" i="60"/>
  <c r="BX57" i="59"/>
  <c r="BY57" i="59"/>
  <c r="BZ57" i="59"/>
  <c r="CA57" i="59"/>
  <c r="BX58" i="59"/>
  <c r="BY58" i="59"/>
  <c r="BZ58" i="59"/>
  <c r="CA58" i="59"/>
  <c r="BX59" i="59"/>
  <c r="BY59" i="59"/>
  <c r="BZ59" i="59"/>
  <c r="CA59" i="59"/>
  <c r="BX60" i="59"/>
  <c r="BY60" i="59"/>
  <c r="BZ60" i="59"/>
  <c r="CB60" i="59" s="1"/>
  <c r="CA60" i="59"/>
  <c r="BX61" i="59"/>
  <c r="BY61" i="59"/>
  <c r="BZ61" i="59"/>
  <c r="CB61" i="59" s="1"/>
  <c r="CA61" i="59"/>
  <c r="B57" i="25"/>
  <c r="B58" i="25"/>
  <c r="B59" i="25"/>
  <c r="B60" i="25"/>
  <c r="B61" i="25"/>
  <c r="B57" i="60"/>
  <c r="B58" i="60"/>
  <c r="B59" i="60"/>
  <c r="B60" i="60"/>
  <c r="B61" i="60"/>
  <c r="B57" i="59"/>
  <c r="B58" i="59"/>
  <c r="B59" i="59"/>
  <c r="B60" i="59"/>
  <c r="B61" i="59"/>
  <c r="A57" i="25"/>
  <c r="A58" i="25"/>
  <c r="A59" i="25"/>
  <c r="A60" i="25"/>
  <c r="A61" i="25"/>
  <c r="A57" i="60"/>
  <c r="A58" i="60"/>
  <c r="A59" i="60"/>
  <c r="A60" i="60"/>
  <c r="A61" i="60"/>
  <c r="A57" i="59"/>
  <c r="A58" i="59"/>
  <c r="A59" i="59"/>
  <c r="A60" i="59"/>
  <c r="A61" i="59"/>
  <c r="A61" i="14"/>
  <c r="A55" i="14"/>
  <c r="B55" i="14"/>
  <c r="A56" i="14"/>
  <c r="B56" i="14"/>
  <c r="A57" i="14"/>
  <c r="B57" i="14"/>
  <c r="A58" i="14"/>
  <c r="B58" i="14"/>
  <c r="A59" i="14"/>
  <c r="B59" i="14"/>
  <c r="A54" i="14"/>
  <c r="AX54" i="1"/>
  <c r="AX55" i="1"/>
  <c r="AX56" i="1"/>
  <c r="AX57" i="1"/>
  <c r="AX58" i="1"/>
  <c r="AS54" i="1"/>
  <c r="AS55" i="1"/>
  <c r="AS56" i="1"/>
  <c r="AS57" i="1"/>
  <c r="AS58" i="1"/>
  <c r="AF54" i="1"/>
  <c r="AG54" i="1"/>
  <c r="AF55" i="1"/>
  <c r="AG55" i="1"/>
  <c r="AF56" i="1"/>
  <c r="AG56" i="1"/>
  <c r="AF57" i="1"/>
  <c r="AG57" i="1"/>
  <c r="AF58" i="1"/>
  <c r="AG58" i="1"/>
  <c r="Y54" i="1"/>
  <c r="CC57" i="60" s="1"/>
  <c r="Y55" i="1"/>
  <c r="Z55" i="1" s="1"/>
  <c r="CB57" i="27" s="1"/>
  <c r="Y56" i="1"/>
  <c r="BP58" i="2" s="1"/>
  <c r="Y57" i="1"/>
  <c r="Z57" i="1" s="1"/>
  <c r="CB59" i="28" s="1"/>
  <c r="Y58" i="1"/>
  <c r="CC61" i="59" s="1"/>
  <c r="E54" i="1"/>
  <c r="E55" i="1"/>
  <c r="E56" i="1"/>
  <c r="E57" i="1"/>
  <c r="E58" i="1"/>
  <c r="CB58" i="60" l="1"/>
  <c r="CB57" i="60"/>
  <c r="CB59" i="59"/>
  <c r="AJ57" i="1"/>
  <c r="CB58" i="59"/>
  <c r="CB57" i="25"/>
  <c r="CB61" i="25"/>
  <c r="CB60" i="25"/>
  <c r="Z58" i="1"/>
  <c r="CB60" i="27" s="1"/>
  <c r="AI58" i="1"/>
  <c r="AI55" i="1"/>
  <c r="AK55" i="1"/>
  <c r="R56" i="14"/>
  <c r="AH58" i="1"/>
  <c r="AL58" i="1" s="1"/>
  <c r="T59" i="14" s="1"/>
  <c r="W59" i="14" s="1"/>
  <c r="Z56" i="1"/>
  <c r="CB58" i="2" s="1"/>
  <c r="AK58" i="1"/>
  <c r="AH56" i="1"/>
  <c r="AJ55" i="1"/>
  <c r="CB60" i="60"/>
  <c r="CB57" i="59"/>
  <c r="CB58" i="25"/>
  <c r="V59" i="14"/>
  <c r="AJ58" i="1"/>
  <c r="AH57" i="1"/>
  <c r="AJ56" i="1"/>
  <c r="AH55" i="1"/>
  <c r="AJ54" i="1"/>
  <c r="R59" i="14"/>
  <c r="R58" i="14"/>
  <c r="CC58" i="59"/>
  <c r="CC61" i="60"/>
  <c r="CC59" i="25"/>
  <c r="CC57" i="25"/>
  <c r="CM58" i="59"/>
  <c r="CM60" i="25"/>
  <c r="BP60" i="2"/>
  <c r="BP57" i="2"/>
  <c r="BP60" i="28"/>
  <c r="BP58" i="28"/>
  <c r="BP60" i="27"/>
  <c r="BP56" i="27"/>
  <c r="CB57" i="2"/>
  <c r="CB59" i="27"/>
  <c r="Z54" i="1"/>
  <c r="AK57" i="1"/>
  <c r="AI56" i="1"/>
  <c r="AL56" i="1" s="1"/>
  <c r="T57" i="14" s="1"/>
  <c r="V57" i="14" s="1"/>
  <c r="AI54" i="1"/>
  <c r="S56" i="14"/>
  <c r="CC60" i="59"/>
  <c r="CC58" i="60"/>
  <c r="CC61" i="25"/>
  <c r="CM61" i="59"/>
  <c r="CM58" i="60"/>
  <c r="BP56" i="2"/>
  <c r="BP57" i="28"/>
  <c r="BP59" i="27"/>
  <c r="CB60" i="2"/>
  <c r="CB57" i="28"/>
  <c r="Z60" i="75"/>
  <c r="Z59" i="75"/>
  <c r="Z58" i="75"/>
  <c r="Z57" i="75"/>
  <c r="AH54" i="1"/>
  <c r="CC57" i="59"/>
  <c r="CC60" i="60"/>
  <c r="CC60" i="25"/>
  <c r="CC58" i="25"/>
  <c r="CM60" i="59"/>
  <c r="CM61" i="60"/>
  <c r="CM58" i="25"/>
  <c r="BP59" i="2"/>
  <c r="BP56" i="28"/>
  <c r="BP58" i="27"/>
  <c r="CB59" i="2"/>
  <c r="CB60" i="28"/>
  <c r="AI57" i="1"/>
  <c r="AL57" i="1" s="1"/>
  <c r="T58" i="14" s="1"/>
  <c r="AK56" i="1"/>
  <c r="AK54" i="1"/>
  <c r="S59" i="14"/>
  <c r="S58" i="14"/>
  <c r="R57" i="14"/>
  <c r="R55" i="14"/>
  <c r="CC59" i="59"/>
  <c r="CC59" i="60"/>
  <c r="CM60" i="60"/>
  <c r="CM61" i="25"/>
  <c r="BP59" i="28"/>
  <c r="BP57" i="27"/>
  <c r="W57" i="14"/>
  <c r="BW65" i="59"/>
  <c r="BW65" i="60"/>
  <c r="BW65" i="25"/>
  <c r="H65" i="59"/>
  <c r="I65" i="59"/>
  <c r="J65" i="59"/>
  <c r="K65" i="59"/>
  <c r="L65" i="59"/>
  <c r="M65" i="59"/>
  <c r="N65" i="59"/>
  <c r="O65" i="59"/>
  <c r="P65" i="59"/>
  <c r="Q65" i="59"/>
  <c r="R65" i="59"/>
  <c r="S65" i="59"/>
  <c r="T65" i="59"/>
  <c r="U65" i="59"/>
  <c r="V65" i="59"/>
  <c r="W65" i="59"/>
  <c r="X65" i="59"/>
  <c r="Y65" i="59"/>
  <c r="Z65" i="59"/>
  <c r="AA65" i="59"/>
  <c r="AB65" i="59"/>
  <c r="AC65" i="59"/>
  <c r="AD65" i="59"/>
  <c r="AE65" i="59"/>
  <c r="AF65" i="59"/>
  <c r="AG65" i="59"/>
  <c r="AH65" i="59"/>
  <c r="AI65" i="59"/>
  <c r="AJ65" i="59"/>
  <c r="AK65" i="59"/>
  <c r="AL65" i="59"/>
  <c r="AM65" i="59"/>
  <c r="AN65" i="59"/>
  <c r="AO65" i="59"/>
  <c r="AP65" i="59"/>
  <c r="AQ65" i="59"/>
  <c r="BV65" i="59"/>
  <c r="H65" i="60"/>
  <c r="I65" i="60"/>
  <c r="J65" i="60"/>
  <c r="K65" i="60"/>
  <c r="L65" i="60"/>
  <c r="M65" i="60"/>
  <c r="N65" i="60"/>
  <c r="O65" i="60"/>
  <c r="P65" i="60"/>
  <c r="Q65" i="60"/>
  <c r="R65" i="60"/>
  <c r="S65" i="60"/>
  <c r="T65" i="60"/>
  <c r="U65" i="60"/>
  <c r="V65" i="60"/>
  <c r="W65" i="60"/>
  <c r="X65" i="60"/>
  <c r="Y65" i="60"/>
  <c r="Z65" i="60"/>
  <c r="AA65" i="60"/>
  <c r="AB65" i="60"/>
  <c r="AC65" i="60"/>
  <c r="AD65" i="60"/>
  <c r="AE65" i="60"/>
  <c r="AF65" i="60"/>
  <c r="AG65" i="60"/>
  <c r="AH65" i="60"/>
  <c r="AI65" i="60"/>
  <c r="AJ65" i="60"/>
  <c r="AK65" i="60"/>
  <c r="AL65" i="60"/>
  <c r="AM65" i="60"/>
  <c r="AN65" i="60"/>
  <c r="AO65" i="60"/>
  <c r="AP65" i="60"/>
  <c r="AQ65" i="60"/>
  <c r="BV65" i="60"/>
  <c r="H65" i="25"/>
  <c r="I65" i="25"/>
  <c r="J65" i="25"/>
  <c r="K65" i="25"/>
  <c r="L65" i="25"/>
  <c r="M65" i="25"/>
  <c r="N65" i="25"/>
  <c r="O65" i="25"/>
  <c r="P65" i="25"/>
  <c r="Q65" i="25"/>
  <c r="R65" i="25"/>
  <c r="S65" i="25"/>
  <c r="T65" i="25"/>
  <c r="U65" i="25"/>
  <c r="V65" i="25"/>
  <c r="W65" i="25"/>
  <c r="X65" i="25"/>
  <c r="Y65" i="25"/>
  <c r="Z65" i="25"/>
  <c r="AA65" i="25"/>
  <c r="AB65" i="25"/>
  <c r="AC65" i="25"/>
  <c r="AD65" i="25"/>
  <c r="AE65" i="25"/>
  <c r="AF65" i="25"/>
  <c r="AG65" i="25"/>
  <c r="AH65" i="25"/>
  <c r="AI65" i="25"/>
  <c r="AJ65" i="25"/>
  <c r="AK65" i="25"/>
  <c r="AL65" i="25"/>
  <c r="AM65" i="25"/>
  <c r="AN65" i="25"/>
  <c r="AO65" i="25"/>
  <c r="AP65" i="25"/>
  <c r="AQ65" i="25"/>
  <c r="BV65" i="25"/>
  <c r="G65" i="59"/>
  <c r="G65" i="60"/>
  <c r="G65" i="25"/>
  <c r="F65" i="59"/>
  <c r="F65" i="60"/>
  <c r="F65" i="25"/>
  <c r="Y11" i="1"/>
  <c r="AL55" i="1" l="1"/>
  <c r="T56" i="14" s="1"/>
  <c r="V56" i="14" s="1"/>
  <c r="CB58" i="27"/>
  <c r="S57" i="14"/>
  <c r="CM59" i="25"/>
  <c r="CB58" i="28"/>
  <c r="CM59" i="59"/>
  <c r="AL54" i="1"/>
  <c r="T55" i="14" s="1"/>
  <c r="W55" i="14" s="1"/>
  <c r="CM59" i="60"/>
  <c r="W58" i="14"/>
  <c r="V58" i="14"/>
  <c r="W56" i="14"/>
  <c r="CB56" i="27"/>
  <c r="CM57" i="25"/>
  <c r="CB56" i="28"/>
  <c r="CM57" i="60"/>
  <c r="S55" i="14"/>
  <c r="Z56" i="75"/>
  <c r="CB56" i="2"/>
  <c r="CM57" i="59"/>
  <c r="M7" i="14"/>
  <c r="M6" i="14"/>
  <c r="E7" i="14"/>
  <c r="E6" i="14"/>
  <c r="K2" i="62"/>
  <c r="A1" i="14" s="1"/>
  <c r="V55" i="14" l="1"/>
  <c r="A2" i="14"/>
  <c r="B57" i="84"/>
  <c r="B56"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5" i="84"/>
  <c r="B4" i="84"/>
  <c r="D3" i="84"/>
  <c r="B3" i="84"/>
  <c r="B49" i="83" l="1"/>
  <c r="B48" i="83"/>
  <c r="B47" i="83"/>
  <c r="B46" i="83"/>
  <c r="B45" i="83"/>
  <c r="B44" i="83"/>
  <c r="B43" i="83"/>
  <c r="B42" i="83"/>
  <c r="B41" i="83"/>
  <c r="B40" i="83"/>
  <c r="B39" i="83"/>
  <c r="B38" i="83"/>
  <c r="B37" i="83"/>
  <c r="B36" i="83"/>
  <c r="B35" i="83"/>
  <c r="B34" i="83"/>
  <c r="B33" i="83"/>
  <c r="B32" i="83"/>
  <c r="B31" i="83"/>
  <c r="B30" i="83"/>
  <c r="B29" i="83"/>
  <c r="B28" i="83"/>
  <c r="B27" i="83"/>
  <c r="B26" i="83"/>
  <c r="B25" i="83"/>
  <c r="B24" i="83"/>
  <c r="B23" i="83"/>
  <c r="B22" i="83"/>
  <c r="B21" i="83"/>
  <c r="B20" i="83"/>
  <c r="B19" i="83"/>
  <c r="B18" i="83"/>
  <c r="B17" i="83"/>
  <c r="B16" i="83"/>
  <c r="B15" i="83"/>
  <c r="B14" i="83"/>
  <c r="B13" i="83"/>
  <c r="B12" i="83"/>
  <c r="B11" i="83"/>
  <c r="B10" i="83"/>
  <c r="B9" i="83"/>
  <c r="B8" i="83"/>
  <c r="B5" i="83"/>
  <c r="B4" i="83"/>
  <c r="D3" i="83"/>
  <c r="B3" i="83"/>
  <c r="B49" i="82"/>
  <c r="B48" i="82"/>
  <c r="B47" i="82"/>
  <c r="B46" i="82"/>
  <c r="B45" i="82"/>
  <c r="B44" i="82"/>
  <c r="B43" i="82"/>
  <c r="B42" i="82"/>
  <c r="B41" i="82"/>
  <c r="B40" i="82"/>
  <c r="B39" i="82"/>
  <c r="B38" i="82"/>
  <c r="B37" i="82"/>
  <c r="B36" i="82"/>
  <c r="B35" i="82"/>
  <c r="B34" i="82"/>
  <c r="B33" i="82"/>
  <c r="B32" i="82"/>
  <c r="B31" i="82"/>
  <c r="B30" i="82"/>
  <c r="B29" i="82"/>
  <c r="B28" i="82"/>
  <c r="B27" i="82"/>
  <c r="B26" i="82"/>
  <c r="B25" i="82"/>
  <c r="B24" i="82"/>
  <c r="B23" i="82"/>
  <c r="B22" i="82"/>
  <c r="B21" i="82"/>
  <c r="B20" i="82"/>
  <c r="B19" i="82"/>
  <c r="B18" i="82"/>
  <c r="B17" i="82"/>
  <c r="B16" i="82"/>
  <c r="B15" i="82"/>
  <c r="B14" i="82"/>
  <c r="B13" i="82"/>
  <c r="B12" i="82"/>
  <c r="B11" i="82"/>
  <c r="B10" i="82"/>
  <c r="B9" i="82"/>
  <c r="B8" i="82"/>
  <c r="B5" i="82"/>
  <c r="B4" i="82"/>
  <c r="D3" i="82"/>
  <c r="B3" i="82"/>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5" i="81"/>
  <c r="B4" i="81"/>
  <c r="D3" i="81"/>
  <c r="B3" i="81"/>
  <c r="K14" i="76" l="1"/>
  <c r="K13" i="76"/>
  <c r="B14" i="76"/>
  <c r="B13" i="76"/>
  <c r="K15" i="76" l="1"/>
  <c r="B15" i="76"/>
  <c r="AG64" i="59" l="1"/>
  <c r="AH64" i="59"/>
  <c r="AI64" i="59"/>
  <c r="AJ64" i="59"/>
  <c r="AK64" i="59"/>
  <c r="AL64" i="59"/>
  <c r="AM64" i="59"/>
  <c r="AN64" i="59"/>
  <c r="AO64" i="59"/>
  <c r="AP64" i="59"/>
  <c r="AQ64" i="59"/>
  <c r="AG64" i="60"/>
  <c r="AH64" i="60"/>
  <c r="AI64" i="60"/>
  <c r="AJ64" i="60"/>
  <c r="AK64" i="60"/>
  <c r="AL64" i="60"/>
  <c r="AM64" i="60"/>
  <c r="AN64" i="60"/>
  <c r="AO64" i="60"/>
  <c r="AP64" i="60"/>
  <c r="AQ64" i="60"/>
  <c r="AG64" i="25"/>
  <c r="AH64" i="25"/>
  <c r="AI64" i="25"/>
  <c r="AJ64" i="25"/>
  <c r="AK64" i="25"/>
  <c r="AL64" i="25"/>
  <c r="AM64" i="25"/>
  <c r="AN64" i="25"/>
  <c r="AO64" i="25"/>
  <c r="AP64" i="25"/>
  <c r="AQ64" i="25"/>
  <c r="BI62" i="27" l="1"/>
  <c r="BI61" i="27"/>
  <c r="BI55" i="27"/>
  <c r="BI54" i="27"/>
  <c r="BI53" i="27"/>
  <c r="BI52" i="27"/>
  <c r="BI51" i="27"/>
  <c r="BI50" i="27"/>
  <c r="BI49" i="27"/>
  <c r="BI48" i="27"/>
  <c r="BI47" i="27"/>
  <c r="BI46" i="27"/>
  <c r="BI45" i="27"/>
  <c r="BI44" i="27"/>
  <c r="BI43" i="27"/>
  <c r="BI42" i="27"/>
  <c r="BI41" i="27"/>
  <c r="BI40" i="27"/>
  <c r="BI39" i="27"/>
  <c r="BI38" i="27"/>
  <c r="BI37" i="27"/>
  <c r="BI36" i="27"/>
  <c r="BI35" i="27"/>
  <c r="BI34" i="27"/>
  <c r="BI33" i="27"/>
  <c r="BI32" i="27"/>
  <c r="BI31" i="27"/>
  <c r="BI30" i="27"/>
  <c r="BI29" i="27"/>
  <c r="BI28" i="27"/>
  <c r="BI27" i="27"/>
  <c r="BI26" i="27"/>
  <c r="BI25" i="27"/>
  <c r="BI24" i="27"/>
  <c r="BI23" i="27"/>
  <c r="BI22" i="27"/>
  <c r="BI21" i="27"/>
  <c r="BI20" i="27"/>
  <c r="BI19" i="27"/>
  <c r="BI18" i="27"/>
  <c r="BI17" i="27"/>
  <c r="BI16" i="27"/>
  <c r="BI15" i="27"/>
  <c r="BI14" i="27"/>
  <c r="BI62" i="28"/>
  <c r="BI61" i="28"/>
  <c r="BI55" i="28"/>
  <c r="BI54" i="28"/>
  <c r="BI53" i="28"/>
  <c r="BI52" i="28"/>
  <c r="BI51" i="28"/>
  <c r="BI50" i="28"/>
  <c r="BI49" i="28"/>
  <c r="BI48" i="28"/>
  <c r="BI47" i="28"/>
  <c r="BI46" i="28"/>
  <c r="BI45" i="28"/>
  <c r="BI44" i="28"/>
  <c r="BI43" i="28"/>
  <c r="BI42" i="28"/>
  <c r="BI41" i="28"/>
  <c r="BI40" i="28"/>
  <c r="BI39" i="28"/>
  <c r="BI38" i="28"/>
  <c r="BI37" i="28"/>
  <c r="BI36" i="28"/>
  <c r="BI35" i="28"/>
  <c r="BI34" i="28"/>
  <c r="BI33" i="28"/>
  <c r="BI32" i="28"/>
  <c r="BI31" i="28"/>
  <c r="BI30" i="28"/>
  <c r="BI29" i="28"/>
  <c r="BI28" i="28"/>
  <c r="BI27" i="28"/>
  <c r="BI26" i="28"/>
  <c r="BI25" i="28"/>
  <c r="BI24" i="28"/>
  <c r="BI23" i="28"/>
  <c r="BI22" i="28"/>
  <c r="BI21" i="28"/>
  <c r="BI20" i="28"/>
  <c r="BI19" i="28"/>
  <c r="BI18" i="28"/>
  <c r="BI17" i="28"/>
  <c r="BI16" i="28"/>
  <c r="BI15" i="28"/>
  <c r="BI14" i="28"/>
  <c r="BI62" i="2"/>
  <c r="BI61" i="2"/>
  <c r="BI55" i="2"/>
  <c r="BI54" i="2"/>
  <c r="BI53" i="2"/>
  <c r="BI52" i="2"/>
  <c r="BI51" i="2"/>
  <c r="BI50" i="2"/>
  <c r="BI49" i="2"/>
  <c r="BI48" i="2"/>
  <c r="BI47" i="2"/>
  <c r="BI46" i="2"/>
  <c r="BI45" i="2"/>
  <c r="BI44" i="2"/>
  <c r="BI43" i="2"/>
  <c r="BI42" i="2"/>
  <c r="BI41" i="2"/>
  <c r="BI40" i="2"/>
  <c r="BI39" i="2"/>
  <c r="BI38" i="2"/>
  <c r="BI37" i="2"/>
  <c r="BI36" i="2"/>
  <c r="BI35" i="2"/>
  <c r="BI34" i="2"/>
  <c r="BI33" i="2"/>
  <c r="BI32" i="2"/>
  <c r="BI31" i="2"/>
  <c r="BI30" i="2"/>
  <c r="BI29" i="2"/>
  <c r="BI28" i="2"/>
  <c r="BI27" i="2"/>
  <c r="BI26" i="2"/>
  <c r="BI25" i="2"/>
  <c r="BI24" i="2"/>
  <c r="BI23" i="2"/>
  <c r="BI22" i="2"/>
  <c r="BI21" i="2"/>
  <c r="BI20" i="2"/>
  <c r="BI19" i="2"/>
  <c r="BI18" i="2"/>
  <c r="BI17" i="2"/>
  <c r="BI16" i="2"/>
  <c r="BI15" i="2"/>
  <c r="BI14" i="2"/>
  <c r="BI13" i="27"/>
  <c r="BI13" i="28"/>
  <c r="BI13" i="2"/>
  <c r="AW62" i="27"/>
  <c r="AW61" i="27"/>
  <c r="AW55" i="27"/>
  <c r="AW54" i="27"/>
  <c r="AW53" i="27"/>
  <c r="AW52" i="27"/>
  <c r="AW51" i="27"/>
  <c r="AW50" i="27"/>
  <c r="AW49" i="27"/>
  <c r="AW48" i="27"/>
  <c r="AW47" i="27"/>
  <c r="AW46" i="27"/>
  <c r="AW45" i="27"/>
  <c r="AW44" i="27"/>
  <c r="AW43" i="27"/>
  <c r="AW42" i="27"/>
  <c r="AW41" i="27"/>
  <c r="AW40" i="27"/>
  <c r="AW39" i="27"/>
  <c r="AW38" i="27"/>
  <c r="AW37" i="27"/>
  <c r="AW36" i="27"/>
  <c r="AW35" i="27"/>
  <c r="AW34" i="27"/>
  <c r="AW33" i="27"/>
  <c r="AW32" i="27"/>
  <c r="AW31" i="27"/>
  <c r="AW30" i="27"/>
  <c r="AW29" i="27"/>
  <c r="AW28" i="27"/>
  <c r="AW27" i="27"/>
  <c r="AW26" i="27"/>
  <c r="AW25" i="27"/>
  <c r="AW24" i="27"/>
  <c r="AW23" i="27"/>
  <c r="AW22" i="27"/>
  <c r="AW21" i="27"/>
  <c r="AW20" i="27"/>
  <c r="AW19" i="27"/>
  <c r="AW18" i="27"/>
  <c r="AW17" i="27"/>
  <c r="AW16" i="27"/>
  <c r="AW15" i="27"/>
  <c r="AW14" i="27"/>
  <c r="AW62" i="28"/>
  <c r="AW61" i="28"/>
  <c r="AW55" i="28"/>
  <c r="AW54" i="28"/>
  <c r="AW53" i="28"/>
  <c r="AW52" i="28"/>
  <c r="AW51" i="28"/>
  <c r="AW50" i="28"/>
  <c r="AW49" i="28"/>
  <c r="AW48" i="28"/>
  <c r="AW47" i="28"/>
  <c r="AW46" i="28"/>
  <c r="AW45" i="28"/>
  <c r="AW44" i="28"/>
  <c r="AW43" i="28"/>
  <c r="AW42" i="28"/>
  <c r="AW41" i="28"/>
  <c r="AW40" i="28"/>
  <c r="AW39" i="28"/>
  <c r="AW38" i="28"/>
  <c r="AW37" i="28"/>
  <c r="AW36" i="28"/>
  <c r="AW35" i="28"/>
  <c r="AW34" i="28"/>
  <c r="AW33" i="28"/>
  <c r="AW32" i="28"/>
  <c r="AW31" i="28"/>
  <c r="AW30" i="28"/>
  <c r="AW29" i="28"/>
  <c r="AW28" i="28"/>
  <c r="AW27" i="28"/>
  <c r="AW26" i="28"/>
  <c r="AW25" i="28"/>
  <c r="AW24" i="28"/>
  <c r="AW23" i="28"/>
  <c r="AW22" i="28"/>
  <c r="AW21" i="28"/>
  <c r="AW20" i="28"/>
  <c r="AW19" i="28"/>
  <c r="AW18" i="28"/>
  <c r="AW17" i="28"/>
  <c r="AW16" i="28"/>
  <c r="AW15" i="28"/>
  <c r="AW14" i="28"/>
  <c r="AW62" i="2"/>
  <c r="AW61" i="2"/>
  <c r="AW55" i="2"/>
  <c r="AW54" i="2"/>
  <c r="AW53" i="2"/>
  <c r="AW52" i="2"/>
  <c r="AW51" i="2"/>
  <c r="AW50" i="2"/>
  <c r="AW49" i="2"/>
  <c r="AW48" i="2"/>
  <c r="AW47" i="2"/>
  <c r="AW46" i="2"/>
  <c r="AW45" i="2"/>
  <c r="AW44" i="2"/>
  <c r="AW43" i="2"/>
  <c r="AW42" i="2"/>
  <c r="AW41" i="2"/>
  <c r="AW40" i="2"/>
  <c r="AW39" i="2"/>
  <c r="AW38" i="2"/>
  <c r="AW37" i="2"/>
  <c r="AW36" i="2"/>
  <c r="AW35" i="2"/>
  <c r="AW34" i="2"/>
  <c r="AW33" i="2"/>
  <c r="AW32" i="2"/>
  <c r="AW31" i="2"/>
  <c r="AW30" i="2"/>
  <c r="AW29" i="2"/>
  <c r="AW28" i="2"/>
  <c r="AW27" i="2"/>
  <c r="AW26" i="2"/>
  <c r="AW25" i="2"/>
  <c r="AW24" i="2"/>
  <c r="AW23" i="2"/>
  <c r="AW22" i="2"/>
  <c r="AW21" i="2"/>
  <c r="AW20" i="2"/>
  <c r="AW19" i="2"/>
  <c r="AW18" i="2"/>
  <c r="AW17" i="2"/>
  <c r="AW16" i="2"/>
  <c r="AW15" i="2"/>
  <c r="AW14" i="2"/>
  <c r="AW13" i="27"/>
  <c r="AW13" i="28"/>
  <c r="AW13" i="2"/>
  <c r="AF62" i="27"/>
  <c r="AF61" i="27"/>
  <c r="AF55" i="27"/>
  <c r="AF54" i="27"/>
  <c r="AF53" i="27"/>
  <c r="AF52" i="27"/>
  <c r="AF51" i="27"/>
  <c r="AF50" i="27"/>
  <c r="AF49" i="27"/>
  <c r="AF48" i="27"/>
  <c r="AF47" i="27"/>
  <c r="AF46" i="27"/>
  <c r="AF45" i="27"/>
  <c r="AF44" i="27"/>
  <c r="AF43" i="27"/>
  <c r="AF42" i="27"/>
  <c r="AF41" i="27"/>
  <c r="AF40" i="27"/>
  <c r="AF39" i="27"/>
  <c r="AF38" i="27"/>
  <c r="AF37" i="27"/>
  <c r="AF36" i="27"/>
  <c r="AF35" i="27"/>
  <c r="AF34" i="27"/>
  <c r="AF33" i="27"/>
  <c r="AF32" i="27"/>
  <c r="AF31" i="27"/>
  <c r="AF30" i="27"/>
  <c r="AF29" i="27"/>
  <c r="AF28" i="27"/>
  <c r="AF27" i="27"/>
  <c r="AF26" i="27"/>
  <c r="AF25" i="27"/>
  <c r="AF24" i="27"/>
  <c r="AF23" i="27"/>
  <c r="AF22" i="27"/>
  <c r="AF21" i="27"/>
  <c r="AF20" i="27"/>
  <c r="AF19" i="27"/>
  <c r="AF18" i="27"/>
  <c r="AF17" i="27"/>
  <c r="AF16" i="27"/>
  <c r="AF15" i="27"/>
  <c r="AF14" i="27"/>
  <c r="AF62" i="28"/>
  <c r="AF61" i="28"/>
  <c r="AF55" i="28"/>
  <c r="AF54" i="28"/>
  <c r="AF53" i="28"/>
  <c r="AF52" i="28"/>
  <c r="AF51" i="28"/>
  <c r="AF50" i="28"/>
  <c r="AF49" i="28"/>
  <c r="AF48" i="28"/>
  <c r="AF47" i="28"/>
  <c r="AF46" i="28"/>
  <c r="AF45" i="28"/>
  <c r="AF44" i="28"/>
  <c r="AF43" i="28"/>
  <c r="AF42" i="28"/>
  <c r="AF41" i="28"/>
  <c r="AF40" i="28"/>
  <c r="AF39" i="28"/>
  <c r="AF38" i="28"/>
  <c r="AF37" i="28"/>
  <c r="AF36" i="28"/>
  <c r="AF35" i="28"/>
  <c r="AF34" i="28"/>
  <c r="AF33" i="28"/>
  <c r="AF32" i="28"/>
  <c r="AF31" i="28"/>
  <c r="AF30" i="28"/>
  <c r="AF29" i="28"/>
  <c r="AF28" i="28"/>
  <c r="AF27" i="28"/>
  <c r="AF26" i="28"/>
  <c r="AF25" i="28"/>
  <c r="AF24" i="28"/>
  <c r="AF23" i="28"/>
  <c r="AF22" i="28"/>
  <c r="AF21" i="28"/>
  <c r="AF20" i="28"/>
  <c r="AF19" i="28"/>
  <c r="AF18" i="28"/>
  <c r="AF17" i="28"/>
  <c r="AF16" i="28"/>
  <c r="AF15" i="28"/>
  <c r="AF14" i="28"/>
  <c r="AF62" i="2"/>
  <c r="AF61" i="2"/>
  <c r="AF55" i="2"/>
  <c r="AF54" i="2"/>
  <c r="AF53" i="2"/>
  <c r="AF52" i="2"/>
  <c r="AF51" i="2"/>
  <c r="AF50" i="2"/>
  <c r="AF49" i="2"/>
  <c r="AF48" i="2"/>
  <c r="AF47" i="2"/>
  <c r="AF46" i="2"/>
  <c r="AF45" i="2"/>
  <c r="AF44" i="2"/>
  <c r="AF43" i="2"/>
  <c r="AF42" i="2"/>
  <c r="AF41" i="2"/>
  <c r="AF40" i="2"/>
  <c r="AF39" i="2"/>
  <c r="AF38" i="2"/>
  <c r="AF37" i="2"/>
  <c r="AF36" i="2"/>
  <c r="AF35" i="2"/>
  <c r="AF34" i="2"/>
  <c r="AF33" i="2"/>
  <c r="AF32" i="2"/>
  <c r="AF31" i="2"/>
  <c r="AF30" i="2"/>
  <c r="AF29" i="2"/>
  <c r="AF28" i="2"/>
  <c r="AF27" i="2"/>
  <c r="AF26" i="2"/>
  <c r="AF25" i="2"/>
  <c r="AF24" i="2"/>
  <c r="AF23" i="2"/>
  <c r="AF22" i="2"/>
  <c r="AF21" i="2"/>
  <c r="AF20" i="2"/>
  <c r="AF19" i="2"/>
  <c r="AF18" i="2"/>
  <c r="AF17" i="2"/>
  <c r="AF16" i="2"/>
  <c r="AF15" i="2"/>
  <c r="AF14" i="2"/>
  <c r="AF13" i="27"/>
  <c r="AF13" i="28"/>
  <c r="AF13" i="2"/>
  <c r="B57" i="80" l="1"/>
  <c r="B56" i="80"/>
  <c r="B50" i="80"/>
  <c r="B49" i="80"/>
  <c r="B48" i="80"/>
  <c r="B47" i="80"/>
  <c r="B46" i="80"/>
  <c r="B45" i="80"/>
  <c r="B44" i="80"/>
  <c r="B43" i="80"/>
  <c r="B42" i="80"/>
  <c r="B41" i="80"/>
  <c r="B40" i="80"/>
  <c r="B39" i="80"/>
  <c r="B38" i="80"/>
  <c r="B37" i="80"/>
  <c r="B36" i="80"/>
  <c r="B35" i="80"/>
  <c r="B34" i="80"/>
  <c r="B33" i="80"/>
  <c r="B32" i="80"/>
  <c r="B31" i="80"/>
  <c r="B30" i="80"/>
  <c r="B29" i="80"/>
  <c r="B28" i="80"/>
  <c r="B27" i="80"/>
  <c r="B26" i="80"/>
  <c r="B25" i="80"/>
  <c r="B24" i="80"/>
  <c r="B23" i="80"/>
  <c r="B22" i="80"/>
  <c r="B21" i="80"/>
  <c r="B20" i="80"/>
  <c r="B19" i="80"/>
  <c r="B18" i="80"/>
  <c r="B17" i="80"/>
  <c r="B16" i="80"/>
  <c r="B15" i="80"/>
  <c r="B14" i="80"/>
  <c r="B13" i="80"/>
  <c r="B12" i="80"/>
  <c r="B11" i="80"/>
  <c r="B10" i="80"/>
  <c r="B9" i="80"/>
  <c r="B57" i="79"/>
  <c r="B56" i="79"/>
  <c r="B50" i="79"/>
  <c r="B49" i="79"/>
  <c r="B48" i="79"/>
  <c r="B47" i="79"/>
  <c r="B46" i="79"/>
  <c r="B45" i="79"/>
  <c r="B44" i="79"/>
  <c r="B43" i="79"/>
  <c r="B42" i="79"/>
  <c r="B41" i="79"/>
  <c r="B40" i="79"/>
  <c r="B39" i="79"/>
  <c r="B38" i="79"/>
  <c r="B37" i="79"/>
  <c r="B36" i="79"/>
  <c r="B35" i="79"/>
  <c r="B34" i="79"/>
  <c r="B33" i="79"/>
  <c r="B32" i="79"/>
  <c r="B31" i="79"/>
  <c r="B30" i="79"/>
  <c r="B29" i="79"/>
  <c r="B28" i="79"/>
  <c r="B27" i="79"/>
  <c r="B26" i="79"/>
  <c r="B25" i="79"/>
  <c r="B24" i="79"/>
  <c r="B23" i="79"/>
  <c r="B22" i="79"/>
  <c r="B21" i="79"/>
  <c r="B20" i="79"/>
  <c r="B19" i="79"/>
  <c r="B18" i="79"/>
  <c r="B17" i="79"/>
  <c r="B16" i="79"/>
  <c r="B15" i="79"/>
  <c r="B14" i="79"/>
  <c r="B13" i="79"/>
  <c r="B12" i="79"/>
  <c r="B11" i="79"/>
  <c r="B10" i="79"/>
  <c r="B9" i="79"/>
  <c r="B8" i="80"/>
  <c r="B5" i="80"/>
  <c r="B4" i="80"/>
  <c r="D3" i="80"/>
  <c r="B3" i="80"/>
  <c r="B8" i="79"/>
  <c r="B5" i="79"/>
  <c r="B4" i="79"/>
  <c r="D3" i="79"/>
  <c r="B3" i="79"/>
  <c r="D3" i="78" l="1"/>
  <c r="B5" i="78"/>
  <c r="B4" i="78"/>
  <c r="B3" i="78"/>
  <c r="B9" i="78"/>
  <c r="B10" i="78"/>
  <c r="B11" i="78"/>
  <c r="B12" i="78"/>
  <c r="B13" i="78"/>
  <c r="B14" i="78"/>
  <c r="B15" i="78"/>
  <c r="B16" i="78"/>
  <c r="B17" i="78"/>
  <c r="B18" i="78"/>
  <c r="B19" i="78"/>
  <c r="B20" i="78"/>
  <c r="B21" i="78"/>
  <c r="B22" i="78"/>
  <c r="B23" i="78"/>
  <c r="B24" i="78"/>
  <c r="B25" i="78"/>
  <c r="B26" i="78"/>
  <c r="B27" i="78"/>
  <c r="B28" i="78"/>
  <c r="B29" i="78"/>
  <c r="B30" i="78"/>
  <c r="B31" i="78"/>
  <c r="B32" i="78"/>
  <c r="B33" i="78"/>
  <c r="B34" i="78"/>
  <c r="B35" i="78"/>
  <c r="B36" i="78"/>
  <c r="B37" i="78"/>
  <c r="B38" i="78"/>
  <c r="B39" i="78"/>
  <c r="B40" i="78"/>
  <c r="B41" i="78"/>
  <c r="B42" i="78"/>
  <c r="B43" i="78"/>
  <c r="B44" i="78"/>
  <c r="B45" i="78"/>
  <c r="B46" i="78"/>
  <c r="B47" i="78"/>
  <c r="B48" i="78"/>
  <c r="B49" i="78"/>
  <c r="B50" i="78"/>
  <c r="B56" i="78"/>
  <c r="B57" i="78"/>
  <c r="B8" i="78"/>
  <c r="CD8" i="25"/>
  <c r="CD60" i="25" l="1"/>
  <c r="CD61" i="25"/>
  <c r="CD59" i="25"/>
  <c r="CD57" i="25"/>
  <c r="CD58" i="25"/>
  <c r="E60" i="1"/>
  <c r="E59"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58" i="2" l="1"/>
  <c r="O58" i="2" s="1"/>
  <c r="E59" i="25"/>
  <c r="E60" i="2"/>
  <c r="O60" i="2" s="1"/>
  <c r="E61" i="25"/>
  <c r="E57" i="25"/>
  <c r="E56" i="2"/>
  <c r="O56" i="2" s="1"/>
  <c r="E57" i="2"/>
  <c r="O57" i="2" s="1"/>
  <c r="E58" i="25"/>
  <c r="E59" i="2"/>
  <c r="O59" i="2" s="1"/>
  <c r="E60" i="25"/>
  <c r="BY63" i="59"/>
  <c r="BY62" i="59"/>
  <c r="BY56" i="59"/>
  <c r="BY55" i="59"/>
  <c r="BY54" i="59"/>
  <c r="BY53" i="59"/>
  <c r="BY52" i="59"/>
  <c r="BY51" i="59"/>
  <c r="BY50" i="59"/>
  <c r="BY49" i="59"/>
  <c r="BY48" i="59"/>
  <c r="BY47" i="59"/>
  <c r="BY46" i="59"/>
  <c r="BY45" i="59"/>
  <c r="BY44" i="59"/>
  <c r="BY43" i="59"/>
  <c r="BY42" i="59"/>
  <c r="BY41" i="59"/>
  <c r="BY40" i="59"/>
  <c r="BY39" i="59"/>
  <c r="BY38" i="59"/>
  <c r="BY37" i="59"/>
  <c r="BY36" i="59"/>
  <c r="BY35" i="59"/>
  <c r="BY34" i="59"/>
  <c r="BY33" i="59"/>
  <c r="BY32" i="59"/>
  <c r="BY31" i="59"/>
  <c r="BY30" i="59"/>
  <c r="BY29" i="59"/>
  <c r="BY28" i="59"/>
  <c r="BY27" i="59"/>
  <c r="BY26" i="59"/>
  <c r="BY25" i="59"/>
  <c r="BY24" i="59"/>
  <c r="BY23" i="59"/>
  <c r="BY22" i="59"/>
  <c r="BY21" i="59"/>
  <c r="BY20" i="59"/>
  <c r="BY19" i="59"/>
  <c r="BY18" i="59"/>
  <c r="BY17" i="59"/>
  <c r="BY16" i="59"/>
  <c r="BY15" i="59"/>
  <c r="BY63" i="60"/>
  <c r="BY62" i="60"/>
  <c r="BY56" i="60"/>
  <c r="BY55" i="60"/>
  <c r="BY54" i="60"/>
  <c r="BY53" i="60"/>
  <c r="BY52" i="60"/>
  <c r="BY51" i="60"/>
  <c r="BY50" i="60"/>
  <c r="BY49" i="60"/>
  <c r="BY48" i="60"/>
  <c r="BY47" i="60"/>
  <c r="BY46" i="60"/>
  <c r="BY45" i="60"/>
  <c r="BY44" i="60"/>
  <c r="BY43" i="60"/>
  <c r="BY42" i="60"/>
  <c r="BY41" i="60"/>
  <c r="BY40" i="60"/>
  <c r="BY39" i="60"/>
  <c r="BY38" i="60"/>
  <c r="BY37" i="60"/>
  <c r="BY36" i="60"/>
  <c r="BY35" i="60"/>
  <c r="BY34" i="60"/>
  <c r="BY33" i="60"/>
  <c r="BY32" i="60"/>
  <c r="BY31" i="60"/>
  <c r="BY30" i="60"/>
  <c r="BY29" i="60"/>
  <c r="BY28" i="60"/>
  <c r="BY27" i="60"/>
  <c r="BY26" i="60"/>
  <c r="BY25" i="60"/>
  <c r="BY24" i="60"/>
  <c r="BY23" i="60"/>
  <c r="BY22" i="60"/>
  <c r="BY21" i="60"/>
  <c r="BY20" i="60"/>
  <c r="BY19" i="60"/>
  <c r="BY18" i="60"/>
  <c r="BY17" i="60"/>
  <c r="BY16" i="60"/>
  <c r="BY15" i="60"/>
  <c r="BY63" i="25"/>
  <c r="BY62" i="25"/>
  <c r="BY56" i="25"/>
  <c r="BY55" i="25"/>
  <c r="BY54" i="25"/>
  <c r="BY53" i="25"/>
  <c r="BY52" i="25"/>
  <c r="BY51" i="25"/>
  <c r="BY50" i="25"/>
  <c r="BY49" i="25"/>
  <c r="BY48" i="25"/>
  <c r="BY47" i="25"/>
  <c r="BY46" i="25"/>
  <c r="BY45" i="25"/>
  <c r="BY44" i="25"/>
  <c r="BY43" i="25"/>
  <c r="BY42" i="25"/>
  <c r="BY41" i="25"/>
  <c r="BY40" i="25"/>
  <c r="BY39" i="25"/>
  <c r="BY38" i="25"/>
  <c r="BY37" i="25"/>
  <c r="BY36" i="25"/>
  <c r="BY35" i="25"/>
  <c r="BY34" i="25"/>
  <c r="BY33" i="25"/>
  <c r="BY32" i="25"/>
  <c r="BY31" i="25"/>
  <c r="BY30" i="25"/>
  <c r="BY29" i="25"/>
  <c r="BY28" i="25"/>
  <c r="BY27" i="25"/>
  <c r="BY26" i="25"/>
  <c r="BY25" i="25"/>
  <c r="BY24" i="25"/>
  <c r="BY23" i="25"/>
  <c r="BY22" i="25"/>
  <c r="BY21" i="25"/>
  <c r="BY20" i="25"/>
  <c r="BY19" i="25"/>
  <c r="BY18" i="25"/>
  <c r="BY17" i="25"/>
  <c r="BY16" i="25"/>
  <c r="BY15" i="25"/>
  <c r="BX63" i="59"/>
  <c r="BX62" i="59"/>
  <c r="BX56" i="59"/>
  <c r="BX55" i="59"/>
  <c r="BX54" i="59"/>
  <c r="BX53" i="59"/>
  <c r="BX52" i="59"/>
  <c r="BX51" i="59"/>
  <c r="BX50" i="59"/>
  <c r="BX49" i="59"/>
  <c r="BX48" i="59"/>
  <c r="BX47" i="59"/>
  <c r="BX46" i="59"/>
  <c r="BX45" i="59"/>
  <c r="BX44" i="59"/>
  <c r="BX43" i="59"/>
  <c r="BX42" i="59"/>
  <c r="BX41" i="59"/>
  <c r="BX40" i="59"/>
  <c r="BX39" i="59"/>
  <c r="BX38" i="59"/>
  <c r="BX37" i="59"/>
  <c r="BX36" i="59"/>
  <c r="BX35" i="59"/>
  <c r="BX34" i="59"/>
  <c r="BX33" i="59"/>
  <c r="BX32" i="59"/>
  <c r="BX31" i="59"/>
  <c r="BX30" i="59"/>
  <c r="BX29" i="59"/>
  <c r="BX28" i="59"/>
  <c r="BX27" i="59"/>
  <c r="BX26" i="59"/>
  <c r="BX25" i="59"/>
  <c r="BX24" i="59"/>
  <c r="BX23" i="59"/>
  <c r="BX22" i="59"/>
  <c r="BX21" i="59"/>
  <c r="BX20" i="59"/>
  <c r="BX19" i="59"/>
  <c r="BX18" i="59"/>
  <c r="BX17" i="59"/>
  <c r="BX16" i="59"/>
  <c r="BX15" i="59"/>
  <c r="BX63" i="60"/>
  <c r="BX62" i="60"/>
  <c r="BX56" i="60"/>
  <c r="BX55" i="60"/>
  <c r="BX54" i="60"/>
  <c r="BX53" i="60"/>
  <c r="BX52" i="60"/>
  <c r="BX51" i="60"/>
  <c r="BX50" i="60"/>
  <c r="BX49" i="60"/>
  <c r="BX48" i="60"/>
  <c r="BX47" i="60"/>
  <c r="BX46" i="60"/>
  <c r="BX45" i="60"/>
  <c r="BX44" i="60"/>
  <c r="BX43" i="60"/>
  <c r="BX42" i="60"/>
  <c r="BX41" i="60"/>
  <c r="BX40" i="60"/>
  <c r="BX39" i="60"/>
  <c r="BX38" i="60"/>
  <c r="BX37" i="60"/>
  <c r="BX36" i="60"/>
  <c r="BX35" i="60"/>
  <c r="BX34" i="60"/>
  <c r="BX33" i="60"/>
  <c r="BX32" i="60"/>
  <c r="BX31" i="60"/>
  <c r="BX30" i="60"/>
  <c r="BX29" i="60"/>
  <c r="BX28" i="60"/>
  <c r="BX27" i="60"/>
  <c r="BX26" i="60"/>
  <c r="BX25" i="60"/>
  <c r="BX24" i="60"/>
  <c r="BX23" i="60"/>
  <c r="BX22" i="60"/>
  <c r="BX21" i="60"/>
  <c r="BX20" i="60"/>
  <c r="BX19" i="60"/>
  <c r="BX18" i="60"/>
  <c r="BX17" i="60"/>
  <c r="BX16" i="60"/>
  <c r="BX15" i="60"/>
  <c r="BX63" i="25"/>
  <c r="BX62" i="25"/>
  <c r="BX56" i="25"/>
  <c r="BX55" i="25"/>
  <c r="BX54" i="25"/>
  <c r="BX53" i="25"/>
  <c r="BX52" i="25"/>
  <c r="BX51" i="25"/>
  <c r="BX50" i="25"/>
  <c r="BX49" i="25"/>
  <c r="BX48" i="25"/>
  <c r="BX47" i="25"/>
  <c r="BX46" i="25"/>
  <c r="BX45" i="25"/>
  <c r="BX44" i="25"/>
  <c r="BX43" i="25"/>
  <c r="BX42" i="25"/>
  <c r="BX41" i="25"/>
  <c r="BX40" i="25"/>
  <c r="BX39" i="25"/>
  <c r="BX38" i="25"/>
  <c r="BX37" i="25"/>
  <c r="BX36" i="25"/>
  <c r="BX35" i="25"/>
  <c r="BX34" i="25"/>
  <c r="BX33" i="25"/>
  <c r="BX32" i="25"/>
  <c r="BX31" i="25"/>
  <c r="BX30" i="25"/>
  <c r="BX29" i="25"/>
  <c r="BX28" i="25"/>
  <c r="BX27" i="25"/>
  <c r="BX26" i="25"/>
  <c r="BX25" i="25"/>
  <c r="BX24" i="25"/>
  <c r="BX23" i="25"/>
  <c r="BX22" i="25"/>
  <c r="BX21" i="25"/>
  <c r="BX20" i="25"/>
  <c r="BX19" i="25"/>
  <c r="BX18" i="25"/>
  <c r="BX17" i="25"/>
  <c r="BX16" i="25"/>
  <c r="BX15" i="25"/>
  <c r="BY14" i="59"/>
  <c r="BY14" i="60"/>
  <c r="BY14" i="25"/>
  <c r="BX14" i="59"/>
  <c r="BX14" i="60"/>
  <c r="BX14" i="25"/>
  <c r="BM57" i="2" l="1"/>
  <c r="D57" i="75"/>
  <c r="BN57" i="2"/>
  <c r="BM60" i="2"/>
  <c r="D60" i="75"/>
  <c r="BN60" i="2"/>
  <c r="BN56" i="2"/>
  <c r="BM56" i="2"/>
  <c r="D56" i="75"/>
  <c r="BM59" i="2"/>
  <c r="D59" i="75"/>
  <c r="BN59" i="2"/>
  <c r="BN58" i="2"/>
  <c r="D58" i="75"/>
  <c r="BM58" i="2"/>
  <c r="D9" i="62"/>
  <c r="BR59" i="2" l="1"/>
  <c r="C54" i="81"/>
  <c r="C54" i="78"/>
  <c r="D54" i="78" s="1"/>
  <c r="CA59" i="2"/>
  <c r="I58" i="75"/>
  <c r="BT58" i="28"/>
  <c r="E57" i="14"/>
  <c r="BO58" i="2"/>
  <c r="BT58" i="27"/>
  <c r="BQ58" i="2"/>
  <c r="BR56" i="2"/>
  <c r="C51" i="81"/>
  <c r="C51" i="78"/>
  <c r="D51" i="78" s="1"/>
  <c r="CA56" i="2"/>
  <c r="CA57" i="2"/>
  <c r="BR57" i="2"/>
  <c r="C52" i="81"/>
  <c r="C52" i="78"/>
  <c r="D52" i="78" s="1"/>
  <c r="I60" i="75"/>
  <c r="BQ60" i="2"/>
  <c r="E59" i="14"/>
  <c r="BT60" i="28"/>
  <c r="BT60" i="27"/>
  <c r="BO60" i="2"/>
  <c r="E58" i="14"/>
  <c r="BT59" i="27"/>
  <c r="I59" i="75"/>
  <c r="BQ59" i="2"/>
  <c r="BO59" i="2"/>
  <c r="BT59" i="28"/>
  <c r="C55" i="78"/>
  <c r="D55" i="78" s="1"/>
  <c r="CA60" i="2"/>
  <c r="BR60" i="2"/>
  <c r="C55" i="81"/>
  <c r="E55" i="14"/>
  <c r="BT56" i="28"/>
  <c r="BO56" i="2"/>
  <c r="I56" i="75"/>
  <c r="BT56" i="27"/>
  <c r="BQ56" i="2"/>
  <c r="BR58" i="2"/>
  <c r="CA58" i="2"/>
  <c r="C53" i="81"/>
  <c r="C53" i="78"/>
  <c r="D53" i="78" s="1"/>
  <c r="BQ57" i="2"/>
  <c r="BT57" i="27"/>
  <c r="BT57" i="28"/>
  <c r="E56" i="14"/>
  <c r="BO57" i="2"/>
  <c r="I57" i="75"/>
  <c r="P64" i="25"/>
  <c r="Q64" i="25"/>
  <c r="R64" i="25"/>
  <c r="S64" i="25"/>
  <c r="P64" i="60"/>
  <c r="Q64" i="60"/>
  <c r="R64" i="60"/>
  <c r="S64" i="60"/>
  <c r="P64" i="59"/>
  <c r="Q64" i="59"/>
  <c r="R64" i="59"/>
  <c r="S64" i="59"/>
  <c r="F57" i="14" l="1"/>
  <c r="F58" i="14"/>
  <c r="F59" i="14"/>
  <c r="T62" i="75"/>
  <c r="T61" i="75"/>
  <c r="T55" i="75"/>
  <c r="T54" i="75"/>
  <c r="T53" i="75"/>
  <c r="T52" i="75"/>
  <c r="T51" i="75"/>
  <c r="T50" i="75"/>
  <c r="T49" i="75"/>
  <c r="T48" i="75"/>
  <c r="T47" i="75"/>
  <c r="T46" i="75"/>
  <c r="T45" i="75"/>
  <c r="T44" i="75"/>
  <c r="T43" i="75"/>
  <c r="T42" i="75"/>
  <c r="T41" i="75"/>
  <c r="T40" i="75"/>
  <c r="T39" i="75"/>
  <c r="T38" i="75"/>
  <c r="T37" i="75"/>
  <c r="T36" i="75"/>
  <c r="T35" i="75"/>
  <c r="T34" i="75"/>
  <c r="T33" i="75"/>
  <c r="T32" i="75"/>
  <c r="T31" i="75"/>
  <c r="T30" i="75"/>
  <c r="T29" i="75"/>
  <c r="T28" i="75"/>
  <c r="T27" i="75"/>
  <c r="T26" i="75"/>
  <c r="T25" i="75"/>
  <c r="T24" i="75"/>
  <c r="T23" i="75"/>
  <c r="T22" i="75"/>
  <c r="T21" i="75"/>
  <c r="T20" i="75"/>
  <c r="T19" i="75"/>
  <c r="T18" i="75"/>
  <c r="T17" i="75"/>
  <c r="T16" i="75"/>
  <c r="T15" i="75"/>
  <c r="T14" i="75"/>
  <c r="N62" i="75"/>
  <c r="N61" i="75"/>
  <c r="N55" i="75"/>
  <c r="N54" i="75"/>
  <c r="N53" i="75"/>
  <c r="N52" i="75"/>
  <c r="N51" i="75"/>
  <c r="N50" i="75"/>
  <c r="N49" i="75"/>
  <c r="N48" i="75"/>
  <c r="N47" i="75"/>
  <c r="N46" i="75"/>
  <c r="N45" i="75"/>
  <c r="N44" i="75"/>
  <c r="N43" i="75"/>
  <c r="N42" i="75"/>
  <c r="N41" i="75"/>
  <c r="N40" i="75"/>
  <c r="N39" i="75"/>
  <c r="N38" i="75"/>
  <c r="N37" i="75"/>
  <c r="N36" i="75"/>
  <c r="N35" i="75"/>
  <c r="N34" i="75"/>
  <c r="N33" i="75"/>
  <c r="N32" i="75"/>
  <c r="N31" i="75"/>
  <c r="N30" i="75"/>
  <c r="N29" i="75"/>
  <c r="N28" i="75"/>
  <c r="N27" i="75"/>
  <c r="N26" i="75"/>
  <c r="N25" i="75"/>
  <c r="N24" i="75"/>
  <c r="N23" i="75"/>
  <c r="N22" i="75"/>
  <c r="N21" i="75"/>
  <c r="N20" i="75"/>
  <c r="N19" i="75"/>
  <c r="N18" i="75"/>
  <c r="N17" i="75"/>
  <c r="N16" i="75"/>
  <c r="N15" i="75"/>
  <c r="N14" i="75"/>
  <c r="H62" i="75"/>
  <c r="H61" i="75"/>
  <c r="H55" i="75"/>
  <c r="H54" i="75"/>
  <c r="H53" i="75"/>
  <c r="H52" i="75"/>
  <c r="H51" i="75"/>
  <c r="H50" i="75"/>
  <c r="H49" i="75"/>
  <c r="H48" i="75"/>
  <c r="H47" i="75"/>
  <c r="H46" i="75"/>
  <c r="H45" i="75"/>
  <c r="H44" i="75"/>
  <c r="H43" i="75"/>
  <c r="H42" i="75"/>
  <c r="H41" i="75"/>
  <c r="H40" i="75"/>
  <c r="H39" i="75"/>
  <c r="H38" i="75"/>
  <c r="H37" i="75"/>
  <c r="H36" i="75"/>
  <c r="H35" i="75"/>
  <c r="H34" i="75"/>
  <c r="H33" i="75"/>
  <c r="H32" i="75"/>
  <c r="H31" i="75"/>
  <c r="H30" i="75"/>
  <c r="H29" i="75"/>
  <c r="H28" i="75"/>
  <c r="H27" i="75"/>
  <c r="H26" i="75"/>
  <c r="H25" i="75"/>
  <c r="H24" i="75"/>
  <c r="H23" i="75"/>
  <c r="H22" i="75"/>
  <c r="H21" i="75"/>
  <c r="H20" i="75"/>
  <c r="H19" i="75"/>
  <c r="H18" i="75"/>
  <c r="H17" i="75"/>
  <c r="H16" i="75"/>
  <c r="H15" i="75"/>
  <c r="H14" i="75"/>
  <c r="T13" i="75"/>
  <c r="N13" i="75"/>
  <c r="H13" i="75"/>
  <c r="M62" i="75" l="1"/>
  <c r="M61" i="75"/>
  <c r="M55" i="75"/>
  <c r="M54" i="75"/>
  <c r="M53" i="75"/>
  <c r="M52" i="75"/>
  <c r="M51" i="75"/>
  <c r="M50" i="75"/>
  <c r="M49" i="75"/>
  <c r="M48" i="75"/>
  <c r="M47" i="75"/>
  <c r="M46" i="75"/>
  <c r="M45" i="75"/>
  <c r="M44" i="75"/>
  <c r="M43" i="75"/>
  <c r="M42" i="75"/>
  <c r="M41" i="75"/>
  <c r="M40" i="75"/>
  <c r="M39" i="75"/>
  <c r="M38" i="75"/>
  <c r="M37" i="75"/>
  <c r="M36" i="75"/>
  <c r="M35" i="75"/>
  <c r="M34" i="75"/>
  <c r="M33" i="75"/>
  <c r="M32" i="75"/>
  <c r="M31" i="75"/>
  <c r="M30" i="75"/>
  <c r="M29" i="75"/>
  <c r="M28" i="75"/>
  <c r="M27" i="75"/>
  <c r="M26" i="75"/>
  <c r="M25" i="75"/>
  <c r="M24" i="75"/>
  <c r="M23" i="75"/>
  <c r="M22" i="75"/>
  <c r="M21" i="75"/>
  <c r="M20" i="75"/>
  <c r="M19" i="75"/>
  <c r="M18" i="75"/>
  <c r="M17" i="75"/>
  <c r="M16" i="75"/>
  <c r="M15" i="75"/>
  <c r="M14" i="75"/>
  <c r="M13" i="75"/>
  <c r="S62" i="75"/>
  <c r="S61" i="75"/>
  <c r="S55" i="75"/>
  <c r="S54" i="75"/>
  <c r="S53" i="75"/>
  <c r="S52" i="75"/>
  <c r="S51" i="75"/>
  <c r="S50" i="75"/>
  <c r="S49" i="75"/>
  <c r="S48" i="75"/>
  <c r="S47" i="75"/>
  <c r="S46" i="75"/>
  <c r="S45" i="75"/>
  <c r="S44" i="75"/>
  <c r="S43" i="75"/>
  <c r="S42" i="75"/>
  <c r="S41" i="75"/>
  <c r="S40" i="75"/>
  <c r="S39" i="75"/>
  <c r="S38" i="75"/>
  <c r="S37" i="75"/>
  <c r="S36" i="75"/>
  <c r="S35" i="75"/>
  <c r="S34" i="75"/>
  <c r="S33" i="75"/>
  <c r="S32" i="75"/>
  <c r="S31" i="75"/>
  <c r="S30" i="75"/>
  <c r="S29" i="75"/>
  <c r="S28" i="75"/>
  <c r="S27" i="75"/>
  <c r="S26" i="75"/>
  <c r="S25" i="75"/>
  <c r="S24" i="75"/>
  <c r="S23" i="75"/>
  <c r="S22" i="75"/>
  <c r="S21" i="75"/>
  <c r="S20" i="75"/>
  <c r="S19" i="75"/>
  <c r="S18" i="75"/>
  <c r="S17" i="75"/>
  <c r="S16" i="75"/>
  <c r="S15" i="75"/>
  <c r="S14" i="75"/>
  <c r="S13" i="75"/>
  <c r="G62" i="75"/>
  <c r="G61" i="75"/>
  <c r="G55" i="75"/>
  <c r="G54" i="75"/>
  <c r="G53" i="75"/>
  <c r="G52" i="75"/>
  <c r="G51" i="75"/>
  <c r="G50" i="75"/>
  <c r="G49" i="75"/>
  <c r="G48" i="75"/>
  <c r="G47" i="75"/>
  <c r="G46" i="75"/>
  <c r="G45" i="75"/>
  <c r="G44" i="75"/>
  <c r="G43" i="75"/>
  <c r="G42" i="75"/>
  <c r="G41" i="75"/>
  <c r="G40" i="75"/>
  <c r="G39" i="75"/>
  <c r="G38" i="75"/>
  <c r="G37" i="75"/>
  <c r="G36" i="75"/>
  <c r="G35" i="75"/>
  <c r="G34" i="75"/>
  <c r="G33" i="75"/>
  <c r="G32" i="75"/>
  <c r="G31" i="75"/>
  <c r="G30" i="75"/>
  <c r="G29" i="75"/>
  <c r="G28" i="75"/>
  <c r="G27" i="75"/>
  <c r="G26" i="75"/>
  <c r="G25" i="75"/>
  <c r="G24" i="75"/>
  <c r="G23" i="75"/>
  <c r="G22" i="75"/>
  <c r="G21" i="75"/>
  <c r="G20" i="75"/>
  <c r="G19" i="75"/>
  <c r="G18" i="75"/>
  <c r="G17" i="75"/>
  <c r="G16" i="75"/>
  <c r="G15" i="75"/>
  <c r="G14" i="75"/>
  <c r="G13" i="75"/>
  <c r="A63" i="60" l="1"/>
  <c r="A62"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63" i="59"/>
  <c r="A62" i="59"/>
  <c r="A56" i="59"/>
  <c r="A55" i="59"/>
  <c r="A54" i="59"/>
  <c r="A53" i="59"/>
  <c r="A52" i="59"/>
  <c r="A51" i="59"/>
  <c r="A50" i="59"/>
  <c r="A49" i="59"/>
  <c r="A48" i="59"/>
  <c r="A47" i="59"/>
  <c r="A46" i="59"/>
  <c r="A45" i="59"/>
  <c r="A44" i="59"/>
  <c r="A43" i="59"/>
  <c r="A42" i="59"/>
  <c r="A41" i="59"/>
  <c r="A40" i="59"/>
  <c r="A39" i="59"/>
  <c r="A38" i="59"/>
  <c r="A37" i="59"/>
  <c r="A36" i="59"/>
  <c r="A35" i="59"/>
  <c r="A34" i="59"/>
  <c r="A33" i="59"/>
  <c r="A32" i="59"/>
  <c r="A31" i="59"/>
  <c r="A30" i="59"/>
  <c r="A29" i="59"/>
  <c r="A28" i="59"/>
  <c r="A27" i="59"/>
  <c r="A26" i="59"/>
  <c r="A25" i="59"/>
  <c r="A24" i="59"/>
  <c r="A23" i="59"/>
  <c r="A22" i="59"/>
  <c r="A21" i="59"/>
  <c r="A20" i="59"/>
  <c r="A19" i="59"/>
  <c r="A18" i="59"/>
  <c r="A17" i="59"/>
  <c r="A16" i="59"/>
  <c r="A15" i="59"/>
  <c r="A14" i="60"/>
  <c r="A14" i="59"/>
  <c r="D12" i="76"/>
  <c r="E12" i="76" s="1"/>
  <c r="F12" i="76" s="1"/>
  <c r="G12" i="76" s="1"/>
  <c r="H12" i="76" s="1"/>
  <c r="I12" i="76" s="1"/>
  <c r="J12" i="76" s="1"/>
  <c r="A62" i="75" l="1"/>
  <c r="A61" i="75"/>
  <c r="A55" i="75"/>
  <c r="A54" i="75"/>
  <c r="A53" i="75"/>
  <c r="A52" i="75"/>
  <c r="A51" i="75"/>
  <c r="A50" i="75"/>
  <c r="A49" i="75"/>
  <c r="A48" i="75"/>
  <c r="A47" i="75"/>
  <c r="A46" i="75"/>
  <c r="A45" i="75"/>
  <c r="A44" i="75"/>
  <c r="A43" i="75"/>
  <c r="A42" i="75"/>
  <c r="A41" i="75"/>
  <c r="A40" i="75"/>
  <c r="A39" i="75"/>
  <c r="A38" i="75"/>
  <c r="A37" i="75"/>
  <c r="A36" i="75"/>
  <c r="A35" i="75"/>
  <c r="A34" i="75"/>
  <c r="A33" i="75"/>
  <c r="A32" i="75"/>
  <c r="A31" i="75"/>
  <c r="A30" i="75"/>
  <c r="A29" i="75"/>
  <c r="A28" i="75"/>
  <c r="A27" i="75"/>
  <c r="A26" i="75"/>
  <c r="A25" i="75"/>
  <c r="A24" i="75"/>
  <c r="A23" i="75"/>
  <c r="A22" i="75"/>
  <c r="A21" i="75"/>
  <c r="A20" i="75"/>
  <c r="A19" i="75"/>
  <c r="A18" i="75"/>
  <c r="A17" i="75"/>
  <c r="A16" i="75"/>
  <c r="A15" i="75"/>
  <c r="A14" i="75"/>
  <c r="A13" i="75"/>
  <c r="A62" i="27" l="1"/>
  <c r="A61" i="27"/>
  <c r="A55" i="27"/>
  <c r="A54" i="27"/>
  <c r="A53" i="27"/>
  <c r="A52" i="27"/>
  <c r="A51" i="27"/>
  <c r="A50" i="27"/>
  <c r="A49" i="27"/>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62" i="28"/>
  <c r="A61"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62" i="2"/>
  <c r="A61"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7"/>
  <c r="A13" i="28"/>
  <c r="A13" i="2"/>
  <c r="A63" i="25"/>
  <c r="A62"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60" i="14" l="1"/>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B13" i="75" l="1"/>
  <c r="B61"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62" i="75"/>
  <c r="Y12" i="1" l="1"/>
  <c r="Y60" i="1"/>
  <c r="Y59"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AX60"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9" i="1"/>
  <c r="AX11" i="1"/>
  <c r="Z12" i="1" l="1"/>
  <c r="Z14" i="75" s="1"/>
  <c r="R13" i="14"/>
  <c r="Z11" i="1"/>
  <c r="Z13" i="75" s="1"/>
  <c r="R12" i="14"/>
  <c r="Z15" i="1"/>
  <c r="Z17" i="75" s="1"/>
  <c r="Z17" i="1"/>
  <c r="Z19" i="75" s="1"/>
  <c r="Z19" i="1"/>
  <c r="Z21" i="75" s="1"/>
  <c r="Z21" i="1"/>
  <c r="Z23" i="75" s="1"/>
  <c r="Z23" i="1"/>
  <c r="Z25" i="75" s="1"/>
  <c r="Z25" i="1"/>
  <c r="Z27" i="75" s="1"/>
  <c r="Z27" i="1"/>
  <c r="Z29" i="75" s="1"/>
  <c r="Z29" i="1"/>
  <c r="Z31" i="75" s="1"/>
  <c r="Z31" i="1"/>
  <c r="Z33" i="75" s="1"/>
  <c r="Z33" i="1"/>
  <c r="Z35" i="75" s="1"/>
  <c r="Z35" i="1"/>
  <c r="Z37" i="75" s="1"/>
  <c r="Z37" i="1"/>
  <c r="Z39" i="75" s="1"/>
  <c r="Z39" i="1"/>
  <c r="Z41" i="75" s="1"/>
  <c r="Z41" i="1"/>
  <c r="Z43" i="75" s="1"/>
  <c r="Z43" i="1"/>
  <c r="Z45" i="75" s="1"/>
  <c r="Z45" i="1"/>
  <c r="Z47" i="75" s="1"/>
  <c r="Z47" i="1"/>
  <c r="Z49" i="75" s="1"/>
  <c r="Z49" i="1"/>
  <c r="Z51" i="75" s="1"/>
  <c r="Z51" i="1"/>
  <c r="Z53" i="75" s="1"/>
  <c r="Z53" i="1"/>
  <c r="Z55" i="75" s="1"/>
  <c r="CC18" i="25"/>
  <c r="CC20" i="25"/>
  <c r="CC22" i="25"/>
  <c r="CC24" i="25"/>
  <c r="CC26" i="25"/>
  <c r="CC28" i="25"/>
  <c r="CC30" i="25"/>
  <c r="CC32" i="25"/>
  <c r="CC34" i="25"/>
  <c r="CC36" i="25"/>
  <c r="CC38" i="25"/>
  <c r="CC40" i="25"/>
  <c r="CC42" i="25"/>
  <c r="CC44" i="25"/>
  <c r="CC46" i="25"/>
  <c r="CC48" i="25"/>
  <c r="CC50" i="25"/>
  <c r="CC52" i="25"/>
  <c r="CC54" i="25"/>
  <c r="CC56" i="25"/>
  <c r="BP17" i="2"/>
  <c r="BP19" i="2"/>
  <c r="BP21" i="2"/>
  <c r="BP23" i="2"/>
  <c r="BP25" i="2"/>
  <c r="BP27" i="2"/>
  <c r="BP29" i="2"/>
  <c r="BP31" i="2"/>
  <c r="BP33" i="2"/>
  <c r="BP35" i="2"/>
  <c r="BP37" i="2"/>
  <c r="BP39" i="2"/>
  <c r="BP41" i="2"/>
  <c r="BP43" i="2"/>
  <c r="BP45" i="2"/>
  <c r="BP47" i="2"/>
  <c r="BP49" i="2"/>
  <c r="BP51" i="2"/>
  <c r="BP53" i="2"/>
  <c r="BP55" i="2"/>
  <c r="BP17" i="28"/>
  <c r="BP19" i="28"/>
  <c r="BP21" i="28"/>
  <c r="BP23" i="28"/>
  <c r="BP25" i="28"/>
  <c r="BP27" i="28"/>
  <c r="BP29" i="28"/>
  <c r="BP31" i="28"/>
  <c r="BP33" i="28"/>
  <c r="BP35" i="28"/>
  <c r="BP37" i="28"/>
  <c r="BP39" i="28"/>
  <c r="BP41" i="28"/>
  <c r="BP43" i="28"/>
  <c r="BP45" i="28"/>
  <c r="BP47" i="28"/>
  <c r="BP49" i="28"/>
  <c r="BP51" i="28"/>
  <c r="BP53" i="28"/>
  <c r="BP55" i="28"/>
  <c r="BP17" i="27"/>
  <c r="BP19" i="27"/>
  <c r="BP21" i="27"/>
  <c r="BP23" i="27"/>
  <c r="BP25" i="27"/>
  <c r="BP27" i="27"/>
  <c r="BP29" i="27"/>
  <c r="BP31" i="27"/>
  <c r="BP33" i="27"/>
  <c r="BP35" i="27"/>
  <c r="BP37" i="27"/>
  <c r="BP39" i="27"/>
  <c r="BP41" i="27"/>
  <c r="BP43" i="27"/>
  <c r="BP45" i="27"/>
  <c r="BP47" i="27"/>
  <c r="BP49" i="27"/>
  <c r="BP51" i="27"/>
  <c r="BP53" i="27"/>
  <c r="BP55" i="27"/>
  <c r="CC18" i="59"/>
  <c r="CC20" i="59"/>
  <c r="CC22" i="59"/>
  <c r="CC24" i="59"/>
  <c r="CC26" i="59"/>
  <c r="CC28" i="59"/>
  <c r="CC30" i="59"/>
  <c r="CC32" i="59"/>
  <c r="CC34" i="59"/>
  <c r="CC36" i="59"/>
  <c r="CC38" i="59"/>
  <c r="CC40" i="59"/>
  <c r="CC42" i="59"/>
  <c r="CC44" i="59"/>
  <c r="CC46" i="59"/>
  <c r="CC48" i="59"/>
  <c r="CC50" i="59"/>
  <c r="CC52" i="59"/>
  <c r="CC54" i="59"/>
  <c r="CC56" i="59"/>
  <c r="CC18" i="60"/>
  <c r="CC20" i="60"/>
  <c r="CC22" i="60"/>
  <c r="CC24" i="60"/>
  <c r="CC26" i="60"/>
  <c r="CC28" i="60"/>
  <c r="CC30" i="60"/>
  <c r="CC32" i="60"/>
  <c r="CC34" i="60"/>
  <c r="CC36" i="60"/>
  <c r="CC38" i="60"/>
  <c r="CC40" i="60"/>
  <c r="CC42" i="60"/>
  <c r="CC44" i="60"/>
  <c r="CC46" i="60"/>
  <c r="CC48" i="60"/>
  <c r="CC50" i="60"/>
  <c r="CC52" i="60"/>
  <c r="CC54" i="60"/>
  <c r="CC56" i="60"/>
  <c r="Z16" i="1"/>
  <c r="Z18" i="75" s="1"/>
  <c r="Z18" i="1"/>
  <c r="Z20" i="75" s="1"/>
  <c r="Z20" i="1"/>
  <c r="Z22" i="75" s="1"/>
  <c r="Z22" i="1"/>
  <c r="Z24" i="75" s="1"/>
  <c r="Z24" i="1"/>
  <c r="Z26" i="75" s="1"/>
  <c r="Z26" i="1"/>
  <c r="Z28" i="75" s="1"/>
  <c r="Z28" i="1"/>
  <c r="Z30" i="75" s="1"/>
  <c r="Z30" i="1"/>
  <c r="Z32" i="75" s="1"/>
  <c r="Z32" i="1"/>
  <c r="Z34" i="75" s="1"/>
  <c r="Z34" i="1"/>
  <c r="Z36" i="75" s="1"/>
  <c r="Z36" i="1"/>
  <c r="Z38" i="75" s="1"/>
  <c r="Z38" i="1"/>
  <c r="Z40" i="75" s="1"/>
  <c r="Z40" i="1"/>
  <c r="Z42" i="75" s="1"/>
  <c r="Z42" i="1"/>
  <c r="Z44" i="75" s="1"/>
  <c r="Z44" i="1"/>
  <c r="Z46" i="75" s="1"/>
  <c r="Z46" i="1"/>
  <c r="Z48" i="75" s="1"/>
  <c r="Z48" i="1"/>
  <c r="Z50" i="75" s="1"/>
  <c r="Z50" i="1"/>
  <c r="Z52" i="75" s="1"/>
  <c r="Z52" i="1"/>
  <c r="Z54" i="75" s="1"/>
  <c r="Z59" i="1"/>
  <c r="Z61" i="75" s="1"/>
  <c r="CC19" i="25"/>
  <c r="CC21" i="25"/>
  <c r="CC23" i="25"/>
  <c r="CC25" i="25"/>
  <c r="CC27" i="25"/>
  <c r="CC29" i="25"/>
  <c r="CC31" i="25"/>
  <c r="CC33" i="25"/>
  <c r="CC35" i="25"/>
  <c r="CC37" i="25"/>
  <c r="CC39" i="25"/>
  <c r="CC41" i="25"/>
  <c r="CC43" i="25"/>
  <c r="CC45" i="25"/>
  <c r="CC47" i="25"/>
  <c r="CC49" i="25"/>
  <c r="CC51" i="25"/>
  <c r="CC53" i="25"/>
  <c r="CC55" i="25"/>
  <c r="CC62" i="25"/>
  <c r="BP18" i="2"/>
  <c r="BP20" i="2"/>
  <c r="BP22" i="2"/>
  <c r="BP24" i="2"/>
  <c r="BP26" i="2"/>
  <c r="BP28" i="2"/>
  <c r="BP30" i="2"/>
  <c r="BP32" i="2"/>
  <c r="BP34" i="2"/>
  <c r="BP36" i="2"/>
  <c r="BP38" i="2"/>
  <c r="BP40" i="2"/>
  <c r="BP42" i="2"/>
  <c r="BP44" i="2"/>
  <c r="BP46" i="2"/>
  <c r="BP48" i="2"/>
  <c r="BP50" i="2"/>
  <c r="BP52" i="2"/>
  <c r="BP54" i="2"/>
  <c r="BP61" i="2"/>
  <c r="BP18" i="28"/>
  <c r="BP20" i="28"/>
  <c r="BP22" i="28"/>
  <c r="BP24" i="28"/>
  <c r="BP26" i="28"/>
  <c r="BP28" i="28"/>
  <c r="BP30" i="28"/>
  <c r="BP32" i="28"/>
  <c r="BP34" i="28"/>
  <c r="BP36" i="28"/>
  <c r="BP38" i="28"/>
  <c r="BP40" i="28"/>
  <c r="BP42" i="28"/>
  <c r="BP44" i="28"/>
  <c r="BP46" i="28"/>
  <c r="BP48" i="28"/>
  <c r="BP50" i="28"/>
  <c r="BP52" i="28"/>
  <c r="BP54" i="28"/>
  <c r="BP61" i="28"/>
  <c r="BP18" i="27"/>
  <c r="BP20" i="27"/>
  <c r="BP22" i="27"/>
  <c r="BP24" i="27"/>
  <c r="BP26" i="27"/>
  <c r="BP28" i="27"/>
  <c r="BP30" i="27"/>
  <c r="BP32" i="27"/>
  <c r="BP34" i="27"/>
  <c r="BP36" i="27"/>
  <c r="BP38" i="27"/>
  <c r="BP40" i="27"/>
  <c r="BP42" i="27"/>
  <c r="BP44" i="27"/>
  <c r="BP46" i="27"/>
  <c r="BP48" i="27"/>
  <c r="BP50" i="27"/>
  <c r="BP52" i="27"/>
  <c r="BP54" i="27"/>
  <c r="BP61" i="27"/>
  <c r="CC19" i="59"/>
  <c r="CC21" i="59"/>
  <c r="CC23" i="59"/>
  <c r="CC25" i="59"/>
  <c r="CC27" i="59"/>
  <c r="CC29" i="59"/>
  <c r="CC31" i="59"/>
  <c r="CC33" i="59"/>
  <c r="CC35" i="59"/>
  <c r="CC37" i="59"/>
  <c r="CC39" i="59"/>
  <c r="CC41" i="59"/>
  <c r="CC43" i="59"/>
  <c r="CC45" i="59"/>
  <c r="CC47" i="59"/>
  <c r="CC49" i="59"/>
  <c r="CC51" i="59"/>
  <c r="CC53" i="59"/>
  <c r="CC55" i="59"/>
  <c r="CC62" i="59"/>
  <c r="CC19" i="60"/>
  <c r="CC21" i="60"/>
  <c r="CC23" i="60"/>
  <c r="CC25" i="60"/>
  <c r="CC27" i="60"/>
  <c r="CC29" i="60"/>
  <c r="CC31" i="60"/>
  <c r="CC33" i="60"/>
  <c r="CC35" i="60"/>
  <c r="CC37" i="60"/>
  <c r="CC39" i="60"/>
  <c r="CC41" i="60"/>
  <c r="CC43" i="60"/>
  <c r="CC45" i="60"/>
  <c r="CC47" i="60"/>
  <c r="CC49" i="60"/>
  <c r="CC51" i="60"/>
  <c r="CC53" i="60"/>
  <c r="CC55" i="60"/>
  <c r="CC62" i="60"/>
  <c r="CC63" i="25"/>
  <c r="BP62" i="28"/>
  <c r="CC63" i="59"/>
  <c r="Z60" i="1"/>
  <c r="Z62" i="75" s="1"/>
  <c r="BP62" i="2"/>
  <c r="BP62" i="27"/>
  <c r="CC63" i="60"/>
  <c r="Z14" i="1"/>
  <c r="Z16" i="75" s="1"/>
  <c r="CC17" i="25"/>
  <c r="BP16" i="2"/>
  <c r="BP16" i="28"/>
  <c r="BP16" i="27"/>
  <c r="CC17" i="59"/>
  <c r="CC17" i="60"/>
  <c r="CC16" i="60"/>
  <c r="Z13" i="1"/>
  <c r="Z15" i="75" s="1"/>
  <c r="CC15" i="25"/>
  <c r="CB13" i="27"/>
  <c r="CB13" i="2"/>
  <c r="CM14" i="25"/>
  <c r="CC14" i="25"/>
  <c r="CC16" i="25"/>
  <c r="BP13" i="28"/>
  <c r="BP14" i="2"/>
  <c r="BP14" i="28"/>
  <c r="BP14" i="27"/>
  <c r="CC14" i="59"/>
  <c r="CC15" i="59"/>
  <c r="CC15" i="60"/>
  <c r="BP13" i="2"/>
  <c r="BP13" i="27"/>
  <c r="BP15" i="2"/>
  <c r="BP15" i="28"/>
  <c r="BP15" i="27"/>
  <c r="CC14" i="60"/>
  <c r="CC16" i="59"/>
  <c r="R61" i="14"/>
  <c r="R60"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R18" i="14"/>
  <c r="R17" i="14"/>
  <c r="R16" i="14"/>
  <c r="R15" i="14"/>
  <c r="R14" i="14"/>
  <c r="CM15" i="60" l="1"/>
  <c r="CC64" i="25"/>
  <c r="CB14" i="2"/>
  <c r="CM15" i="25"/>
  <c r="CB14" i="28"/>
  <c r="S13" i="14"/>
  <c r="CM15" i="59"/>
  <c r="CB14" i="27"/>
  <c r="CC64" i="60"/>
  <c r="CC64" i="59"/>
  <c r="CB13" i="28"/>
  <c r="CM14" i="60"/>
  <c r="S12" i="14"/>
  <c r="CM14" i="59"/>
  <c r="E81" i="14"/>
  <c r="CM62" i="60"/>
  <c r="CM62" i="59"/>
  <c r="CB61" i="27"/>
  <c r="CB61" i="28"/>
  <c r="CB61" i="2"/>
  <c r="CM62" i="25"/>
  <c r="S60" i="14"/>
  <c r="CM53" i="60"/>
  <c r="CM53" i="59"/>
  <c r="CB52" i="27"/>
  <c r="CB52" i="28"/>
  <c r="CB52" i="2"/>
  <c r="CM53" i="25"/>
  <c r="S51" i="14"/>
  <c r="CM49" i="60"/>
  <c r="CM49" i="59"/>
  <c r="CB48" i="27"/>
  <c r="CB48" i="28"/>
  <c r="CB48" i="2"/>
  <c r="CM49" i="25"/>
  <c r="S47" i="14"/>
  <c r="CM45" i="60"/>
  <c r="CM45" i="59"/>
  <c r="CB44" i="27"/>
  <c r="CB44" i="28"/>
  <c r="CM45" i="25"/>
  <c r="CB44" i="2"/>
  <c r="S43" i="14"/>
  <c r="CM41" i="60"/>
  <c r="CM41" i="59"/>
  <c r="CB40" i="27"/>
  <c r="CB40" i="28"/>
  <c r="CM41" i="25"/>
  <c r="CB40" i="2"/>
  <c r="S39" i="14"/>
  <c r="CM37" i="60"/>
  <c r="CM37" i="59"/>
  <c r="CB36" i="27"/>
  <c r="CB36" i="28"/>
  <c r="CM37" i="25"/>
  <c r="CB36" i="2"/>
  <c r="S35" i="14"/>
  <c r="CM33" i="60"/>
  <c r="CM33" i="59"/>
  <c r="CB32" i="27"/>
  <c r="CB32" i="28"/>
  <c r="CM33" i="25"/>
  <c r="CB32" i="2"/>
  <c r="S31" i="14"/>
  <c r="CM29" i="60"/>
  <c r="CM29" i="59"/>
  <c r="CB28" i="27"/>
  <c r="CB28" i="28"/>
  <c r="CM29" i="25"/>
  <c r="CB28" i="2"/>
  <c r="S27" i="14"/>
  <c r="CM25" i="60"/>
  <c r="CM25" i="59"/>
  <c r="CB24" i="27"/>
  <c r="CB24" i="28"/>
  <c r="CM25" i="25"/>
  <c r="CB24" i="2"/>
  <c r="S23" i="14"/>
  <c r="CM21" i="60"/>
  <c r="CM21" i="59"/>
  <c r="CB20" i="27"/>
  <c r="CB20" i="28"/>
  <c r="CM21" i="25"/>
  <c r="CB20" i="2"/>
  <c r="S19" i="14"/>
  <c r="CB55" i="27"/>
  <c r="CB55" i="28"/>
  <c r="CB55" i="2"/>
  <c r="CM56" i="60"/>
  <c r="CM56" i="59"/>
  <c r="CM56" i="25"/>
  <c r="S54" i="14"/>
  <c r="CB51" i="27"/>
  <c r="CB51" i="28"/>
  <c r="CB51" i="2"/>
  <c r="CM52" i="60"/>
  <c r="CM52" i="59"/>
  <c r="CM52" i="25"/>
  <c r="S50" i="14"/>
  <c r="CB47" i="27"/>
  <c r="CB47" i="28"/>
  <c r="CB47" i="2"/>
  <c r="CM48" i="60"/>
  <c r="CM48" i="59"/>
  <c r="CM48" i="25"/>
  <c r="S46" i="14"/>
  <c r="CB43" i="27"/>
  <c r="CB43" i="28"/>
  <c r="CM44" i="60"/>
  <c r="CM44" i="59"/>
  <c r="CB43" i="2"/>
  <c r="CM44" i="25"/>
  <c r="S42" i="14"/>
  <c r="CB39" i="27"/>
  <c r="CB39" i="28"/>
  <c r="CM40" i="60"/>
  <c r="CM40" i="59"/>
  <c r="CB39" i="2"/>
  <c r="CM40" i="25"/>
  <c r="S38" i="14"/>
  <c r="CB35" i="27"/>
  <c r="CB35" i="28"/>
  <c r="CM36" i="60"/>
  <c r="CM36" i="59"/>
  <c r="CB35" i="2"/>
  <c r="CM36" i="25"/>
  <c r="S34" i="14"/>
  <c r="CB31" i="27"/>
  <c r="CB31" i="28"/>
  <c r="CM32" i="60"/>
  <c r="CM32" i="59"/>
  <c r="CB31" i="2"/>
  <c r="CM32" i="25"/>
  <c r="S30" i="14"/>
  <c r="CB27" i="27"/>
  <c r="CB27" i="28"/>
  <c r="CM28" i="60"/>
  <c r="CM28" i="59"/>
  <c r="CB27" i="2"/>
  <c r="CM28" i="25"/>
  <c r="S26" i="14"/>
  <c r="CB23" i="27"/>
  <c r="CB23" i="28"/>
  <c r="CM24" i="60"/>
  <c r="CM24" i="59"/>
  <c r="CB23" i="2"/>
  <c r="CM24" i="25"/>
  <c r="S22" i="14"/>
  <c r="CB19" i="27"/>
  <c r="CB19" i="28"/>
  <c r="CM20" i="60"/>
  <c r="CM20" i="59"/>
  <c r="CB19" i="2"/>
  <c r="CM20" i="25"/>
  <c r="S18" i="14"/>
  <c r="CM55" i="60"/>
  <c r="CM55" i="59"/>
  <c r="CB54" i="27"/>
  <c r="CB54" i="28"/>
  <c r="CB54" i="2"/>
  <c r="CM55" i="25"/>
  <c r="S53" i="14"/>
  <c r="CM51" i="60"/>
  <c r="CM51" i="59"/>
  <c r="CB50" i="27"/>
  <c r="CB50" i="28"/>
  <c r="CB50" i="2"/>
  <c r="CM51" i="25"/>
  <c r="S49" i="14"/>
  <c r="CM47" i="60"/>
  <c r="CM47" i="59"/>
  <c r="CB46" i="27"/>
  <c r="CB46" i="28"/>
  <c r="CM47" i="25"/>
  <c r="CB46" i="2"/>
  <c r="S45" i="14"/>
  <c r="CM43" i="60"/>
  <c r="CM43" i="59"/>
  <c r="CB42" i="27"/>
  <c r="CB42" i="28"/>
  <c r="CM43" i="25"/>
  <c r="CB42" i="2"/>
  <c r="S41" i="14"/>
  <c r="CM39" i="60"/>
  <c r="CM39" i="59"/>
  <c r="CB38" i="27"/>
  <c r="CB38" i="28"/>
  <c r="CM39" i="25"/>
  <c r="CB38" i="2"/>
  <c r="S37" i="14"/>
  <c r="CM35" i="60"/>
  <c r="CM35" i="59"/>
  <c r="CB34" i="27"/>
  <c r="CB34" i="28"/>
  <c r="CM35" i="25"/>
  <c r="CB34" i="2"/>
  <c r="S33" i="14"/>
  <c r="CM31" i="60"/>
  <c r="CM31" i="59"/>
  <c r="CB30" i="27"/>
  <c r="CB30" i="28"/>
  <c r="CM31" i="25"/>
  <c r="CB30" i="2"/>
  <c r="S29" i="14"/>
  <c r="CM27" i="60"/>
  <c r="CM27" i="59"/>
  <c r="CB26" i="27"/>
  <c r="CB26" i="28"/>
  <c r="CM27" i="25"/>
  <c r="CB26" i="2"/>
  <c r="S25" i="14"/>
  <c r="CM23" i="60"/>
  <c r="CM23" i="59"/>
  <c r="CB22" i="27"/>
  <c r="CB22" i="28"/>
  <c r="CM23" i="25"/>
  <c r="CB22" i="2"/>
  <c r="S21" i="14"/>
  <c r="CM19" i="60"/>
  <c r="CM19" i="59"/>
  <c r="CB18" i="27"/>
  <c r="CB18" i="28"/>
  <c r="CM19" i="25"/>
  <c r="CB18" i="2"/>
  <c r="S17" i="14"/>
  <c r="CB53" i="27"/>
  <c r="CB53" i="28"/>
  <c r="CB53" i="2"/>
  <c r="CM54" i="60"/>
  <c r="CM54" i="59"/>
  <c r="CM54" i="25"/>
  <c r="S52" i="14"/>
  <c r="CB49" i="27"/>
  <c r="CB49" i="28"/>
  <c r="CB49" i="2"/>
  <c r="CM50" i="60"/>
  <c r="CM50" i="59"/>
  <c r="CM50" i="25"/>
  <c r="S48" i="14"/>
  <c r="CB45" i="27"/>
  <c r="CB45" i="28"/>
  <c r="CM46" i="60"/>
  <c r="CM46" i="59"/>
  <c r="CB45" i="2"/>
  <c r="CM46" i="25"/>
  <c r="S44" i="14"/>
  <c r="CB41" i="27"/>
  <c r="CB41" i="28"/>
  <c r="CM42" i="60"/>
  <c r="CM42" i="59"/>
  <c r="CB41" i="2"/>
  <c r="CM42" i="25"/>
  <c r="S40" i="14"/>
  <c r="CB37" i="27"/>
  <c r="CB37" i="28"/>
  <c r="CM38" i="60"/>
  <c r="CM38" i="59"/>
  <c r="CB37" i="2"/>
  <c r="CM38" i="25"/>
  <c r="S36" i="14"/>
  <c r="CB33" i="27"/>
  <c r="CB33" i="28"/>
  <c r="CM34" i="60"/>
  <c r="CM34" i="59"/>
  <c r="CB33" i="2"/>
  <c r="CM34" i="25"/>
  <c r="S32" i="14"/>
  <c r="CB29" i="27"/>
  <c r="CB29" i="28"/>
  <c r="CM30" i="60"/>
  <c r="CM30" i="59"/>
  <c r="CB29" i="2"/>
  <c r="CM30" i="25"/>
  <c r="S28" i="14"/>
  <c r="CB25" i="27"/>
  <c r="CB25" i="28"/>
  <c r="CM26" i="60"/>
  <c r="CM26" i="59"/>
  <c r="CB25" i="2"/>
  <c r="CM26" i="25"/>
  <c r="S24" i="14"/>
  <c r="CB21" i="27"/>
  <c r="CB21" i="28"/>
  <c r="CM22" i="60"/>
  <c r="CM22" i="59"/>
  <c r="CB21" i="2"/>
  <c r="CM22" i="25"/>
  <c r="S20" i="14"/>
  <c r="CB17" i="27"/>
  <c r="CB17" i="28"/>
  <c r="CM18" i="60"/>
  <c r="CM18" i="59"/>
  <c r="CB17" i="2"/>
  <c r="CM18" i="25"/>
  <c r="S16" i="14"/>
  <c r="CM63" i="60"/>
  <c r="CB62" i="28"/>
  <c r="CM63" i="59"/>
  <c r="CB62" i="27"/>
  <c r="CB62" i="2"/>
  <c r="CM63" i="25"/>
  <c r="S61" i="14"/>
  <c r="CB16" i="27"/>
  <c r="CB16" i="28"/>
  <c r="CB16" i="2"/>
  <c r="CM17" i="25"/>
  <c r="CM17" i="60"/>
  <c r="CM17" i="59"/>
  <c r="S15" i="14"/>
  <c r="CM16" i="60"/>
  <c r="CB15" i="28"/>
  <c r="CM16" i="59"/>
  <c r="CB15" i="27"/>
  <c r="CB15" i="2"/>
  <c r="CM16" i="25"/>
  <c r="S14" i="14"/>
  <c r="B17" i="25"/>
  <c r="E80" i="14" l="1"/>
  <c r="E82" i="14" s="1"/>
  <c r="F80" i="14" s="1"/>
  <c r="BW64" i="59"/>
  <c r="BV64" i="59"/>
  <c r="AF64" i="59"/>
  <c r="AE64" i="59"/>
  <c r="AD64" i="59"/>
  <c r="AC64" i="59"/>
  <c r="AB64" i="59"/>
  <c r="AA64" i="59"/>
  <c r="Z64" i="59"/>
  <c r="Y64" i="59"/>
  <c r="X64" i="59"/>
  <c r="W64" i="59"/>
  <c r="V64" i="59"/>
  <c r="U64" i="59"/>
  <c r="T64" i="59"/>
  <c r="O64" i="59"/>
  <c r="N64" i="59"/>
  <c r="BW64" i="60"/>
  <c r="BV64" i="60"/>
  <c r="AF64" i="60"/>
  <c r="AE64" i="60"/>
  <c r="AD64" i="60"/>
  <c r="AC64" i="60"/>
  <c r="AB64" i="60"/>
  <c r="AA64" i="60"/>
  <c r="Z64" i="60"/>
  <c r="Y64" i="60"/>
  <c r="X64" i="60"/>
  <c r="W64" i="60"/>
  <c r="V64" i="60"/>
  <c r="U64" i="60"/>
  <c r="T64" i="60"/>
  <c r="O64" i="60"/>
  <c r="N64" i="60"/>
  <c r="BW64" i="25"/>
  <c r="BV64" i="25"/>
  <c r="AF64" i="25"/>
  <c r="AE64" i="25"/>
  <c r="AD64" i="25"/>
  <c r="AC64" i="25"/>
  <c r="AB64" i="25"/>
  <c r="AA64" i="25"/>
  <c r="Z64" i="25"/>
  <c r="Y64" i="25"/>
  <c r="X64" i="25"/>
  <c r="W64" i="25"/>
  <c r="V64" i="25"/>
  <c r="U64" i="25"/>
  <c r="T64" i="25"/>
  <c r="O64" i="25"/>
  <c r="N64" i="25"/>
  <c r="F81" i="14" l="1"/>
  <c r="F82" i="14"/>
  <c r="F13" i="75"/>
  <c r="CD8" i="59" l="1"/>
  <c r="CD8" i="60"/>
  <c r="CD59" i="60" l="1"/>
  <c r="CD60" i="60"/>
  <c r="CD61" i="60"/>
  <c r="CD58" i="60"/>
  <c r="CD57" i="60"/>
  <c r="CD57" i="59"/>
  <c r="CD61" i="59"/>
  <c r="CD58" i="59"/>
  <c r="CD60" i="59"/>
  <c r="CD59" i="59"/>
  <c r="B12" i="14"/>
  <c r="E58" i="60" l="1"/>
  <c r="E57" i="28"/>
  <c r="O57" i="28" s="1"/>
  <c r="E61" i="59"/>
  <c r="E60" i="27"/>
  <c r="O60" i="27" s="1"/>
  <c r="E60" i="28"/>
  <c r="O60" i="28" s="1"/>
  <c r="E61" i="60"/>
  <c r="E59" i="59"/>
  <c r="E58" i="27"/>
  <c r="O58" i="27" s="1"/>
  <c r="E59" i="28"/>
  <c r="O59" i="28" s="1"/>
  <c r="E60" i="60"/>
  <c r="E57" i="27"/>
  <c r="O57" i="27" s="1"/>
  <c r="E58" i="59"/>
  <c r="E57" i="59"/>
  <c r="E56" i="27"/>
  <c r="O56" i="27" s="1"/>
  <c r="E60" i="59"/>
  <c r="E59" i="27"/>
  <c r="O59" i="27" s="1"/>
  <c r="E56" i="28"/>
  <c r="O56" i="28" s="1"/>
  <c r="E57" i="60"/>
  <c r="E58" i="28"/>
  <c r="O58" i="28" s="1"/>
  <c r="E59" i="60"/>
  <c r="C3" i="1"/>
  <c r="BN56" i="28" l="1"/>
  <c r="P56" i="75"/>
  <c r="BM56" i="28"/>
  <c r="J59" i="75"/>
  <c r="BN59" i="27"/>
  <c r="BM59" i="27"/>
  <c r="BN58" i="27"/>
  <c r="J58" i="75"/>
  <c r="BM58" i="27"/>
  <c r="BM60" i="27"/>
  <c r="J60" i="75"/>
  <c r="BN60" i="27"/>
  <c r="BN58" i="28"/>
  <c r="BM58" i="28"/>
  <c r="P58" i="75"/>
  <c r="BN57" i="27"/>
  <c r="BM57" i="27"/>
  <c r="J57" i="75"/>
  <c r="BM56" i="27"/>
  <c r="BN56" i="27"/>
  <c r="J56" i="75"/>
  <c r="BN57" i="28"/>
  <c r="BM57" i="28"/>
  <c r="P57" i="75"/>
  <c r="BM59" i="28"/>
  <c r="BN59" i="28"/>
  <c r="P59" i="75"/>
  <c r="BM60" i="28"/>
  <c r="BN60" i="28"/>
  <c r="P60" i="75"/>
  <c r="C3" i="75"/>
  <c r="B3" i="76"/>
  <c r="B13" i="2"/>
  <c r="C55" i="79" l="1"/>
  <c r="D55" i="79" s="1"/>
  <c r="C55" i="82"/>
  <c r="CA60" i="27"/>
  <c r="BR60" i="27"/>
  <c r="BQ57" i="28"/>
  <c r="BO57" i="28"/>
  <c r="U57" i="75"/>
  <c r="I56" i="14"/>
  <c r="BU56" i="28"/>
  <c r="BV56" i="28" s="1"/>
  <c r="BO56" i="27"/>
  <c r="O56" i="75"/>
  <c r="BQ56" i="27"/>
  <c r="G55" i="14"/>
  <c r="C53" i="82"/>
  <c r="C53" i="79"/>
  <c r="D53" i="79" s="1"/>
  <c r="CA58" i="27"/>
  <c r="BR58" i="27"/>
  <c r="BO56" i="28"/>
  <c r="BQ56" i="28"/>
  <c r="U56" i="75"/>
  <c r="I55" i="14"/>
  <c r="C51" i="79"/>
  <c r="D51" i="79" s="1"/>
  <c r="C51" i="82"/>
  <c r="BR56" i="27"/>
  <c r="CA56" i="27"/>
  <c r="C54" i="83"/>
  <c r="BR59" i="28"/>
  <c r="CA59" i="28"/>
  <c r="C54" i="80"/>
  <c r="D54" i="80" s="1"/>
  <c r="BO59" i="27"/>
  <c r="O59" i="75"/>
  <c r="BU59" i="28"/>
  <c r="BV59" i="28" s="1"/>
  <c r="G58" i="14"/>
  <c r="BQ59" i="27"/>
  <c r="BO60" i="28"/>
  <c r="I59" i="14"/>
  <c r="J59" i="14" s="1"/>
  <c r="U60" i="75"/>
  <c r="BQ60" i="28"/>
  <c r="BR57" i="27"/>
  <c r="CA57" i="27"/>
  <c r="C52" i="79"/>
  <c r="D52" i="79" s="1"/>
  <c r="C52" i="82"/>
  <c r="BR57" i="28"/>
  <c r="C52" i="83"/>
  <c r="CA57" i="28"/>
  <c r="C52" i="80"/>
  <c r="D52" i="80" s="1"/>
  <c r="I57" i="14"/>
  <c r="J57" i="14" s="1"/>
  <c r="U58" i="75"/>
  <c r="BQ58" i="28"/>
  <c r="BO58" i="28"/>
  <c r="O60" i="75"/>
  <c r="BO60" i="27"/>
  <c r="G59" i="14"/>
  <c r="BQ60" i="27"/>
  <c r="BU60" i="28"/>
  <c r="BV60" i="28" s="1"/>
  <c r="CA60" i="28"/>
  <c r="C55" i="83"/>
  <c r="C55" i="80"/>
  <c r="D55" i="80" s="1"/>
  <c r="BR60" i="28"/>
  <c r="I58" i="14"/>
  <c r="J58" i="14" s="1"/>
  <c r="BQ59" i="28"/>
  <c r="U59" i="75"/>
  <c r="BO59" i="28"/>
  <c r="G56" i="14"/>
  <c r="BU57" i="28"/>
  <c r="BV57" i="28" s="1"/>
  <c r="BO57" i="27"/>
  <c r="O57" i="75"/>
  <c r="BQ57" i="27"/>
  <c r="C53" i="80"/>
  <c r="D53" i="80" s="1"/>
  <c r="C53" i="83"/>
  <c r="CA58" i="28"/>
  <c r="BR58" i="28"/>
  <c r="BU58" i="28"/>
  <c r="BV58" i="28" s="1"/>
  <c r="BO58" i="27"/>
  <c r="G57" i="14"/>
  <c r="BQ58" i="27"/>
  <c r="O58" i="75"/>
  <c r="C54" i="79"/>
  <c r="D54" i="79" s="1"/>
  <c r="C54" i="82"/>
  <c r="BR59" i="27"/>
  <c r="CA59" i="27"/>
  <c r="BR56" i="28"/>
  <c r="C51" i="83"/>
  <c r="C51" i="80"/>
  <c r="D51" i="80" s="1"/>
  <c r="CA56" i="28"/>
  <c r="AJ12" i="1"/>
  <c r="AK12" i="1"/>
  <c r="AJ13" i="1"/>
  <c r="AK13" i="1"/>
  <c r="AJ14" i="1"/>
  <c r="AK14" i="1"/>
  <c r="AJ15" i="1"/>
  <c r="AK15" i="1"/>
  <c r="AJ16" i="1"/>
  <c r="AK16" i="1"/>
  <c r="AJ17" i="1"/>
  <c r="AK17" i="1"/>
  <c r="AJ18" i="1"/>
  <c r="AK18" i="1"/>
  <c r="AJ19" i="1"/>
  <c r="AK19" i="1"/>
  <c r="AJ20" i="1"/>
  <c r="AK20" i="1"/>
  <c r="AJ21" i="1"/>
  <c r="AK21" i="1"/>
  <c r="AJ22" i="1"/>
  <c r="AK22" i="1"/>
  <c r="AJ23" i="1"/>
  <c r="AK23" i="1"/>
  <c r="AJ24" i="1"/>
  <c r="AK24" i="1"/>
  <c r="AJ25" i="1"/>
  <c r="AK25" i="1"/>
  <c r="AJ26" i="1"/>
  <c r="AK26" i="1"/>
  <c r="AJ27" i="1"/>
  <c r="AK27" i="1"/>
  <c r="AJ28" i="1"/>
  <c r="AK28" i="1"/>
  <c r="AJ29" i="1"/>
  <c r="AK29" i="1"/>
  <c r="AJ30" i="1"/>
  <c r="AK30" i="1"/>
  <c r="AJ31" i="1"/>
  <c r="AK31" i="1"/>
  <c r="AJ32" i="1"/>
  <c r="AK32" i="1"/>
  <c r="AJ33" i="1"/>
  <c r="AK33" i="1"/>
  <c r="AJ34" i="1"/>
  <c r="AK34" i="1"/>
  <c r="AJ35" i="1"/>
  <c r="AK35" i="1"/>
  <c r="AJ36" i="1"/>
  <c r="AK36" i="1"/>
  <c r="AJ37" i="1"/>
  <c r="AK37" i="1"/>
  <c r="AJ38" i="1"/>
  <c r="AK38" i="1"/>
  <c r="AJ39" i="1"/>
  <c r="AK39" i="1"/>
  <c r="AJ40" i="1"/>
  <c r="AK40" i="1"/>
  <c r="AJ41" i="1"/>
  <c r="AK41" i="1"/>
  <c r="AJ42" i="1"/>
  <c r="AK42" i="1"/>
  <c r="AJ43" i="1"/>
  <c r="AK43" i="1"/>
  <c r="AJ44" i="1"/>
  <c r="AK44" i="1"/>
  <c r="AJ45" i="1"/>
  <c r="AK45" i="1"/>
  <c r="AJ46" i="1"/>
  <c r="AK46" i="1"/>
  <c r="AJ47" i="1"/>
  <c r="AK47" i="1"/>
  <c r="AJ48" i="1"/>
  <c r="AK48" i="1"/>
  <c r="AJ49" i="1"/>
  <c r="AK49" i="1"/>
  <c r="AJ50" i="1"/>
  <c r="AK50" i="1"/>
  <c r="AJ51" i="1"/>
  <c r="AK51" i="1"/>
  <c r="AJ52" i="1"/>
  <c r="AK52" i="1"/>
  <c r="AJ53" i="1"/>
  <c r="AK53" i="1"/>
  <c r="AJ59" i="1"/>
  <c r="AK59" i="1"/>
  <c r="AJ60" i="1"/>
  <c r="AK60" i="1"/>
  <c r="AK11" i="1"/>
  <c r="AJ11" i="1"/>
  <c r="AH15" i="1"/>
  <c r="AI15" i="1"/>
  <c r="AH16" i="1"/>
  <c r="AI16" i="1"/>
  <c r="AH17" i="1"/>
  <c r="AI17" i="1"/>
  <c r="AH18" i="1"/>
  <c r="AI18" i="1"/>
  <c r="AH19" i="1"/>
  <c r="AI19" i="1"/>
  <c r="AH20" i="1"/>
  <c r="AI20" i="1"/>
  <c r="AH21" i="1"/>
  <c r="AI21" i="1"/>
  <c r="AH22" i="1"/>
  <c r="AI22" i="1"/>
  <c r="AH23" i="1"/>
  <c r="AI23" i="1"/>
  <c r="AH24" i="1"/>
  <c r="AI24" i="1"/>
  <c r="AH25" i="1"/>
  <c r="AI25" i="1"/>
  <c r="AH26" i="1"/>
  <c r="AI26" i="1"/>
  <c r="AH27" i="1"/>
  <c r="AI27" i="1"/>
  <c r="AH28" i="1"/>
  <c r="AI28" i="1"/>
  <c r="AH29" i="1"/>
  <c r="AI29" i="1"/>
  <c r="AH30" i="1"/>
  <c r="AI30" i="1"/>
  <c r="AH31" i="1"/>
  <c r="AI31" i="1"/>
  <c r="AH32" i="1"/>
  <c r="AI32" i="1"/>
  <c r="AH33" i="1"/>
  <c r="AI33" i="1"/>
  <c r="AH34" i="1"/>
  <c r="AI34" i="1"/>
  <c r="AH35" i="1"/>
  <c r="AI35" i="1"/>
  <c r="AH36" i="1"/>
  <c r="AI36" i="1"/>
  <c r="AH37" i="1"/>
  <c r="AI37" i="1"/>
  <c r="AH38" i="1"/>
  <c r="AI38" i="1"/>
  <c r="AH39" i="1"/>
  <c r="AI39" i="1"/>
  <c r="AH40" i="1"/>
  <c r="AI40" i="1"/>
  <c r="AH41" i="1"/>
  <c r="AI41" i="1"/>
  <c r="AH42" i="1"/>
  <c r="AI42" i="1"/>
  <c r="AH43" i="1"/>
  <c r="AI43" i="1"/>
  <c r="AH44" i="1"/>
  <c r="AI44" i="1"/>
  <c r="AH45" i="1"/>
  <c r="AI45" i="1"/>
  <c r="AH46" i="1"/>
  <c r="AI46" i="1"/>
  <c r="AH47" i="1"/>
  <c r="AI47" i="1"/>
  <c r="AH48" i="1"/>
  <c r="AI48" i="1"/>
  <c r="AH49" i="1"/>
  <c r="AI49" i="1"/>
  <c r="AH50" i="1"/>
  <c r="AI50" i="1"/>
  <c r="AH51" i="1"/>
  <c r="AI51" i="1"/>
  <c r="AH52" i="1"/>
  <c r="AI52" i="1"/>
  <c r="AH53" i="1"/>
  <c r="AI53" i="1"/>
  <c r="AH59" i="1"/>
  <c r="AI59" i="1"/>
  <c r="AH60" i="1"/>
  <c r="AI60" i="1"/>
  <c r="AH12" i="1"/>
  <c r="AI12" i="1"/>
  <c r="AH13" i="1"/>
  <c r="AI13" i="1"/>
  <c r="AH14" i="1"/>
  <c r="AI14" i="1"/>
  <c r="AI11" i="1"/>
  <c r="AH11" i="1"/>
  <c r="AI62" i="1" l="1"/>
  <c r="H57" i="14"/>
  <c r="L57" i="14"/>
  <c r="W57" i="75"/>
  <c r="AA57" i="75" s="1"/>
  <c r="V57" i="75"/>
  <c r="V60" i="75"/>
  <c r="W60" i="75"/>
  <c r="AA60" i="75" s="1"/>
  <c r="W59" i="75"/>
  <c r="AA59" i="75" s="1"/>
  <c r="V59" i="75"/>
  <c r="W56" i="75"/>
  <c r="AA56" i="75" s="1"/>
  <c r="V56" i="75"/>
  <c r="W58" i="75"/>
  <c r="AA58" i="75" s="1"/>
  <c r="V58" i="75"/>
  <c r="H59" i="14"/>
  <c r="L59" i="14"/>
  <c r="H58" i="14"/>
  <c r="L58" i="14"/>
  <c r="AJ62" i="1"/>
  <c r="AH62" i="1"/>
  <c r="AK62" i="1"/>
  <c r="C13" i="76"/>
  <c r="E13" i="76"/>
  <c r="G13" i="76"/>
  <c r="I13" i="76"/>
  <c r="D14" i="76"/>
  <c r="F14" i="76"/>
  <c r="H14" i="76"/>
  <c r="J14" i="76"/>
  <c r="D13" i="76"/>
  <c r="F13" i="76"/>
  <c r="H13" i="76"/>
  <c r="J13" i="76"/>
  <c r="C14" i="76"/>
  <c r="E14" i="76"/>
  <c r="G14" i="76"/>
  <c r="I14" i="76"/>
  <c r="C54" i="84" l="1"/>
  <c r="D54" i="84" s="1"/>
  <c r="M58" i="14"/>
  <c r="O58" i="14"/>
  <c r="U58" i="14"/>
  <c r="Q58" i="14"/>
  <c r="AB58" i="14"/>
  <c r="X59" i="75"/>
  <c r="Y59" i="75"/>
  <c r="M59" i="14"/>
  <c r="Q59" i="14"/>
  <c r="O59" i="14"/>
  <c r="C55" i="84"/>
  <c r="D55" i="84" s="1"/>
  <c r="U59" i="14"/>
  <c r="AB59" i="14"/>
  <c r="X56" i="75"/>
  <c r="Y56" i="75"/>
  <c r="C53" i="84"/>
  <c r="O57" i="14"/>
  <c r="Q57" i="14"/>
  <c r="AB57" i="14"/>
  <c r="U57" i="14"/>
  <c r="M57" i="14"/>
  <c r="Y58" i="75"/>
  <c r="X58" i="75"/>
  <c r="X57" i="75"/>
  <c r="Y57" i="75"/>
  <c r="X60" i="75"/>
  <c r="Y60" i="75"/>
  <c r="L14" i="76"/>
  <c r="L13" i="76"/>
  <c r="J15" i="76"/>
  <c r="H15" i="76"/>
  <c r="D15" i="76"/>
  <c r="F15" i="76"/>
  <c r="G15" i="76"/>
  <c r="C15" i="76"/>
  <c r="I15" i="76"/>
  <c r="E15" i="76"/>
  <c r="AF60" i="1"/>
  <c r="AG60" i="1"/>
  <c r="AS60" i="1"/>
  <c r="B61" i="14"/>
  <c r="B62" i="27"/>
  <c r="B62" i="28"/>
  <c r="B62" i="2"/>
  <c r="E62" i="75"/>
  <c r="F62" i="75"/>
  <c r="B63" i="59"/>
  <c r="BZ63" i="59"/>
  <c r="CA63" i="59"/>
  <c r="B63" i="60"/>
  <c r="BZ63" i="60"/>
  <c r="CA63" i="60"/>
  <c r="B63" i="25"/>
  <c r="BZ63" i="25"/>
  <c r="CA63" i="25"/>
  <c r="B60" i="14"/>
  <c r="CD63" i="59" l="1"/>
  <c r="E63" i="59" s="1"/>
  <c r="CD63" i="60"/>
  <c r="E63" i="60" s="1"/>
  <c r="CD63" i="25"/>
  <c r="E63" i="25" s="1"/>
  <c r="L15" i="76"/>
  <c r="CB63" i="59"/>
  <c r="R62" i="75"/>
  <c r="L62" i="75"/>
  <c r="Q62" i="75"/>
  <c r="K62" i="75"/>
  <c r="CB63" i="25"/>
  <c r="CB63" i="60"/>
  <c r="AL60" i="1"/>
  <c r="CA62" i="59"/>
  <c r="CA56" i="59"/>
  <c r="CA55" i="59"/>
  <c r="CA54" i="59"/>
  <c r="CA53" i="59"/>
  <c r="CA52" i="59"/>
  <c r="CA51" i="59"/>
  <c r="CA50" i="59"/>
  <c r="CA49" i="59"/>
  <c r="CA48" i="59"/>
  <c r="CA47" i="59"/>
  <c r="CA46" i="59"/>
  <c r="CA45" i="59"/>
  <c r="CA44" i="59"/>
  <c r="CA43" i="59"/>
  <c r="CA42" i="59"/>
  <c r="CA41" i="59"/>
  <c r="CA40" i="59"/>
  <c r="CA39" i="59"/>
  <c r="CA38" i="59"/>
  <c r="CA37" i="59"/>
  <c r="CA36" i="59"/>
  <c r="CA35" i="59"/>
  <c r="CA34" i="59"/>
  <c r="CA33" i="59"/>
  <c r="CA32" i="59"/>
  <c r="CA31" i="59"/>
  <c r="CA30" i="59"/>
  <c r="CA29" i="59"/>
  <c r="CA28" i="59"/>
  <c r="CA27" i="59"/>
  <c r="CA26" i="59"/>
  <c r="CA25" i="59"/>
  <c r="CA24" i="59"/>
  <c r="CA23" i="59"/>
  <c r="CA22" i="59"/>
  <c r="CA21" i="59"/>
  <c r="CA20" i="59"/>
  <c r="CA19" i="59"/>
  <c r="CA18" i="59"/>
  <c r="CA17" i="59"/>
  <c r="CA16" i="59"/>
  <c r="CA15" i="59"/>
  <c r="CA14" i="59"/>
  <c r="E62" i="28" l="1"/>
  <c r="O62" i="28" s="1"/>
  <c r="E62" i="2"/>
  <c r="O62" i="2" s="1"/>
  <c r="T61" i="14"/>
  <c r="E62" i="27"/>
  <c r="O62" i="27" s="1"/>
  <c r="BN62" i="28" l="1"/>
  <c r="CA62" i="28" s="1"/>
  <c r="BM62" i="28"/>
  <c r="BN62" i="27"/>
  <c r="CA62" i="27" s="1"/>
  <c r="BM62" i="27"/>
  <c r="G61" i="14" s="1"/>
  <c r="BN62" i="2"/>
  <c r="CA62" i="2" s="1"/>
  <c r="BM62" i="2"/>
  <c r="P62" i="75"/>
  <c r="J62" i="75"/>
  <c r="D62" i="75"/>
  <c r="V61" i="14"/>
  <c r="BQ62" i="27" l="1"/>
  <c r="H56" i="14"/>
  <c r="BQ62" i="2"/>
  <c r="BQ62" i="28"/>
  <c r="J56" i="14"/>
  <c r="C57" i="82"/>
  <c r="BR62" i="27"/>
  <c r="C57" i="81"/>
  <c r="BR62" i="2"/>
  <c r="C57" i="83"/>
  <c r="BR62" i="28"/>
  <c r="C57" i="79"/>
  <c r="D57" i="79" s="1"/>
  <c r="C57" i="78"/>
  <c r="D57" i="78" s="1"/>
  <c r="C57" i="80"/>
  <c r="D57" i="80" s="1"/>
  <c r="O62" i="75"/>
  <c r="BU62" i="28"/>
  <c r="I62" i="75"/>
  <c r="BT62" i="27"/>
  <c r="BT62" i="28"/>
  <c r="U62" i="75"/>
  <c r="I61" i="14"/>
  <c r="J61" i="14" s="1"/>
  <c r="BO62" i="28"/>
  <c r="H61" i="14"/>
  <c r="BO62" i="27"/>
  <c r="E61" i="14"/>
  <c r="BO62" i="2"/>
  <c r="F56" i="14" l="1"/>
  <c r="L56" i="14"/>
  <c r="C52" i="84" s="1"/>
  <c r="D52" i="84" s="1"/>
  <c r="W62" i="75"/>
  <c r="V62" i="75"/>
  <c r="Y62" i="75" s="1"/>
  <c r="BV62" i="28"/>
  <c r="L61" i="14"/>
  <c r="C57" i="84" s="1"/>
  <c r="D57" i="84" s="1"/>
  <c r="F61" i="14"/>
  <c r="O56" i="14" l="1"/>
  <c r="AB56" i="14"/>
  <c r="M56" i="14"/>
  <c r="Q56" i="14"/>
  <c r="U56" i="14"/>
  <c r="Q61" i="14"/>
  <c r="AB61" i="14"/>
  <c r="X62" i="75"/>
  <c r="O61" i="14"/>
  <c r="M61" i="14"/>
  <c r="U61" i="14"/>
  <c r="C4" i="1" l="1"/>
  <c r="E3" i="1"/>
  <c r="C2" i="1"/>
  <c r="C1" i="1"/>
  <c r="C5" i="75" l="1"/>
  <c r="B5" i="76"/>
  <c r="C2" i="75"/>
  <c r="B2" i="76"/>
  <c r="C1" i="75"/>
  <c r="B1" i="76"/>
  <c r="C4" i="75"/>
  <c r="B4" i="76"/>
  <c r="M64" i="60"/>
  <c r="L64" i="60"/>
  <c r="K64" i="60"/>
  <c r="J64" i="60"/>
  <c r="I64" i="60"/>
  <c r="H64" i="60"/>
  <c r="G64" i="60"/>
  <c r="F64" i="60"/>
  <c r="M64" i="59"/>
  <c r="L64" i="59"/>
  <c r="K64" i="59"/>
  <c r="J64" i="59"/>
  <c r="I64" i="59"/>
  <c r="H64" i="59"/>
  <c r="G64" i="59"/>
  <c r="F64" i="59"/>
  <c r="M64" i="25"/>
  <c r="L64" i="25"/>
  <c r="K64" i="25"/>
  <c r="J64" i="25"/>
  <c r="I64" i="25"/>
  <c r="H64" i="25"/>
  <c r="G64" i="25"/>
  <c r="F64" i="25"/>
  <c r="F8" i="1" l="1"/>
  <c r="N7" i="76" s="1"/>
  <c r="F7" i="1"/>
  <c r="F6" i="1"/>
  <c r="F5" i="1"/>
  <c r="F8" i="60" l="1"/>
  <c r="F8" i="25"/>
  <c r="F8" i="59"/>
  <c r="B9" i="25"/>
  <c r="B9" i="59"/>
  <c r="B9" i="60"/>
  <c r="B8" i="59"/>
  <c r="B8" i="60"/>
  <c r="B8" i="25"/>
  <c r="F9" i="59"/>
  <c r="F9" i="60"/>
  <c r="F9" i="25"/>
  <c r="F7" i="76"/>
  <c r="D7" i="75"/>
  <c r="M8" i="76"/>
  <c r="P8" i="75"/>
  <c r="D8" i="76"/>
  <c r="D8" i="75"/>
  <c r="P7" i="75"/>
  <c r="CA62" i="60" l="1"/>
  <c r="BZ62" i="60"/>
  <c r="B62" i="60"/>
  <c r="CA56" i="60"/>
  <c r="BZ56" i="60"/>
  <c r="B56" i="60"/>
  <c r="CA55" i="60"/>
  <c r="BZ55" i="60"/>
  <c r="B55" i="60"/>
  <c r="CA54" i="60"/>
  <c r="BZ54" i="60"/>
  <c r="B54" i="60"/>
  <c r="CA53" i="60"/>
  <c r="BZ53" i="60"/>
  <c r="B53" i="60"/>
  <c r="CA52" i="60"/>
  <c r="BZ52" i="60"/>
  <c r="B52" i="60"/>
  <c r="CA51" i="60"/>
  <c r="BZ51" i="60"/>
  <c r="B51" i="60"/>
  <c r="CA50" i="60"/>
  <c r="BZ50" i="60"/>
  <c r="B50" i="60"/>
  <c r="CA49" i="60"/>
  <c r="BZ49" i="60"/>
  <c r="B49" i="60"/>
  <c r="CA48" i="60"/>
  <c r="BZ48" i="60"/>
  <c r="B48" i="60"/>
  <c r="CA47" i="60"/>
  <c r="BZ47" i="60"/>
  <c r="B47" i="60"/>
  <c r="CA46" i="60"/>
  <c r="BZ46" i="60"/>
  <c r="B46" i="60"/>
  <c r="CA45" i="60"/>
  <c r="BZ45" i="60"/>
  <c r="B45" i="60"/>
  <c r="CA44" i="60"/>
  <c r="BZ44" i="60"/>
  <c r="B44" i="60"/>
  <c r="CA43" i="60"/>
  <c r="BZ43" i="60"/>
  <c r="B43" i="60"/>
  <c r="CA42" i="60"/>
  <c r="BZ42" i="60"/>
  <c r="B42" i="60"/>
  <c r="CA41" i="60"/>
  <c r="BZ41" i="60"/>
  <c r="B41" i="60"/>
  <c r="CA40" i="60"/>
  <c r="BZ40" i="60"/>
  <c r="B40" i="60"/>
  <c r="CA39" i="60"/>
  <c r="BZ39" i="60"/>
  <c r="B39" i="60"/>
  <c r="CA38" i="60"/>
  <c r="BZ38" i="60"/>
  <c r="B38" i="60"/>
  <c r="CA37" i="60"/>
  <c r="BZ37" i="60"/>
  <c r="B37" i="60"/>
  <c r="CA36" i="60"/>
  <c r="BZ36" i="60"/>
  <c r="B36" i="60"/>
  <c r="CA35" i="60"/>
  <c r="BZ35" i="60"/>
  <c r="B35" i="60"/>
  <c r="CA34" i="60"/>
  <c r="BZ34" i="60"/>
  <c r="B34" i="60"/>
  <c r="CA33" i="60"/>
  <c r="BZ33" i="60"/>
  <c r="B33" i="60"/>
  <c r="CA32" i="60"/>
  <c r="BZ32" i="60"/>
  <c r="B32" i="60"/>
  <c r="CA31" i="60"/>
  <c r="BZ31" i="60"/>
  <c r="B31" i="60"/>
  <c r="CA30" i="60"/>
  <c r="BZ30" i="60"/>
  <c r="B30" i="60"/>
  <c r="CA29" i="60"/>
  <c r="BZ29" i="60"/>
  <c r="B29" i="60"/>
  <c r="CA28" i="60"/>
  <c r="BZ28" i="60"/>
  <c r="B28" i="60"/>
  <c r="CA27" i="60"/>
  <c r="BZ27" i="60"/>
  <c r="B27" i="60"/>
  <c r="CA26" i="60"/>
  <c r="BZ26" i="60"/>
  <c r="B26" i="60"/>
  <c r="CA25" i="60"/>
  <c r="BZ25" i="60"/>
  <c r="B25" i="60"/>
  <c r="CA24" i="60"/>
  <c r="BZ24" i="60"/>
  <c r="B24" i="60"/>
  <c r="CA23" i="60"/>
  <c r="BZ23" i="60"/>
  <c r="B23" i="60"/>
  <c r="CA22" i="60"/>
  <c r="BZ22" i="60"/>
  <c r="CD22" i="60" s="1"/>
  <c r="B22" i="60"/>
  <c r="CA21" i="60"/>
  <c r="BZ21" i="60"/>
  <c r="B21" i="60"/>
  <c r="CA20" i="60"/>
  <c r="BZ20" i="60"/>
  <c r="B20" i="60"/>
  <c r="CA19" i="60"/>
  <c r="BZ19" i="60"/>
  <c r="B19" i="60"/>
  <c r="CA18" i="60"/>
  <c r="BZ18" i="60"/>
  <c r="CD18" i="60" s="1"/>
  <c r="B18" i="60"/>
  <c r="CA17" i="60"/>
  <c r="BZ17" i="60"/>
  <c r="B17" i="60"/>
  <c r="CA16" i="60"/>
  <c r="BZ16" i="60"/>
  <c r="B16" i="60"/>
  <c r="CA15" i="60"/>
  <c r="BZ15" i="60"/>
  <c r="B15" i="60"/>
  <c r="CA14" i="60"/>
  <c r="BZ14" i="60"/>
  <c r="CD14" i="60" s="1"/>
  <c r="B14" i="60"/>
  <c r="D4" i="60"/>
  <c r="D3" i="60"/>
  <c r="D2" i="60"/>
  <c r="D5" i="60"/>
  <c r="D1" i="60"/>
  <c r="BZ62" i="59"/>
  <c r="B62" i="59"/>
  <c r="BZ56" i="59"/>
  <c r="B56" i="59"/>
  <c r="BZ55" i="59"/>
  <c r="B55" i="59"/>
  <c r="BZ54" i="59"/>
  <c r="B54" i="59"/>
  <c r="BZ53" i="59"/>
  <c r="B53" i="59"/>
  <c r="BZ52" i="59"/>
  <c r="B52" i="59"/>
  <c r="BZ51" i="59"/>
  <c r="B51" i="59"/>
  <c r="BZ50" i="59"/>
  <c r="B50" i="59"/>
  <c r="BZ49" i="59"/>
  <c r="B49" i="59"/>
  <c r="BZ48" i="59"/>
  <c r="B48" i="59"/>
  <c r="BZ47" i="59"/>
  <c r="B47" i="59"/>
  <c r="BZ46" i="59"/>
  <c r="B46" i="59"/>
  <c r="BZ45" i="59"/>
  <c r="B45" i="59"/>
  <c r="BZ44" i="59"/>
  <c r="B44" i="59"/>
  <c r="BZ43" i="59"/>
  <c r="B43" i="59"/>
  <c r="BZ42" i="59"/>
  <c r="B42" i="59"/>
  <c r="BZ41" i="59"/>
  <c r="B41" i="59"/>
  <c r="BZ40" i="59"/>
  <c r="B40" i="59"/>
  <c r="BZ39" i="59"/>
  <c r="B39" i="59"/>
  <c r="BZ38" i="59"/>
  <c r="B38" i="59"/>
  <c r="BZ37" i="59"/>
  <c r="B37" i="59"/>
  <c r="BZ36" i="59"/>
  <c r="B36" i="59"/>
  <c r="BZ35" i="59"/>
  <c r="B35" i="59"/>
  <c r="BZ34" i="59"/>
  <c r="B34" i="59"/>
  <c r="BZ33" i="59"/>
  <c r="B33" i="59"/>
  <c r="BZ32" i="59"/>
  <c r="B32" i="59"/>
  <c r="BZ31" i="59"/>
  <c r="B31" i="59"/>
  <c r="BZ30" i="59"/>
  <c r="B30" i="59"/>
  <c r="BZ29" i="59"/>
  <c r="B29" i="59"/>
  <c r="BZ28" i="59"/>
  <c r="B28" i="59"/>
  <c r="BZ27" i="59"/>
  <c r="B27" i="59"/>
  <c r="BZ26" i="59"/>
  <c r="B26" i="59"/>
  <c r="BZ25" i="59"/>
  <c r="B25" i="59"/>
  <c r="BZ24" i="59"/>
  <c r="B24" i="59"/>
  <c r="BZ23" i="59"/>
  <c r="B23" i="59"/>
  <c r="BZ22" i="59"/>
  <c r="B22" i="59"/>
  <c r="BZ21" i="59"/>
  <c r="B21" i="59"/>
  <c r="BZ20" i="59"/>
  <c r="B20" i="59"/>
  <c r="BZ19" i="59"/>
  <c r="B19" i="59"/>
  <c r="BZ18" i="59"/>
  <c r="B18" i="59"/>
  <c r="BZ17" i="59"/>
  <c r="B17" i="59"/>
  <c r="BZ16" i="59"/>
  <c r="B16" i="59"/>
  <c r="BZ15" i="59"/>
  <c r="B15" i="59"/>
  <c r="BZ14" i="59"/>
  <c r="CD14" i="59" s="1"/>
  <c r="B14" i="59"/>
  <c r="D4" i="59"/>
  <c r="D3" i="59"/>
  <c r="D2" i="59"/>
  <c r="D5" i="59"/>
  <c r="D1" i="59"/>
  <c r="D1" i="25"/>
  <c r="D5" i="25"/>
  <c r="D2" i="25"/>
  <c r="D3" i="25"/>
  <c r="D4" i="25"/>
  <c r="CD26" i="60" l="1"/>
  <c r="CD30" i="60"/>
  <c r="E30" i="60" s="1"/>
  <c r="CD34" i="60"/>
  <c r="CD38" i="60"/>
  <c r="E38" i="60" s="1"/>
  <c r="CD42" i="60"/>
  <c r="CD46" i="60"/>
  <c r="E46" i="60" s="1"/>
  <c r="CD50" i="60"/>
  <c r="CD54" i="60"/>
  <c r="E54" i="60" s="1"/>
  <c r="CD16" i="60"/>
  <c r="CD20" i="60"/>
  <c r="CD24" i="60"/>
  <c r="CD28" i="60"/>
  <c r="E28" i="60" s="1"/>
  <c r="CD32" i="60"/>
  <c r="CD36" i="60"/>
  <c r="E36" i="60" s="1"/>
  <c r="CD40" i="60"/>
  <c r="CD44" i="60"/>
  <c r="E44" i="60" s="1"/>
  <c r="CD48" i="60"/>
  <c r="E48" i="60" s="1"/>
  <c r="CD52" i="60"/>
  <c r="E52" i="60" s="1"/>
  <c r="CD56" i="60"/>
  <c r="E55" i="28" s="1"/>
  <c r="O55" i="28" s="1"/>
  <c r="CD20" i="59"/>
  <c r="E20" i="59" s="1"/>
  <c r="CD30" i="59"/>
  <c r="E30" i="59" s="1"/>
  <c r="CD15" i="59"/>
  <c r="E15" i="59" s="1"/>
  <c r="CD19" i="59"/>
  <c r="E19" i="59" s="1"/>
  <c r="CD23" i="59"/>
  <c r="E23" i="59" s="1"/>
  <c r="CD27" i="59"/>
  <c r="E27" i="59" s="1"/>
  <c r="CD31" i="59"/>
  <c r="E31" i="59" s="1"/>
  <c r="CD35" i="59"/>
  <c r="E35" i="59" s="1"/>
  <c r="CD39" i="59"/>
  <c r="E39" i="59" s="1"/>
  <c r="CD43" i="59"/>
  <c r="E43" i="59" s="1"/>
  <c r="CD47" i="59"/>
  <c r="E47" i="59" s="1"/>
  <c r="CD49" i="59"/>
  <c r="E49" i="59" s="1"/>
  <c r="CD53" i="59"/>
  <c r="E53" i="59" s="1"/>
  <c r="CD55" i="59"/>
  <c r="E55" i="59" s="1"/>
  <c r="CD62" i="59"/>
  <c r="E62" i="59" s="1"/>
  <c r="CD18" i="59"/>
  <c r="E18" i="59" s="1"/>
  <c r="CD26" i="59"/>
  <c r="E26" i="59" s="1"/>
  <c r="CD36" i="59"/>
  <c r="E36" i="59" s="1"/>
  <c r="CD17" i="59"/>
  <c r="E17" i="59" s="1"/>
  <c r="CD21" i="59"/>
  <c r="E21" i="59" s="1"/>
  <c r="CD25" i="59"/>
  <c r="E25" i="59" s="1"/>
  <c r="CD29" i="59"/>
  <c r="E29" i="59" s="1"/>
  <c r="CD33" i="59"/>
  <c r="E33" i="59" s="1"/>
  <c r="CD37" i="59"/>
  <c r="E36" i="27" s="1"/>
  <c r="O36" i="27" s="1"/>
  <c r="CD41" i="59"/>
  <c r="E41" i="59" s="1"/>
  <c r="CD45" i="59"/>
  <c r="E45" i="59" s="1"/>
  <c r="CD51" i="59"/>
  <c r="E51" i="59" s="1"/>
  <c r="CD17" i="60"/>
  <c r="E17" i="60" s="1"/>
  <c r="CD21" i="60"/>
  <c r="E21" i="60" s="1"/>
  <c r="CD25" i="60"/>
  <c r="E25" i="60" s="1"/>
  <c r="CD29" i="60"/>
  <c r="E29" i="60" s="1"/>
  <c r="CD33" i="60"/>
  <c r="E33" i="60" s="1"/>
  <c r="CD37" i="60"/>
  <c r="E37" i="60" s="1"/>
  <c r="CD41" i="60"/>
  <c r="E41" i="60" s="1"/>
  <c r="CD45" i="60"/>
  <c r="E45" i="60" s="1"/>
  <c r="CD49" i="60"/>
  <c r="E49" i="60" s="1"/>
  <c r="CD53" i="60"/>
  <c r="E53" i="60" s="1"/>
  <c r="CD62" i="60"/>
  <c r="E62" i="60" s="1"/>
  <c r="CD16" i="59"/>
  <c r="E16" i="59" s="1"/>
  <c r="CD24" i="59"/>
  <c r="E24" i="59" s="1"/>
  <c r="CD32" i="59"/>
  <c r="E32" i="59" s="1"/>
  <c r="CD38" i="59"/>
  <c r="E38" i="59" s="1"/>
  <c r="CD42" i="59"/>
  <c r="E42" i="59" s="1"/>
  <c r="CD46" i="59"/>
  <c r="E46" i="59" s="1"/>
  <c r="CD50" i="59"/>
  <c r="E50" i="59" s="1"/>
  <c r="CD56" i="59"/>
  <c r="E56" i="59" s="1"/>
  <c r="CD22" i="59"/>
  <c r="E22" i="59" s="1"/>
  <c r="CD28" i="59"/>
  <c r="E28" i="59" s="1"/>
  <c r="CD34" i="59"/>
  <c r="E34" i="59" s="1"/>
  <c r="CD40" i="59"/>
  <c r="E40" i="59" s="1"/>
  <c r="CD44" i="59"/>
  <c r="E44" i="59" s="1"/>
  <c r="CD48" i="59"/>
  <c r="E48" i="59" s="1"/>
  <c r="CD52" i="59"/>
  <c r="E52" i="59" s="1"/>
  <c r="CD54" i="59"/>
  <c r="E53" i="27" s="1"/>
  <c r="O53" i="27" s="1"/>
  <c r="CD15" i="60"/>
  <c r="E15" i="60" s="1"/>
  <c r="CD19" i="60"/>
  <c r="E19" i="60" s="1"/>
  <c r="CD23" i="60"/>
  <c r="E23" i="60" s="1"/>
  <c r="CD27" i="60"/>
  <c r="E27" i="60" s="1"/>
  <c r="CD31" i="60"/>
  <c r="E31" i="60" s="1"/>
  <c r="CD35" i="60"/>
  <c r="E35" i="60" s="1"/>
  <c r="CD39" i="60"/>
  <c r="E39" i="60" s="1"/>
  <c r="CD43" i="60"/>
  <c r="E42" i="28" s="1"/>
  <c r="O42" i="28" s="1"/>
  <c r="CD47" i="60"/>
  <c r="E47" i="60" s="1"/>
  <c r="CD51" i="60"/>
  <c r="E51" i="60" s="1"/>
  <c r="CD55" i="60"/>
  <c r="E55" i="60" s="1"/>
  <c r="E18" i="60"/>
  <c r="E22" i="60"/>
  <c r="E26" i="60"/>
  <c r="E34" i="60"/>
  <c r="E42" i="60"/>
  <c r="E50" i="60"/>
  <c r="E16" i="60"/>
  <c r="E20" i="60"/>
  <c r="E24" i="60"/>
  <c r="E32" i="60"/>
  <c r="E40" i="60"/>
  <c r="E56" i="60"/>
  <c r="E14" i="60"/>
  <c r="E14" i="59"/>
  <c r="E26" i="27"/>
  <c r="O26" i="27" s="1"/>
  <c r="E28" i="27"/>
  <c r="O28" i="27" s="1"/>
  <c r="E34" i="27"/>
  <c r="O34" i="27" s="1"/>
  <c r="E44" i="27"/>
  <c r="O44" i="27" s="1"/>
  <c r="E48" i="27"/>
  <c r="O48" i="27" s="1"/>
  <c r="E50" i="27"/>
  <c r="O50" i="27" s="1"/>
  <c r="E16" i="28"/>
  <c r="O16" i="28" s="1"/>
  <c r="E17" i="28"/>
  <c r="O17" i="28" s="1"/>
  <c r="E18" i="28"/>
  <c r="O18" i="28" s="1"/>
  <c r="E21" i="28"/>
  <c r="O21" i="28" s="1"/>
  <c r="E24" i="28"/>
  <c r="O24" i="28" s="1"/>
  <c r="E25" i="28"/>
  <c r="O25" i="28" s="1"/>
  <c r="E26" i="28"/>
  <c r="O26" i="28" s="1"/>
  <c r="E33" i="28"/>
  <c r="O33" i="28" s="1"/>
  <c r="E41" i="28"/>
  <c r="O41" i="28" s="1"/>
  <c r="E48" i="28"/>
  <c r="O48" i="28" s="1"/>
  <c r="E49" i="28"/>
  <c r="O49" i="28" s="1"/>
  <c r="E53" i="28"/>
  <c r="O53" i="28" s="1"/>
  <c r="E61" i="28"/>
  <c r="O61" i="28" s="1"/>
  <c r="E29" i="27"/>
  <c r="O29" i="27" s="1"/>
  <c r="E35" i="27"/>
  <c r="O35" i="27" s="1"/>
  <c r="E39" i="27"/>
  <c r="O39" i="27" s="1"/>
  <c r="E55" i="27"/>
  <c r="O55" i="27" s="1"/>
  <c r="E23" i="28"/>
  <c r="O23" i="28" s="1"/>
  <c r="E31" i="28"/>
  <c r="O31" i="28" s="1"/>
  <c r="E39" i="28"/>
  <c r="O39" i="28" s="1"/>
  <c r="E47" i="28"/>
  <c r="O47" i="28" s="1"/>
  <c r="E14" i="27"/>
  <c r="O14" i="27" s="1"/>
  <c r="E30" i="27"/>
  <c r="O30" i="27" s="1"/>
  <c r="E46" i="27"/>
  <c r="O46" i="27" s="1"/>
  <c r="E54" i="27"/>
  <c r="O54" i="27" s="1"/>
  <c r="E18" i="27"/>
  <c r="O18" i="27" s="1"/>
  <c r="E17" i="27"/>
  <c r="O17" i="27" s="1"/>
  <c r="CB62" i="60"/>
  <c r="CB56" i="60"/>
  <c r="CB52" i="59"/>
  <c r="CB53" i="59"/>
  <c r="CB54" i="59"/>
  <c r="CB55" i="59"/>
  <c r="CB62" i="59"/>
  <c r="CB56" i="59"/>
  <c r="CB14" i="59"/>
  <c r="CB15" i="59"/>
  <c r="CB16" i="59"/>
  <c r="CB17" i="59"/>
  <c r="CB18" i="59"/>
  <c r="CB14" i="60"/>
  <c r="CB15" i="60"/>
  <c r="CB16" i="60"/>
  <c r="CB17" i="60"/>
  <c r="CB18" i="60"/>
  <c r="CB19" i="60"/>
  <c r="CB20" i="60"/>
  <c r="CB21" i="60"/>
  <c r="CB22" i="60"/>
  <c r="CB23" i="60"/>
  <c r="CB24" i="60"/>
  <c r="CB25" i="60"/>
  <c r="CB26" i="60"/>
  <c r="CB27" i="60"/>
  <c r="CB28" i="60"/>
  <c r="CB29" i="60"/>
  <c r="CB30" i="60"/>
  <c r="CB31" i="60"/>
  <c r="CB32" i="60"/>
  <c r="CB33" i="60"/>
  <c r="CB34" i="60"/>
  <c r="CB35" i="60"/>
  <c r="CB36" i="60"/>
  <c r="CB37" i="60"/>
  <c r="CB38" i="60"/>
  <c r="CB39" i="60"/>
  <c r="CB40" i="60"/>
  <c r="CB41" i="60"/>
  <c r="CB42" i="60"/>
  <c r="CB43" i="60"/>
  <c r="CB44" i="60"/>
  <c r="CB45" i="60"/>
  <c r="CB46" i="60"/>
  <c r="CB47" i="60"/>
  <c r="CB48" i="60"/>
  <c r="CB49" i="60"/>
  <c r="CB50" i="60"/>
  <c r="CB51" i="60"/>
  <c r="CB52" i="60"/>
  <c r="CB53" i="60"/>
  <c r="CB54" i="60"/>
  <c r="CB55" i="60"/>
  <c r="CB19" i="59"/>
  <c r="CB20" i="59"/>
  <c r="CB21" i="59"/>
  <c r="CB22" i="59"/>
  <c r="CB23" i="59"/>
  <c r="CB24" i="59"/>
  <c r="CB25" i="59"/>
  <c r="CB26" i="59"/>
  <c r="CB27" i="59"/>
  <c r="CB28" i="59"/>
  <c r="CB29" i="59"/>
  <c r="CB30" i="59"/>
  <c r="CB31" i="59"/>
  <c r="CB32" i="59"/>
  <c r="CB33" i="59"/>
  <c r="CB34" i="59"/>
  <c r="CB35" i="59"/>
  <c r="CB36" i="59"/>
  <c r="CB37" i="59"/>
  <c r="CB38" i="59"/>
  <c r="CB39" i="59"/>
  <c r="CB40" i="59"/>
  <c r="CB41" i="59"/>
  <c r="CB42" i="59"/>
  <c r="CB43" i="59"/>
  <c r="CB44" i="59"/>
  <c r="CB45" i="59"/>
  <c r="CB46" i="59"/>
  <c r="CB47" i="59"/>
  <c r="CB48" i="59"/>
  <c r="CB49" i="59"/>
  <c r="CB50" i="59"/>
  <c r="CB51" i="59"/>
  <c r="CA62" i="25"/>
  <c r="CA56" i="25"/>
  <c r="CA55" i="25"/>
  <c r="CA54" i="25"/>
  <c r="CA53" i="25"/>
  <c r="CA52" i="25"/>
  <c r="CA51" i="25"/>
  <c r="CA50" i="25"/>
  <c r="CA49" i="25"/>
  <c r="CA48" i="25"/>
  <c r="CA47" i="25"/>
  <c r="CA46" i="25"/>
  <c r="CA45" i="25"/>
  <c r="CA44" i="25"/>
  <c r="CA43" i="25"/>
  <c r="CA42" i="25"/>
  <c r="CA41" i="25"/>
  <c r="CA40" i="25"/>
  <c r="CA39" i="25"/>
  <c r="CA38" i="25"/>
  <c r="CA37" i="25"/>
  <c r="CA36" i="25"/>
  <c r="CA35" i="25"/>
  <c r="CA34" i="25"/>
  <c r="CA33" i="25"/>
  <c r="CA32" i="25"/>
  <c r="CA31" i="25"/>
  <c r="CA30" i="25"/>
  <c r="CA29" i="25"/>
  <c r="CA28" i="25"/>
  <c r="CA27" i="25"/>
  <c r="CA26" i="25"/>
  <c r="CA25" i="25"/>
  <c r="CA24" i="25"/>
  <c r="CA23" i="25"/>
  <c r="CA22" i="25"/>
  <c r="CA21" i="25"/>
  <c r="CA20" i="25"/>
  <c r="CA19" i="25"/>
  <c r="CA18" i="25"/>
  <c r="CA17" i="25"/>
  <c r="CA16" i="25"/>
  <c r="CA15" i="25"/>
  <c r="CA14" i="25"/>
  <c r="BZ62" i="25"/>
  <c r="BZ56" i="25"/>
  <c r="BZ55" i="25"/>
  <c r="BZ54" i="25"/>
  <c r="BZ53" i="25"/>
  <c r="BZ52" i="25"/>
  <c r="BZ51" i="25"/>
  <c r="BZ50" i="25"/>
  <c r="BZ49" i="25"/>
  <c r="BZ48" i="25"/>
  <c r="BZ47" i="25"/>
  <c r="BZ46" i="25"/>
  <c r="BZ45" i="25"/>
  <c r="BZ44" i="25"/>
  <c r="BZ43" i="25"/>
  <c r="BZ42" i="25"/>
  <c r="BZ41" i="25"/>
  <c r="BZ40" i="25"/>
  <c r="BZ39" i="25"/>
  <c r="BZ38" i="25"/>
  <c r="BZ37" i="25"/>
  <c r="BZ36" i="25"/>
  <c r="BZ35" i="25"/>
  <c r="BZ34" i="25"/>
  <c r="BZ33" i="25"/>
  <c r="BZ32" i="25"/>
  <c r="BZ31" i="25"/>
  <c r="BZ30" i="25"/>
  <c r="BZ29" i="25"/>
  <c r="BZ28" i="25"/>
  <c r="BZ27" i="25"/>
  <c r="BZ26" i="25"/>
  <c r="BZ25" i="25"/>
  <c r="BZ24" i="25"/>
  <c r="BZ23" i="25"/>
  <c r="BZ22" i="25"/>
  <c r="BZ21" i="25"/>
  <c r="BZ20" i="25"/>
  <c r="BZ19" i="25"/>
  <c r="BZ18" i="25"/>
  <c r="BZ17" i="25"/>
  <c r="BZ16" i="25"/>
  <c r="BZ15" i="25"/>
  <c r="E33" i="27" l="1"/>
  <c r="O33" i="27" s="1"/>
  <c r="E51" i="27"/>
  <c r="O51" i="27" s="1"/>
  <c r="BM51" i="27" s="1"/>
  <c r="BQ51" i="27" s="1"/>
  <c r="E50" i="28"/>
  <c r="O50" i="28" s="1"/>
  <c r="E61" i="27"/>
  <c r="O61" i="27" s="1"/>
  <c r="BN61" i="27" s="1"/>
  <c r="C56" i="82" s="1"/>
  <c r="E42" i="27"/>
  <c r="O42" i="27" s="1"/>
  <c r="E45" i="27"/>
  <c r="O45" i="27" s="1"/>
  <c r="BN45" i="27" s="1"/>
  <c r="E23" i="27"/>
  <c r="O23" i="27" s="1"/>
  <c r="E32" i="28"/>
  <c r="O32" i="28" s="1"/>
  <c r="BN32" i="28" s="1"/>
  <c r="E30" i="28"/>
  <c r="O30" i="28" s="1"/>
  <c r="E27" i="28"/>
  <c r="O27" i="28" s="1"/>
  <c r="E38" i="28"/>
  <c r="O38" i="28" s="1"/>
  <c r="E22" i="27"/>
  <c r="O22" i="27" s="1"/>
  <c r="BN22" i="27" s="1"/>
  <c r="E25" i="27"/>
  <c r="O25" i="27" s="1"/>
  <c r="E43" i="28"/>
  <c r="O43" i="28" s="1"/>
  <c r="BM43" i="28" s="1"/>
  <c r="BQ43" i="28" s="1"/>
  <c r="E19" i="27"/>
  <c r="O19" i="27" s="1"/>
  <c r="E37" i="28"/>
  <c r="O37" i="28" s="1"/>
  <c r="BN37" i="28" s="1"/>
  <c r="E38" i="27"/>
  <c r="O38" i="27" s="1"/>
  <c r="E49" i="27"/>
  <c r="O49" i="27" s="1"/>
  <c r="BN49" i="27" s="1"/>
  <c r="E36" i="28"/>
  <c r="O36" i="28" s="1"/>
  <c r="E40" i="27"/>
  <c r="O40" i="27" s="1"/>
  <c r="BN40" i="27" s="1"/>
  <c r="E24" i="27"/>
  <c r="O24" i="27" s="1"/>
  <c r="E44" i="28"/>
  <c r="O44" i="28" s="1"/>
  <c r="BN44" i="28" s="1"/>
  <c r="E16" i="27"/>
  <c r="O16" i="27" s="1"/>
  <c r="CD17" i="25"/>
  <c r="E17" i="25" s="1"/>
  <c r="CD33" i="25"/>
  <c r="E33" i="25" s="1"/>
  <c r="CD45" i="25"/>
  <c r="E45" i="25" s="1"/>
  <c r="CD19" i="25"/>
  <c r="E19" i="25" s="1"/>
  <c r="CD27" i="25"/>
  <c r="E27" i="25" s="1"/>
  <c r="CD35" i="25"/>
  <c r="E35" i="25" s="1"/>
  <c r="CD43" i="25"/>
  <c r="E43" i="25" s="1"/>
  <c r="CD51" i="25"/>
  <c r="E51" i="25" s="1"/>
  <c r="CD29" i="25"/>
  <c r="E29" i="25" s="1"/>
  <c r="CD49" i="25"/>
  <c r="E49" i="25" s="1"/>
  <c r="CD15" i="25"/>
  <c r="E15" i="25" s="1"/>
  <c r="CD23" i="25"/>
  <c r="E23" i="25" s="1"/>
  <c r="CD31" i="25"/>
  <c r="E31" i="25" s="1"/>
  <c r="CD39" i="25"/>
  <c r="E39" i="25" s="1"/>
  <c r="CD47" i="25"/>
  <c r="E47" i="25" s="1"/>
  <c r="CD55" i="25"/>
  <c r="E55" i="25" s="1"/>
  <c r="CD16" i="25"/>
  <c r="E16" i="25" s="1"/>
  <c r="CD20" i="25"/>
  <c r="E20" i="25" s="1"/>
  <c r="CD24" i="25"/>
  <c r="E24" i="25" s="1"/>
  <c r="CD28" i="25"/>
  <c r="E28" i="25" s="1"/>
  <c r="CD32" i="25"/>
  <c r="E32" i="25" s="1"/>
  <c r="CD36" i="25"/>
  <c r="E36" i="25" s="1"/>
  <c r="CD40" i="25"/>
  <c r="E40" i="25" s="1"/>
  <c r="CD44" i="25"/>
  <c r="E44" i="25" s="1"/>
  <c r="CD48" i="25"/>
  <c r="E48" i="25" s="1"/>
  <c r="CD52" i="25"/>
  <c r="E52" i="25" s="1"/>
  <c r="CD56" i="25"/>
  <c r="E56" i="25" s="1"/>
  <c r="E41" i="27"/>
  <c r="O41" i="27" s="1"/>
  <c r="BN41" i="27" s="1"/>
  <c r="E47" i="27"/>
  <c r="O47" i="27" s="1"/>
  <c r="BM47" i="27" s="1"/>
  <c r="BQ47" i="27" s="1"/>
  <c r="E37" i="27"/>
  <c r="O37" i="27" s="1"/>
  <c r="E27" i="27"/>
  <c r="O27" i="27" s="1"/>
  <c r="BN27" i="27" s="1"/>
  <c r="E15" i="27"/>
  <c r="O15" i="27" s="1"/>
  <c r="BN15" i="27" s="1"/>
  <c r="E52" i="28"/>
  <c r="O52" i="28" s="1"/>
  <c r="BM52" i="28" s="1"/>
  <c r="BQ52" i="28" s="1"/>
  <c r="E46" i="28"/>
  <c r="O46" i="28" s="1"/>
  <c r="BM46" i="28" s="1"/>
  <c r="BQ46" i="28" s="1"/>
  <c r="E40" i="28"/>
  <c r="O40" i="28" s="1"/>
  <c r="BM40" i="28" s="1"/>
  <c r="BQ40" i="28" s="1"/>
  <c r="E34" i="28"/>
  <c r="O34" i="28" s="1"/>
  <c r="BM34" i="28" s="1"/>
  <c r="BQ34" i="28" s="1"/>
  <c r="E28" i="28"/>
  <c r="O28" i="28" s="1"/>
  <c r="BM28" i="28" s="1"/>
  <c r="BQ28" i="28" s="1"/>
  <c r="E22" i="28"/>
  <c r="O22" i="28" s="1"/>
  <c r="E52" i="27"/>
  <c r="O52" i="27" s="1"/>
  <c r="BM52" i="27" s="1"/>
  <c r="BQ52" i="27" s="1"/>
  <c r="E32" i="27"/>
  <c r="O32" i="27" s="1"/>
  <c r="J32" i="75" s="1"/>
  <c r="E20" i="27"/>
  <c r="O20" i="27" s="1"/>
  <c r="BM20" i="27" s="1"/>
  <c r="BQ20" i="27" s="1"/>
  <c r="E43" i="60"/>
  <c r="E54" i="59"/>
  <c r="E37" i="59"/>
  <c r="CD21" i="25"/>
  <c r="E21" i="25" s="1"/>
  <c r="CD37" i="25"/>
  <c r="E37" i="25" s="1"/>
  <c r="CD62" i="25"/>
  <c r="E62" i="25" s="1"/>
  <c r="CD25" i="25"/>
  <c r="E25" i="25" s="1"/>
  <c r="CD41" i="25"/>
  <c r="E41" i="25" s="1"/>
  <c r="CD53" i="25"/>
  <c r="E53" i="25" s="1"/>
  <c r="CD18" i="25"/>
  <c r="E18" i="25" s="1"/>
  <c r="CD22" i="25"/>
  <c r="E22" i="25" s="1"/>
  <c r="CD26" i="25"/>
  <c r="E26" i="25" s="1"/>
  <c r="CD30" i="25"/>
  <c r="E30" i="25" s="1"/>
  <c r="CD34" i="25"/>
  <c r="E34" i="25" s="1"/>
  <c r="CD38" i="25"/>
  <c r="E38" i="25" s="1"/>
  <c r="CD42" i="25"/>
  <c r="E42" i="25" s="1"/>
  <c r="CD46" i="25"/>
  <c r="E46" i="25" s="1"/>
  <c r="CD50" i="25"/>
  <c r="E50" i="25" s="1"/>
  <c r="CD54" i="25"/>
  <c r="E54" i="25" s="1"/>
  <c r="E43" i="27"/>
  <c r="O43" i="27" s="1"/>
  <c r="BM43" i="27" s="1"/>
  <c r="BQ43" i="27" s="1"/>
  <c r="E31" i="27"/>
  <c r="O31" i="27" s="1"/>
  <c r="J31" i="75" s="1"/>
  <c r="E21" i="27"/>
  <c r="O21" i="27" s="1"/>
  <c r="BM21" i="27" s="1"/>
  <c r="BQ21" i="27" s="1"/>
  <c r="E54" i="28"/>
  <c r="O54" i="28" s="1"/>
  <c r="P54" i="75" s="1"/>
  <c r="E20" i="28"/>
  <c r="O20" i="28" s="1"/>
  <c r="BM20" i="28" s="1"/>
  <c r="BQ20" i="28" s="1"/>
  <c r="E14" i="28"/>
  <c r="O14" i="28" s="1"/>
  <c r="BM14" i="28" s="1"/>
  <c r="BQ14" i="28" s="1"/>
  <c r="E15" i="28"/>
  <c r="O15" i="28" s="1"/>
  <c r="BN15" i="28" s="1"/>
  <c r="E51" i="28"/>
  <c r="O51" i="28" s="1"/>
  <c r="BN51" i="28" s="1"/>
  <c r="E35" i="28"/>
  <c r="O35" i="28" s="1"/>
  <c r="BM35" i="28" s="1"/>
  <c r="BQ35" i="28" s="1"/>
  <c r="E19" i="28"/>
  <c r="O19" i="28" s="1"/>
  <c r="BM19" i="28" s="1"/>
  <c r="BQ19" i="28" s="1"/>
  <c r="E45" i="28"/>
  <c r="O45" i="28" s="1"/>
  <c r="BN45" i="28" s="1"/>
  <c r="E29" i="28"/>
  <c r="O29" i="28" s="1"/>
  <c r="BM29" i="28" s="1"/>
  <c r="BQ29" i="28" s="1"/>
  <c r="E13" i="28"/>
  <c r="BM36" i="28"/>
  <c r="BQ36" i="28" s="1"/>
  <c r="BN36" i="28"/>
  <c r="BN30" i="28"/>
  <c r="BM30" i="28"/>
  <c r="BQ30" i="28" s="1"/>
  <c r="BN55" i="28"/>
  <c r="C50" i="83" s="1"/>
  <c r="BM55" i="28"/>
  <c r="BQ55" i="28" s="1"/>
  <c r="BN39" i="28"/>
  <c r="BM39" i="28"/>
  <c r="BQ39" i="28" s="1"/>
  <c r="BN23" i="28"/>
  <c r="BM23" i="28"/>
  <c r="BQ23" i="28" s="1"/>
  <c r="BN53" i="28"/>
  <c r="BM53" i="28"/>
  <c r="BQ53" i="28" s="1"/>
  <c r="BM48" i="28"/>
  <c r="BQ48" i="28" s="1"/>
  <c r="BN48" i="28"/>
  <c r="BN42" i="28"/>
  <c r="BM42" i="28"/>
  <c r="BQ42" i="28" s="1"/>
  <c r="BN26" i="28"/>
  <c r="BM26" i="28"/>
  <c r="BQ26" i="28" s="1"/>
  <c r="BN21" i="28"/>
  <c r="BM21" i="28"/>
  <c r="BQ21" i="28" s="1"/>
  <c r="BN16" i="28"/>
  <c r="BM16" i="28"/>
  <c r="BQ16" i="28" s="1"/>
  <c r="BN47" i="28"/>
  <c r="BM47" i="28"/>
  <c r="BQ47" i="28" s="1"/>
  <c r="BN31" i="28"/>
  <c r="BM31" i="28"/>
  <c r="BQ31" i="28" s="1"/>
  <c r="BM61" i="28"/>
  <c r="I60" i="14" s="1"/>
  <c r="BN61" i="28"/>
  <c r="BN50" i="28"/>
  <c r="BM50" i="28"/>
  <c r="BQ50" i="28" s="1"/>
  <c r="BN40" i="28"/>
  <c r="BM24" i="28"/>
  <c r="BQ24" i="28" s="1"/>
  <c r="BN24" i="28"/>
  <c r="BN18" i="28"/>
  <c r="BM18" i="28"/>
  <c r="BQ18" i="28" s="1"/>
  <c r="BN41" i="28"/>
  <c r="BM41" i="28"/>
  <c r="BQ41" i="28" s="1"/>
  <c r="BN25" i="28"/>
  <c r="BM25" i="28"/>
  <c r="BQ25" i="28" s="1"/>
  <c r="BN43" i="28"/>
  <c r="BN27" i="28"/>
  <c r="BM27" i="28"/>
  <c r="BQ27" i="28" s="1"/>
  <c r="BN49" i="28"/>
  <c r="BM49" i="28"/>
  <c r="BQ49" i="28" s="1"/>
  <c r="BN38" i="28"/>
  <c r="BM38" i="28"/>
  <c r="BQ38" i="28" s="1"/>
  <c r="BN33" i="28"/>
  <c r="BM33" i="28"/>
  <c r="BQ33" i="28" s="1"/>
  <c r="BN22" i="28"/>
  <c r="BM22" i="28"/>
  <c r="BQ22" i="28" s="1"/>
  <c r="BN17" i="28"/>
  <c r="BM17" i="28"/>
  <c r="BQ17" i="28" s="1"/>
  <c r="BN17" i="27"/>
  <c r="CA17" i="27" s="1"/>
  <c r="BM17" i="27"/>
  <c r="BQ17" i="27" s="1"/>
  <c r="BN25" i="27"/>
  <c r="BM25" i="27"/>
  <c r="BQ25" i="27" s="1"/>
  <c r="BN46" i="27"/>
  <c r="BM46" i="27"/>
  <c r="BQ46" i="27" s="1"/>
  <c r="BN14" i="27"/>
  <c r="BM14" i="27"/>
  <c r="BQ14" i="27" s="1"/>
  <c r="BN51" i="27"/>
  <c r="BN39" i="27"/>
  <c r="BM39" i="27"/>
  <c r="BQ39" i="27" s="1"/>
  <c r="BN29" i="27"/>
  <c r="BM29" i="27"/>
  <c r="BQ29" i="27" s="1"/>
  <c r="BN19" i="27"/>
  <c r="BM19" i="27"/>
  <c r="BQ19" i="27" s="1"/>
  <c r="BN44" i="27"/>
  <c r="BM44" i="27"/>
  <c r="BQ44" i="27" s="1"/>
  <c r="BN34" i="27"/>
  <c r="BM34" i="27"/>
  <c r="BQ34" i="27" s="1"/>
  <c r="BN24" i="27"/>
  <c r="BM24" i="27"/>
  <c r="BQ24" i="27" s="1"/>
  <c r="BN38" i="27"/>
  <c r="BM38" i="27"/>
  <c r="BQ38" i="27" s="1"/>
  <c r="BN42" i="27"/>
  <c r="BM42" i="27"/>
  <c r="BQ42" i="27" s="1"/>
  <c r="BN37" i="27"/>
  <c r="BM37" i="27"/>
  <c r="BQ37" i="27" s="1"/>
  <c r="BN18" i="27"/>
  <c r="BM18" i="27"/>
  <c r="BQ18" i="27" s="1"/>
  <c r="BN30" i="27"/>
  <c r="BM30" i="27"/>
  <c r="BQ30" i="27" s="1"/>
  <c r="BN55" i="27"/>
  <c r="C50" i="82" s="1"/>
  <c r="BM55" i="27"/>
  <c r="BQ55" i="27" s="1"/>
  <c r="BM45" i="27"/>
  <c r="BQ45" i="27" s="1"/>
  <c r="BN35" i="27"/>
  <c r="BM35" i="27"/>
  <c r="BQ35" i="27" s="1"/>
  <c r="BN23" i="27"/>
  <c r="BM23" i="27"/>
  <c r="BQ23" i="27" s="1"/>
  <c r="BN50" i="27"/>
  <c r="BM50" i="27"/>
  <c r="BQ50" i="27" s="1"/>
  <c r="BN28" i="27"/>
  <c r="BM28" i="27"/>
  <c r="BQ28" i="27" s="1"/>
  <c r="BN16" i="27"/>
  <c r="BM16" i="27"/>
  <c r="BQ16" i="27" s="1"/>
  <c r="BN54" i="27"/>
  <c r="BM54" i="27"/>
  <c r="BQ54" i="27" s="1"/>
  <c r="BN33" i="27"/>
  <c r="BM33" i="27"/>
  <c r="BQ33" i="27" s="1"/>
  <c r="BN53" i="27"/>
  <c r="BM53" i="27"/>
  <c r="BQ53" i="27" s="1"/>
  <c r="BN21" i="27"/>
  <c r="BN48" i="27"/>
  <c r="BM48" i="27"/>
  <c r="BQ48" i="27" s="1"/>
  <c r="BN36" i="27"/>
  <c r="BM36" i="27"/>
  <c r="BQ36" i="27" s="1"/>
  <c r="BN26" i="27"/>
  <c r="BM26" i="27"/>
  <c r="BQ26" i="27" s="1"/>
  <c r="E13" i="27"/>
  <c r="J39" i="75"/>
  <c r="J23" i="75"/>
  <c r="J44" i="75"/>
  <c r="J28" i="75"/>
  <c r="J45" i="75"/>
  <c r="J54" i="75"/>
  <c r="P33" i="75"/>
  <c r="J33" i="75"/>
  <c r="P50" i="75"/>
  <c r="P42" i="75"/>
  <c r="P38" i="75"/>
  <c r="P26" i="75"/>
  <c r="P22" i="75"/>
  <c r="P18" i="75"/>
  <c r="J50" i="75"/>
  <c r="J34" i="75"/>
  <c r="J37" i="75"/>
  <c r="J55" i="75"/>
  <c r="P30" i="75"/>
  <c r="J36" i="75"/>
  <c r="J25" i="75"/>
  <c r="J46" i="75"/>
  <c r="J14" i="75"/>
  <c r="P44" i="75"/>
  <c r="P53" i="75"/>
  <c r="P47" i="75"/>
  <c r="P41" i="75"/>
  <c r="P31" i="75"/>
  <c r="P25" i="75"/>
  <c r="P21" i="75"/>
  <c r="P17" i="75"/>
  <c r="J17" i="75"/>
  <c r="J38" i="75"/>
  <c r="P61" i="75"/>
  <c r="P40" i="75"/>
  <c r="P36" i="75"/>
  <c r="P29" i="75"/>
  <c r="P24" i="75"/>
  <c r="J42" i="75"/>
  <c r="J26" i="75"/>
  <c r="J35" i="75"/>
  <c r="J19" i="75"/>
  <c r="P48" i="75"/>
  <c r="J48" i="75"/>
  <c r="J16" i="75"/>
  <c r="P16" i="75"/>
  <c r="J18" i="75"/>
  <c r="J30" i="75"/>
  <c r="P49" i="75"/>
  <c r="J53" i="75"/>
  <c r="P55" i="75"/>
  <c r="P51" i="75"/>
  <c r="P43" i="75"/>
  <c r="P39" i="75"/>
  <c r="P27" i="75"/>
  <c r="P23" i="75"/>
  <c r="J24" i="75"/>
  <c r="J29" i="75"/>
  <c r="CB62" i="25"/>
  <c r="CB55" i="25"/>
  <c r="CB15" i="25"/>
  <c r="CB17" i="25"/>
  <c r="CB19" i="25"/>
  <c r="CB21" i="25"/>
  <c r="CB23" i="25"/>
  <c r="CB25" i="25"/>
  <c r="CB27" i="25"/>
  <c r="CB29" i="25"/>
  <c r="CB31" i="25"/>
  <c r="CB33" i="25"/>
  <c r="CB35" i="25"/>
  <c r="CB37" i="25"/>
  <c r="CB39" i="25"/>
  <c r="CB41" i="25"/>
  <c r="CB43" i="25"/>
  <c r="CB45" i="25"/>
  <c r="CB47" i="25"/>
  <c r="CB49" i="25"/>
  <c r="CB53" i="25"/>
  <c r="CB51" i="25"/>
  <c r="CB16" i="25"/>
  <c r="CB18" i="25"/>
  <c r="CB20" i="25"/>
  <c r="CB22" i="25"/>
  <c r="CB24" i="25"/>
  <c r="CB26" i="25"/>
  <c r="CB28" i="25"/>
  <c r="CB30" i="25"/>
  <c r="CB32" i="25"/>
  <c r="CB34" i="25"/>
  <c r="CB36" i="25"/>
  <c r="CB38" i="25"/>
  <c r="CB40" i="25"/>
  <c r="CB42" i="25"/>
  <c r="CB44" i="25"/>
  <c r="CB46" i="25"/>
  <c r="CB48" i="25"/>
  <c r="CB50" i="25"/>
  <c r="CB52" i="25"/>
  <c r="CB54" i="25"/>
  <c r="CB56" i="25"/>
  <c r="BM44" i="28" l="1"/>
  <c r="BQ44" i="28" s="1"/>
  <c r="J51" i="75"/>
  <c r="BM49" i="27"/>
  <c r="BQ49" i="27" s="1"/>
  <c r="J49" i="75"/>
  <c r="BN52" i="27"/>
  <c r="J52" i="75"/>
  <c r="BN29" i="28"/>
  <c r="P20" i="75"/>
  <c r="P37" i="75"/>
  <c r="J20" i="75"/>
  <c r="J47" i="75"/>
  <c r="P28" i="75"/>
  <c r="BM40" i="27"/>
  <c r="BQ40" i="27" s="1"/>
  <c r="BM32" i="28"/>
  <c r="BQ32" i="28" s="1"/>
  <c r="J40" i="75"/>
  <c r="P32" i="75"/>
  <c r="J61" i="75"/>
  <c r="J22" i="75"/>
  <c r="BM22" i="27"/>
  <c r="BQ22" i="27" s="1"/>
  <c r="BN20" i="27"/>
  <c r="BM61" i="27"/>
  <c r="G60" i="14" s="1"/>
  <c r="BM37" i="28"/>
  <c r="BQ37" i="28" s="1"/>
  <c r="J43" i="75"/>
  <c r="BN28" i="28"/>
  <c r="P46" i="75"/>
  <c r="BN46" i="28"/>
  <c r="C41" i="83" s="1"/>
  <c r="P52" i="75"/>
  <c r="BN43" i="27"/>
  <c r="BR43" i="27" s="1"/>
  <c r="BN47" i="27"/>
  <c r="BR47" i="27" s="1"/>
  <c r="BM54" i="28"/>
  <c r="BQ54" i="28" s="1"/>
  <c r="BN52" i="28"/>
  <c r="BR52" i="28" s="1"/>
  <c r="BN54" i="28"/>
  <c r="BR54" i="28" s="1"/>
  <c r="CA61" i="28"/>
  <c r="C56" i="83"/>
  <c r="J21" i="75"/>
  <c r="BM27" i="27"/>
  <c r="BQ27" i="27" s="1"/>
  <c r="J27" i="75"/>
  <c r="P15" i="75"/>
  <c r="H55" i="14"/>
  <c r="BQ61" i="28"/>
  <c r="J55" i="14"/>
  <c r="BN20" i="28"/>
  <c r="C15" i="83" s="1"/>
  <c r="C19" i="80"/>
  <c r="D19" i="80" s="1"/>
  <c r="C19" i="83"/>
  <c r="BR24" i="28"/>
  <c r="C42" i="83"/>
  <c r="BR47" i="28"/>
  <c r="C27" i="83"/>
  <c r="BR32" i="28"/>
  <c r="C34" i="83"/>
  <c r="BR39" i="28"/>
  <c r="C10" i="79"/>
  <c r="D10" i="79" s="1"/>
  <c r="C10" i="82"/>
  <c r="BR15" i="27"/>
  <c r="C36" i="82"/>
  <c r="BR41" i="27"/>
  <c r="C21" i="79"/>
  <c r="D21" i="79" s="1"/>
  <c r="C21" i="82"/>
  <c r="BR26" i="27"/>
  <c r="C43" i="79"/>
  <c r="D43" i="79" s="1"/>
  <c r="C43" i="82"/>
  <c r="BR48" i="27"/>
  <c r="C38" i="82"/>
  <c r="C28" i="82"/>
  <c r="BR33" i="27"/>
  <c r="C49" i="82"/>
  <c r="BR54" i="27"/>
  <c r="C11" i="82"/>
  <c r="BR16" i="27"/>
  <c r="C35" i="82"/>
  <c r="BR40" i="27"/>
  <c r="C18" i="79"/>
  <c r="D18" i="79" s="1"/>
  <c r="C18" i="82"/>
  <c r="BR23" i="27"/>
  <c r="C40" i="79"/>
  <c r="D40" i="79" s="1"/>
  <c r="C40" i="82"/>
  <c r="BR45" i="27"/>
  <c r="C25" i="79"/>
  <c r="D25" i="79" s="1"/>
  <c r="C25" i="82"/>
  <c r="BR30" i="27"/>
  <c r="C32" i="79"/>
  <c r="D32" i="79" s="1"/>
  <c r="C32" i="82"/>
  <c r="BR37" i="27"/>
  <c r="C37" i="79"/>
  <c r="D37" i="79" s="1"/>
  <c r="C37" i="82"/>
  <c r="BR42" i="27"/>
  <c r="C22" i="79"/>
  <c r="D22" i="79" s="1"/>
  <c r="C22" i="82"/>
  <c r="BR27" i="27"/>
  <c r="C33" i="79"/>
  <c r="D33" i="79" s="1"/>
  <c r="C33" i="82"/>
  <c r="BR38" i="27"/>
  <c r="C29" i="79"/>
  <c r="D29" i="79" s="1"/>
  <c r="C29" i="82"/>
  <c r="BR34" i="27"/>
  <c r="C56" i="79"/>
  <c r="D56" i="79" s="1"/>
  <c r="BR61" i="27"/>
  <c r="C24" i="79"/>
  <c r="D24" i="79" s="1"/>
  <c r="C24" i="82"/>
  <c r="BR29" i="27"/>
  <c r="C46" i="79"/>
  <c r="D46" i="79" s="1"/>
  <c r="C46" i="82"/>
  <c r="BR51" i="27"/>
  <c r="C41" i="79"/>
  <c r="D41" i="79" s="1"/>
  <c r="C41" i="82"/>
  <c r="BR46" i="27"/>
  <c r="C12" i="79"/>
  <c r="D12" i="79" s="1"/>
  <c r="C12" i="82"/>
  <c r="BR17" i="27"/>
  <c r="C17" i="83"/>
  <c r="BR22" i="28"/>
  <c r="C28" i="83"/>
  <c r="BR33" i="28"/>
  <c r="C49" i="83"/>
  <c r="C38" i="83"/>
  <c r="BR43" i="28"/>
  <c r="C36" i="83"/>
  <c r="BR41" i="28"/>
  <c r="C43" i="83"/>
  <c r="BR48" i="28"/>
  <c r="C31" i="83"/>
  <c r="BR36" i="28"/>
  <c r="C16" i="83"/>
  <c r="BR21" i="28"/>
  <c r="C48" i="83"/>
  <c r="BR53" i="28"/>
  <c r="C23" i="83"/>
  <c r="BR28" i="28"/>
  <c r="C45" i="83"/>
  <c r="BR50" i="28"/>
  <c r="C26" i="80"/>
  <c r="D26" i="80" s="1"/>
  <c r="C26" i="83"/>
  <c r="BR31" i="28"/>
  <c r="C11" i="83"/>
  <c r="BR16" i="28"/>
  <c r="C21" i="80"/>
  <c r="D21" i="80" s="1"/>
  <c r="C21" i="83"/>
  <c r="BR26" i="28"/>
  <c r="C32" i="83"/>
  <c r="BR37" i="28"/>
  <c r="C18" i="83"/>
  <c r="BR23" i="28"/>
  <c r="C50" i="80"/>
  <c r="D50" i="80" s="1"/>
  <c r="BR55" i="28"/>
  <c r="C46" i="83"/>
  <c r="BR51" i="28"/>
  <c r="C39" i="83"/>
  <c r="BR44" i="28"/>
  <c r="C35" i="80"/>
  <c r="D35" i="80" s="1"/>
  <c r="C35" i="83"/>
  <c r="BR40" i="28"/>
  <c r="C37" i="83"/>
  <c r="BR42" i="28"/>
  <c r="C25" i="83"/>
  <c r="BR30" i="28"/>
  <c r="C31" i="82"/>
  <c r="BR36" i="27"/>
  <c r="C16" i="82"/>
  <c r="BR21" i="27"/>
  <c r="C48" i="79"/>
  <c r="D48" i="79" s="1"/>
  <c r="C48" i="82"/>
  <c r="BR53" i="27"/>
  <c r="C17" i="79"/>
  <c r="D17" i="79" s="1"/>
  <c r="C17" i="82"/>
  <c r="BR22" i="27"/>
  <c r="C44" i="79"/>
  <c r="D44" i="79" s="1"/>
  <c r="C44" i="82"/>
  <c r="BR49" i="27"/>
  <c r="C23" i="79"/>
  <c r="D23" i="79" s="1"/>
  <c r="C23" i="82"/>
  <c r="BR28" i="27"/>
  <c r="C45" i="79"/>
  <c r="D45" i="79" s="1"/>
  <c r="C45" i="82"/>
  <c r="BR50" i="27"/>
  <c r="C30" i="79"/>
  <c r="D30" i="79" s="1"/>
  <c r="C30" i="82"/>
  <c r="BR35" i="27"/>
  <c r="C50" i="79"/>
  <c r="D50" i="79" s="1"/>
  <c r="BR55" i="27"/>
  <c r="C13" i="79"/>
  <c r="D13" i="79" s="1"/>
  <c r="C13" i="82"/>
  <c r="BR18" i="27"/>
  <c r="C15" i="79"/>
  <c r="D15" i="79" s="1"/>
  <c r="C15" i="82"/>
  <c r="BR20" i="27"/>
  <c r="C47" i="79"/>
  <c r="D47" i="79" s="1"/>
  <c r="C47" i="82"/>
  <c r="BR52" i="27"/>
  <c r="C42" i="82"/>
  <c r="C19" i="79"/>
  <c r="D19" i="79" s="1"/>
  <c r="C19" i="82"/>
  <c r="BR24" i="27"/>
  <c r="C39" i="79"/>
  <c r="D39" i="79" s="1"/>
  <c r="C39" i="82"/>
  <c r="BR44" i="27"/>
  <c r="C14" i="79"/>
  <c r="D14" i="79" s="1"/>
  <c r="C14" i="82"/>
  <c r="BR19" i="27"/>
  <c r="C34" i="79"/>
  <c r="D34" i="79" s="1"/>
  <c r="C34" i="82"/>
  <c r="BR39" i="27"/>
  <c r="C9" i="79"/>
  <c r="D9" i="79" s="1"/>
  <c r="C9" i="82"/>
  <c r="BR14" i="27"/>
  <c r="C20" i="79"/>
  <c r="D20" i="79" s="1"/>
  <c r="C20" i="82"/>
  <c r="BR25" i="27"/>
  <c r="C12" i="80"/>
  <c r="D12" i="80" s="1"/>
  <c r="C12" i="83"/>
  <c r="BR17" i="28"/>
  <c r="C33" i="80"/>
  <c r="D33" i="80" s="1"/>
  <c r="C33" i="83"/>
  <c r="BR38" i="28"/>
  <c r="C44" i="83"/>
  <c r="BR49" i="28"/>
  <c r="C22" i="83"/>
  <c r="BR27" i="28"/>
  <c r="C20" i="83"/>
  <c r="BR25" i="28"/>
  <c r="C13" i="80"/>
  <c r="D13" i="80" s="1"/>
  <c r="C13" i="83"/>
  <c r="BR18" i="28"/>
  <c r="C24" i="80"/>
  <c r="D24" i="80" s="1"/>
  <c r="C24" i="83"/>
  <c r="BR29" i="28"/>
  <c r="C56" i="80"/>
  <c r="D56" i="80" s="1"/>
  <c r="BR61" i="28"/>
  <c r="C47" i="83"/>
  <c r="C40" i="83"/>
  <c r="BR45" i="28"/>
  <c r="C10" i="83"/>
  <c r="BM31" i="27"/>
  <c r="BQ31" i="27" s="1"/>
  <c r="BM32" i="27"/>
  <c r="BQ32" i="27" s="1"/>
  <c r="BN31" i="27"/>
  <c r="CA31" i="27" s="1"/>
  <c r="BN32" i="27"/>
  <c r="J41" i="75"/>
  <c r="P14" i="75"/>
  <c r="P34" i="75"/>
  <c r="BM41" i="27"/>
  <c r="BQ41" i="27" s="1"/>
  <c r="BM15" i="27"/>
  <c r="BQ15" i="27" s="1"/>
  <c r="BN14" i="28"/>
  <c r="C9" i="83" s="1"/>
  <c r="BN34" i="28"/>
  <c r="CA34" i="28" s="1"/>
  <c r="J15" i="75"/>
  <c r="P19" i="75"/>
  <c r="BM15" i="28"/>
  <c r="BQ15" i="28" s="1"/>
  <c r="P35" i="75"/>
  <c r="BN19" i="28"/>
  <c r="BN35" i="28"/>
  <c r="CA51" i="27"/>
  <c r="CA34" i="27"/>
  <c r="CA61" i="27"/>
  <c r="CA46" i="27"/>
  <c r="CA38" i="27"/>
  <c r="CA38" i="28"/>
  <c r="CA23" i="27"/>
  <c r="CA15" i="27"/>
  <c r="BM51" i="28"/>
  <c r="BQ51" i="28" s="1"/>
  <c r="CA49" i="27"/>
  <c r="CA24" i="28"/>
  <c r="P45" i="75"/>
  <c r="BM45" i="28"/>
  <c r="BQ45" i="28" s="1"/>
  <c r="CA44" i="27"/>
  <c r="CA26" i="28"/>
  <c r="CA29" i="27"/>
  <c r="CA55" i="28"/>
  <c r="CA29" i="28"/>
  <c r="CA20" i="27"/>
  <c r="CA52" i="27"/>
  <c r="CA24" i="27"/>
  <c r="CA14" i="27"/>
  <c r="CA17" i="28"/>
  <c r="CA18" i="28"/>
  <c r="CA31" i="28"/>
  <c r="O13" i="27"/>
  <c r="J13" i="75" s="1"/>
  <c r="CA26" i="27"/>
  <c r="O13" i="28"/>
  <c r="BM13" i="28" s="1"/>
  <c r="BQ13" i="28" s="1"/>
  <c r="CA53" i="27"/>
  <c r="CA50" i="27"/>
  <c r="CA27" i="27"/>
  <c r="CA39" i="27"/>
  <c r="CA18" i="27"/>
  <c r="CA19" i="27"/>
  <c r="CA25" i="27"/>
  <c r="CA40" i="28"/>
  <c r="CA45" i="27"/>
  <c r="CA42" i="27"/>
  <c r="CA28" i="27"/>
  <c r="CA37" i="27"/>
  <c r="CA43" i="28"/>
  <c r="C38" i="80"/>
  <c r="D38" i="80" s="1"/>
  <c r="CA41" i="28"/>
  <c r="C36" i="80"/>
  <c r="D36" i="80" s="1"/>
  <c r="CA45" i="28"/>
  <c r="C40" i="80"/>
  <c r="D40" i="80" s="1"/>
  <c r="CA47" i="28"/>
  <c r="C42" i="80"/>
  <c r="D42" i="80" s="1"/>
  <c r="CA15" i="28"/>
  <c r="C10" i="80"/>
  <c r="CA32" i="28"/>
  <c r="C27" i="80"/>
  <c r="D27" i="80" s="1"/>
  <c r="CA53" i="28"/>
  <c r="C48" i="80"/>
  <c r="D48" i="80" s="1"/>
  <c r="CA39" i="28"/>
  <c r="C34" i="80"/>
  <c r="D34" i="80" s="1"/>
  <c r="CA30" i="28"/>
  <c r="C25" i="80"/>
  <c r="D25" i="80" s="1"/>
  <c r="CA36" i="27"/>
  <c r="C31" i="79"/>
  <c r="D31" i="79" s="1"/>
  <c r="CA21" i="27"/>
  <c r="C16" i="79"/>
  <c r="D16" i="79" s="1"/>
  <c r="CA43" i="27"/>
  <c r="C38" i="79"/>
  <c r="D38" i="79" s="1"/>
  <c r="CA33" i="27"/>
  <c r="C28" i="79"/>
  <c r="D28" i="79" s="1"/>
  <c r="CA54" i="27"/>
  <c r="C49" i="79"/>
  <c r="D49" i="79" s="1"/>
  <c r="CA16" i="27"/>
  <c r="C11" i="79"/>
  <c r="D11" i="79" s="1"/>
  <c r="CA40" i="27"/>
  <c r="C35" i="79"/>
  <c r="D35" i="79" s="1"/>
  <c r="CA41" i="27"/>
  <c r="C36" i="79"/>
  <c r="D36" i="79" s="1"/>
  <c r="CA47" i="27"/>
  <c r="C42" i="79"/>
  <c r="D42" i="79" s="1"/>
  <c r="CA28" i="28"/>
  <c r="C23" i="80"/>
  <c r="D23" i="80" s="1"/>
  <c r="CA48" i="28"/>
  <c r="C43" i="80"/>
  <c r="D43" i="80" s="1"/>
  <c r="CA36" i="28"/>
  <c r="C31" i="80"/>
  <c r="D31" i="80" s="1"/>
  <c r="CA22" i="28"/>
  <c r="C17" i="80"/>
  <c r="D17" i="80" s="1"/>
  <c r="CA33" i="28"/>
  <c r="C28" i="80"/>
  <c r="D28" i="80" s="1"/>
  <c r="C49" i="80"/>
  <c r="D49" i="80" s="1"/>
  <c r="CA21" i="28"/>
  <c r="C16" i="80"/>
  <c r="D16" i="80" s="1"/>
  <c r="CA42" i="28"/>
  <c r="C37" i="80"/>
  <c r="D37" i="80" s="1"/>
  <c r="CA48" i="27"/>
  <c r="CA22" i="27"/>
  <c r="CA35" i="27"/>
  <c r="CA55" i="27"/>
  <c r="CA30" i="27"/>
  <c r="CA49" i="28"/>
  <c r="C44" i="80"/>
  <c r="D44" i="80" s="1"/>
  <c r="CA27" i="28"/>
  <c r="C22" i="80"/>
  <c r="D22" i="80" s="1"/>
  <c r="CA25" i="28"/>
  <c r="C20" i="80"/>
  <c r="D20" i="80" s="1"/>
  <c r="CA50" i="28"/>
  <c r="C45" i="80"/>
  <c r="D45" i="80" s="1"/>
  <c r="CA16" i="28"/>
  <c r="C11" i="80"/>
  <c r="D11" i="80" s="1"/>
  <c r="CA37" i="28"/>
  <c r="C32" i="80"/>
  <c r="D32" i="80" s="1"/>
  <c r="CA23" i="28"/>
  <c r="C18" i="80"/>
  <c r="D18" i="80" s="1"/>
  <c r="CA51" i="28"/>
  <c r="C46" i="80"/>
  <c r="D46" i="80" s="1"/>
  <c r="CA44" i="28"/>
  <c r="C39" i="80"/>
  <c r="D39" i="80" s="1"/>
  <c r="C3" i="27"/>
  <c r="C3" i="28"/>
  <c r="C3" i="2"/>
  <c r="C4" i="14"/>
  <c r="BR15" i="28" l="1"/>
  <c r="BQ61" i="27"/>
  <c r="C15" i="80"/>
  <c r="D15" i="80" s="1"/>
  <c r="C47" i="80"/>
  <c r="D47" i="80" s="1"/>
  <c r="CA20" i="28"/>
  <c r="CA52" i="28"/>
  <c r="BR20" i="28"/>
  <c r="C41" i="80"/>
  <c r="D41" i="80" s="1"/>
  <c r="CA46" i="28"/>
  <c r="BR46" i="28"/>
  <c r="CA54" i="28"/>
  <c r="CA19" i="28"/>
  <c r="C14" i="83"/>
  <c r="BR19" i="28"/>
  <c r="C27" i="79"/>
  <c r="D27" i="79" s="1"/>
  <c r="C27" i="82"/>
  <c r="BR32" i="27"/>
  <c r="CA35" i="28"/>
  <c r="C30" i="83"/>
  <c r="BR35" i="28"/>
  <c r="C29" i="80"/>
  <c r="D29" i="80" s="1"/>
  <c r="C29" i="83"/>
  <c r="BR34" i="28"/>
  <c r="C26" i="79"/>
  <c r="D26" i="79" s="1"/>
  <c r="C26" i="82"/>
  <c r="BR31" i="27"/>
  <c r="C9" i="80"/>
  <c r="D9" i="80" s="1"/>
  <c r="BR14" i="28"/>
  <c r="CA32" i="27"/>
  <c r="CA14" i="28"/>
  <c r="C30" i="80"/>
  <c r="D30" i="80" s="1"/>
  <c r="C14" i="80"/>
  <c r="D14" i="80" s="1"/>
  <c r="BM13" i="27"/>
  <c r="BQ13" i="27" s="1"/>
  <c r="BN13" i="27"/>
  <c r="P13" i="75"/>
  <c r="BN13" i="28"/>
  <c r="BZ14" i="25"/>
  <c r="CD14" i="25" s="1"/>
  <c r="D10" i="80" l="1"/>
  <c r="CA13" i="27"/>
  <c r="C8" i="82"/>
  <c r="BR13" i="27"/>
  <c r="C8" i="83"/>
  <c r="BR13" i="28"/>
  <c r="C8" i="79"/>
  <c r="D8" i="79" s="1"/>
  <c r="C8" i="80"/>
  <c r="D8" i="80" s="1"/>
  <c r="CA13" i="28"/>
  <c r="E14" i="25"/>
  <c r="CB14" i="25"/>
  <c r="AF40" i="1"/>
  <c r="AG40" i="1"/>
  <c r="AS40" i="1"/>
  <c r="AF41" i="1"/>
  <c r="AG41" i="1"/>
  <c r="AS41" i="1"/>
  <c r="AF42" i="1"/>
  <c r="AG42" i="1"/>
  <c r="AS42" i="1"/>
  <c r="AF43" i="1"/>
  <c r="AG43" i="1"/>
  <c r="AS43" i="1"/>
  <c r="AF44" i="1"/>
  <c r="AG44" i="1"/>
  <c r="AS44" i="1"/>
  <c r="AF45" i="1"/>
  <c r="AG45" i="1"/>
  <c r="AS45" i="1"/>
  <c r="AF46" i="1"/>
  <c r="AG46" i="1"/>
  <c r="AS46" i="1"/>
  <c r="AF47" i="1"/>
  <c r="AG47" i="1"/>
  <c r="AS47" i="1"/>
  <c r="AF48" i="1"/>
  <c r="AG48" i="1"/>
  <c r="AS48" i="1"/>
  <c r="AF49" i="1"/>
  <c r="AG49" i="1"/>
  <c r="AS49" i="1"/>
  <c r="AF50" i="1"/>
  <c r="AG50" i="1"/>
  <c r="AS50" i="1"/>
  <c r="AF51" i="1"/>
  <c r="AG51" i="1"/>
  <c r="AS51" i="1"/>
  <c r="AF52" i="1"/>
  <c r="AG52" i="1"/>
  <c r="AS52" i="1"/>
  <c r="AF53" i="1"/>
  <c r="AG53" i="1"/>
  <c r="AS53" i="1"/>
  <c r="AF59" i="1"/>
  <c r="AG59" i="1"/>
  <c r="AS59" i="1"/>
  <c r="AL59" i="1" l="1"/>
  <c r="AL52" i="1"/>
  <c r="AL50" i="1"/>
  <c r="AL48" i="1"/>
  <c r="AL42" i="1"/>
  <c r="AL40" i="1"/>
  <c r="AL46" i="1"/>
  <c r="AL44" i="1"/>
  <c r="AL53" i="1"/>
  <c r="AL51" i="1"/>
  <c r="AL49" i="1"/>
  <c r="AL47" i="1"/>
  <c r="AL45" i="1"/>
  <c r="AL43" i="1"/>
  <c r="AL41" i="1"/>
  <c r="B61" i="27"/>
  <c r="B61" i="28"/>
  <c r="B61" i="2"/>
  <c r="B55" i="27"/>
  <c r="B55" i="28"/>
  <c r="B55" i="2"/>
  <c r="B54" i="27"/>
  <c r="B54" i="28"/>
  <c r="B54" i="2"/>
  <c r="B53" i="27"/>
  <c r="B53" i="28"/>
  <c r="B53" i="2"/>
  <c r="B52" i="27"/>
  <c r="B52" i="28"/>
  <c r="B52" i="2"/>
  <c r="B51" i="27"/>
  <c r="B51" i="28"/>
  <c r="B51" i="2"/>
  <c r="B50" i="27"/>
  <c r="B50" i="28"/>
  <c r="B50" i="2"/>
  <c r="B49" i="27"/>
  <c r="B49" i="28"/>
  <c r="B49" i="2"/>
  <c r="B48" i="27"/>
  <c r="B48" i="28"/>
  <c r="B48" i="2"/>
  <c r="B47" i="27"/>
  <c r="B47" i="28"/>
  <c r="B47" i="2"/>
  <c r="B46" i="27"/>
  <c r="B46" i="28"/>
  <c r="B46" i="2"/>
  <c r="B45" i="27"/>
  <c r="B45" i="28"/>
  <c r="B45" i="2"/>
  <c r="B44" i="27"/>
  <c r="B44" i="28"/>
  <c r="B44" i="2"/>
  <c r="B43" i="27"/>
  <c r="B43" i="28"/>
  <c r="B43" i="2"/>
  <c r="B37" i="27"/>
  <c r="B37" i="28"/>
  <c r="B37" i="2"/>
  <c r="B42" i="2"/>
  <c r="B42" i="28"/>
  <c r="B42" i="27"/>
  <c r="B41" i="27"/>
  <c r="B41" i="28"/>
  <c r="B41" i="2"/>
  <c r="B40" i="2"/>
  <c r="B40" i="28"/>
  <c r="B40" i="27"/>
  <c r="B39" i="2"/>
  <c r="B39" i="28"/>
  <c r="B39" i="27"/>
  <c r="T53" i="14" l="1"/>
  <c r="T45" i="14"/>
  <c r="T49" i="14"/>
  <c r="T41" i="14"/>
  <c r="T51" i="14"/>
  <c r="T60" i="14"/>
  <c r="T43" i="14"/>
  <c r="T47" i="14"/>
  <c r="T42" i="14"/>
  <c r="T46" i="14"/>
  <c r="T50" i="14"/>
  <c r="T54" i="14"/>
  <c r="T44" i="14"/>
  <c r="T48" i="14"/>
  <c r="T52" i="14"/>
  <c r="E48" i="75" l="1"/>
  <c r="F48" i="75"/>
  <c r="E49" i="75"/>
  <c r="F49" i="75"/>
  <c r="E50" i="75"/>
  <c r="F50" i="75"/>
  <c r="E51" i="75"/>
  <c r="F51" i="75"/>
  <c r="E52" i="75"/>
  <c r="F52" i="75"/>
  <c r="E53" i="75"/>
  <c r="F53" i="75"/>
  <c r="E54" i="75"/>
  <c r="F54" i="75"/>
  <c r="E55" i="75"/>
  <c r="F55" i="75"/>
  <c r="E61" i="75"/>
  <c r="F61" i="75"/>
  <c r="B42" i="25"/>
  <c r="B43" i="25"/>
  <c r="B44" i="25"/>
  <c r="B45" i="25"/>
  <c r="B46" i="25"/>
  <c r="B47" i="25"/>
  <c r="B48" i="25"/>
  <c r="B49" i="25"/>
  <c r="B50" i="25"/>
  <c r="B51" i="25"/>
  <c r="B52" i="25"/>
  <c r="B53" i="25"/>
  <c r="B54" i="25"/>
  <c r="B55" i="25"/>
  <c r="B56" i="25"/>
  <c r="B62" i="25"/>
  <c r="B40" i="14"/>
  <c r="B41" i="14"/>
  <c r="B42" i="14"/>
  <c r="B43" i="14"/>
  <c r="B44" i="14"/>
  <c r="B45" i="14"/>
  <c r="B46" i="14"/>
  <c r="B47" i="14"/>
  <c r="B48" i="14"/>
  <c r="B49" i="14"/>
  <c r="B50" i="14"/>
  <c r="B51" i="14"/>
  <c r="B52" i="14"/>
  <c r="B53" i="14"/>
  <c r="B54" i="14"/>
  <c r="E61" i="2" l="1"/>
  <c r="O61" i="2" s="1"/>
  <c r="E55" i="2"/>
  <c r="O55" i="2" s="1"/>
  <c r="E54" i="2"/>
  <c r="O54" i="2" s="1"/>
  <c r="E53" i="2"/>
  <c r="O53" i="2" s="1"/>
  <c r="E52" i="2"/>
  <c r="O52" i="2" s="1"/>
  <c r="E51" i="2"/>
  <c r="O51" i="2" s="1"/>
  <c r="E50" i="2"/>
  <c r="O50" i="2" s="1"/>
  <c r="E49" i="2"/>
  <c r="O49" i="2" s="1"/>
  <c r="E48" i="2"/>
  <c r="O48" i="2" s="1"/>
  <c r="E47" i="2"/>
  <c r="O47" i="2" s="1"/>
  <c r="E46" i="2"/>
  <c r="O46" i="2" s="1"/>
  <c r="E45" i="2"/>
  <c r="O45" i="2" s="1"/>
  <c r="E44" i="2"/>
  <c r="O44" i="2" s="1"/>
  <c r="E43" i="2"/>
  <c r="O43" i="2" s="1"/>
  <c r="E42" i="2"/>
  <c r="O42" i="2" s="1"/>
  <c r="E41" i="2"/>
  <c r="O41" i="2" s="1"/>
  <c r="E47" i="75"/>
  <c r="E45" i="75"/>
  <c r="E43" i="75"/>
  <c r="E41" i="75"/>
  <c r="F46" i="75"/>
  <c r="F44" i="75"/>
  <c r="F42" i="75"/>
  <c r="E46" i="75"/>
  <c r="F45" i="75"/>
  <c r="E44" i="75"/>
  <c r="F43" i="75"/>
  <c r="E42" i="75"/>
  <c r="F41" i="75"/>
  <c r="R55" i="75"/>
  <c r="R53" i="75"/>
  <c r="R51" i="75"/>
  <c r="R49" i="75"/>
  <c r="R47" i="75"/>
  <c r="R45" i="75"/>
  <c r="R43" i="75"/>
  <c r="R41" i="75"/>
  <c r="L55" i="75"/>
  <c r="L53" i="75"/>
  <c r="L51" i="75"/>
  <c r="L49" i="75"/>
  <c r="L47" i="75"/>
  <c r="L45" i="75"/>
  <c r="L43" i="75"/>
  <c r="L41" i="75"/>
  <c r="R61" i="75"/>
  <c r="R54" i="75"/>
  <c r="R52" i="75"/>
  <c r="R50" i="75"/>
  <c r="R48" i="75"/>
  <c r="R46" i="75"/>
  <c r="R44" i="75"/>
  <c r="R42" i="75"/>
  <c r="L61" i="75"/>
  <c r="L54" i="75"/>
  <c r="L52" i="75"/>
  <c r="L50" i="75"/>
  <c r="L48" i="75"/>
  <c r="L46" i="75"/>
  <c r="L44" i="75"/>
  <c r="L42" i="75"/>
  <c r="BN46" i="2" l="1"/>
  <c r="BM46" i="2"/>
  <c r="BN41" i="2"/>
  <c r="BM41" i="2"/>
  <c r="BQ41" i="2" s="1"/>
  <c r="BN45" i="2"/>
  <c r="BM45" i="2"/>
  <c r="BQ45" i="2" s="1"/>
  <c r="BN49" i="2"/>
  <c r="BM49" i="2"/>
  <c r="BQ49" i="2" s="1"/>
  <c r="BN53" i="2"/>
  <c r="BM53" i="2"/>
  <c r="BQ53" i="2" s="1"/>
  <c r="BN50" i="2"/>
  <c r="BM50" i="2"/>
  <c r="BQ50" i="2" s="1"/>
  <c r="BN54" i="2"/>
  <c r="BM54" i="2"/>
  <c r="BQ54" i="2" s="1"/>
  <c r="BN43" i="2"/>
  <c r="BM43" i="2"/>
  <c r="BQ43" i="2" s="1"/>
  <c r="BN47" i="2"/>
  <c r="BM47" i="2"/>
  <c r="BQ47" i="2" s="1"/>
  <c r="BN51" i="2"/>
  <c r="BM51" i="2"/>
  <c r="BQ51" i="2" s="1"/>
  <c r="BN55" i="2"/>
  <c r="C50" i="81" s="1"/>
  <c r="BM55" i="2"/>
  <c r="BQ55" i="2" s="1"/>
  <c r="BN42" i="2"/>
  <c r="BM42" i="2"/>
  <c r="BQ42" i="2" s="1"/>
  <c r="BN44" i="2"/>
  <c r="BM44" i="2"/>
  <c r="BQ44" i="2" s="1"/>
  <c r="BN48" i="2"/>
  <c r="BM48" i="2"/>
  <c r="BQ48" i="2" s="1"/>
  <c r="BN52" i="2"/>
  <c r="BM52" i="2"/>
  <c r="BQ52" i="2" s="1"/>
  <c r="BN61" i="2"/>
  <c r="C56" i="81" s="1"/>
  <c r="BM61" i="2"/>
  <c r="E60" i="14" s="1"/>
  <c r="CA46" i="2"/>
  <c r="BQ46" i="2"/>
  <c r="K42" i="75"/>
  <c r="BU42" i="28"/>
  <c r="K46" i="75"/>
  <c r="BU46" i="28"/>
  <c r="K50" i="75"/>
  <c r="BU50" i="28"/>
  <c r="K54" i="75"/>
  <c r="Q42" i="75"/>
  <c r="Q46" i="75"/>
  <c r="Q50" i="75"/>
  <c r="Q54" i="75"/>
  <c r="K43" i="75"/>
  <c r="BU43" i="28"/>
  <c r="K47" i="75"/>
  <c r="BU47" i="28"/>
  <c r="K51" i="75"/>
  <c r="K55" i="75"/>
  <c r="Q43" i="75"/>
  <c r="Q47" i="75"/>
  <c r="Q51" i="75"/>
  <c r="Q55" i="75"/>
  <c r="K44" i="75"/>
  <c r="BU44" i="28"/>
  <c r="K48" i="75"/>
  <c r="K52" i="75"/>
  <c r="BU52" i="28"/>
  <c r="K61" i="75"/>
  <c r="BU61" i="28"/>
  <c r="Q44" i="75"/>
  <c r="Q48" i="75"/>
  <c r="Q52" i="75"/>
  <c r="Q61" i="75"/>
  <c r="K41" i="75"/>
  <c r="K45" i="75"/>
  <c r="BU45" i="28"/>
  <c r="K49" i="75"/>
  <c r="K53" i="75"/>
  <c r="Q41" i="75"/>
  <c r="Q45" i="75"/>
  <c r="Q49" i="75"/>
  <c r="Q53" i="75"/>
  <c r="D41" i="75"/>
  <c r="D43" i="75"/>
  <c r="D45" i="75"/>
  <c r="D47" i="75"/>
  <c r="D49" i="75"/>
  <c r="D51" i="75"/>
  <c r="D53" i="75"/>
  <c r="D55" i="75"/>
  <c r="D42" i="75"/>
  <c r="D44" i="75"/>
  <c r="D46" i="75"/>
  <c r="D48" i="75"/>
  <c r="D50" i="75"/>
  <c r="D52" i="75"/>
  <c r="D54" i="75"/>
  <c r="D61" i="75"/>
  <c r="O42" i="75"/>
  <c r="O44" i="75"/>
  <c r="O46" i="75"/>
  <c r="O50" i="75"/>
  <c r="O52" i="75"/>
  <c r="O43" i="75"/>
  <c r="O45" i="75"/>
  <c r="O47" i="75"/>
  <c r="U43" i="75"/>
  <c r="U47" i="75"/>
  <c r="U51" i="75"/>
  <c r="U42" i="75"/>
  <c r="U44" i="75"/>
  <c r="U48" i="75"/>
  <c r="U50" i="75"/>
  <c r="U52" i="75"/>
  <c r="U54" i="75"/>
  <c r="F47" i="75"/>
  <c r="R40" i="75"/>
  <c r="R39" i="75"/>
  <c r="R38" i="75"/>
  <c r="R34" i="75"/>
  <c r="R28" i="75"/>
  <c r="R26" i="75"/>
  <c r="R18" i="75"/>
  <c r="L28" i="75"/>
  <c r="R22" i="75"/>
  <c r="L36" i="75"/>
  <c r="L35" i="75"/>
  <c r="L33" i="75"/>
  <c r="L32" i="75"/>
  <c r="L26" i="75"/>
  <c r="E15" i="75"/>
  <c r="E17" i="75"/>
  <c r="E20" i="75"/>
  <c r="E23" i="75"/>
  <c r="E27" i="75"/>
  <c r="E31" i="75"/>
  <c r="E36" i="75"/>
  <c r="E37" i="75"/>
  <c r="C5" i="14"/>
  <c r="B18" i="25"/>
  <c r="B19" i="25"/>
  <c r="B20" i="25"/>
  <c r="B21" i="25"/>
  <c r="B22" i="25"/>
  <c r="B23" i="25"/>
  <c r="B24" i="25"/>
  <c r="B25" i="25"/>
  <c r="B26" i="25"/>
  <c r="B27" i="25"/>
  <c r="B28" i="25"/>
  <c r="B29" i="25"/>
  <c r="B30" i="25"/>
  <c r="B31" i="25"/>
  <c r="B32" i="25"/>
  <c r="B33" i="25"/>
  <c r="B34" i="25"/>
  <c r="B35" i="25"/>
  <c r="B36" i="25"/>
  <c r="B37" i="25"/>
  <c r="B38" i="25"/>
  <c r="B39" i="25"/>
  <c r="B40" i="25"/>
  <c r="B41" i="25"/>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38" i="28"/>
  <c r="B36" i="28"/>
  <c r="B35" i="28"/>
  <c r="B34" i="28"/>
  <c r="B33" i="28"/>
  <c r="B32" i="28"/>
  <c r="B31" i="28"/>
  <c r="B30" i="28"/>
  <c r="B29" i="28"/>
  <c r="B28" i="28"/>
  <c r="B27" i="28"/>
  <c r="B26" i="28"/>
  <c r="B25" i="28"/>
  <c r="B24" i="28"/>
  <c r="B23" i="28"/>
  <c r="B22" i="28"/>
  <c r="B21" i="28"/>
  <c r="B20" i="28"/>
  <c r="B19" i="28"/>
  <c r="B18" i="28"/>
  <c r="B17" i="28"/>
  <c r="B16" i="28"/>
  <c r="B15" i="28"/>
  <c r="B14" i="28"/>
  <c r="B13" i="28"/>
  <c r="C9" i="28"/>
  <c r="B9" i="28"/>
  <c r="C8" i="28"/>
  <c r="B8" i="28"/>
  <c r="C7" i="28"/>
  <c r="B7" i="28"/>
  <c r="C6" i="28"/>
  <c r="B6" i="28"/>
  <c r="C4" i="28"/>
  <c r="C2" i="28"/>
  <c r="C5" i="28"/>
  <c r="C1" i="28"/>
  <c r="B38" i="27"/>
  <c r="B36" i="27"/>
  <c r="B35" i="27"/>
  <c r="B34" i="27"/>
  <c r="B33" i="27"/>
  <c r="B32" i="27"/>
  <c r="B31" i="27"/>
  <c r="B30" i="27"/>
  <c r="B29" i="27"/>
  <c r="B28" i="27"/>
  <c r="B27" i="27"/>
  <c r="B26" i="27"/>
  <c r="B25" i="27"/>
  <c r="B24" i="27"/>
  <c r="B23" i="27"/>
  <c r="B22" i="27"/>
  <c r="B21" i="27"/>
  <c r="B20" i="27"/>
  <c r="B19" i="27"/>
  <c r="B18" i="27"/>
  <c r="B17" i="27"/>
  <c r="B16" i="27"/>
  <c r="B15" i="27"/>
  <c r="B14" i="27"/>
  <c r="B13" i="27"/>
  <c r="C9" i="27"/>
  <c r="B9" i="27"/>
  <c r="C8" i="27"/>
  <c r="B8" i="27"/>
  <c r="C7" i="27"/>
  <c r="B7" i="27"/>
  <c r="C6" i="27"/>
  <c r="B6" i="27"/>
  <c r="C4" i="27"/>
  <c r="C2" i="27"/>
  <c r="C5" i="27"/>
  <c r="C1" i="27"/>
  <c r="C7" i="2"/>
  <c r="C8" i="2"/>
  <c r="C9" i="2"/>
  <c r="B9" i="2"/>
  <c r="B8" i="2"/>
  <c r="B7" i="2"/>
  <c r="B6" i="2"/>
  <c r="B38" i="2"/>
  <c r="B36" i="2"/>
  <c r="B35" i="2"/>
  <c r="B34" i="2"/>
  <c r="B33" i="2"/>
  <c r="B32" i="2"/>
  <c r="B31" i="2"/>
  <c r="B30" i="2"/>
  <c r="B29" i="2"/>
  <c r="B28" i="2"/>
  <c r="B27" i="2"/>
  <c r="B26" i="2"/>
  <c r="B25" i="2"/>
  <c r="B24" i="2"/>
  <c r="B23" i="2"/>
  <c r="B22" i="2"/>
  <c r="B21" i="2"/>
  <c r="B20" i="2"/>
  <c r="B19" i="2"/>
  <c r="B18" i="2"/>
  <c r="B17" i="2"/>
  <c r="B16" i="2"/>
  <c r="B15" i="2"/>
  <c r="B14" i="2"/>
  <c r="C2" i="14"/>
  <c r="C3" i="14"/>
  <c r="C1" i="14"/>
  <c r="C6" i="2"/>
  <c r="C2" i="2"/>
  <c r="C4" i="2"/>
  <c r="C1" i="2"/>
  <c r="AS22" i="1"/>
  <c r="AS23" i="1"/>
  <c r="AS24" i="1"/>
  <c r="AS25" i="1"/>
  <c r="AS26" i="1"/>
  <c r="AS27" i="1"/>
  <c r="AS28" i="1"/>
  <c r="AS29" i="1"/>
  <c r="AS30" i="1"/>
  <c r="AS31" i="1"/>
  <c r="AS32" i="1"/>
  <c r="AS33" i="1"/>
  <c r="AS34" i="1"/>
  <c r="AS35" i="1"/>
  <c r="AS36" i="1"/>
  <c r="AS37" i="1"/>
  <c r="AS38" i="1"/>
  <c r="AS39" i="1"/>
  <c r="AF22" i="1"/>
  <c r="AG22" i="1"/>
  <c r="AF23" i="1"/>
  <c r="AG23" i="1"/>
  <c r="AF24" i="1"/>
  <c r="AG24" i="1"/>
  <c r="AF25" i="1"/>
  <c r="AG25" i="1"/>
  <c r="AF26" i="1"/>
  <c r="AG26" i="1"/>
  <c r="AF27" i="1"/>
  <c r="AG27" i="1"/>
  <c r="AF28" i="1"/>
  <c r="AG28" i="1"/>
  <c r="AF29" i="1"/>
  <c r="AG29" i="1"/>
  <c r="AF30" i="1"/>
  <c r="AG30" i="1"/>
  <c r="AF31" i="1"/>
  <c r="AG31" i="1"/>
  <c r="AF32" i="1"/>
  <c r="AG32" i="1"/>
  <c r="AF33" i="1"/>
  <c r="AG33" i="1"/>
  <c r="AF34" i="1"/>
  <c r="AG34" i="1"/>
  <c r="AF35" i="1"/>
  <c r="AG35" i="1"/>
  <c r="AF36" i="1"/>
  <c r="AG36" i="1"/>
  <c r="AF37" i="1"/>
  <c r="AG37" i="1"/>
  <c r="AF38" i="1"/>
  <c r="AG38" i="1"/>
  <c r="AF39" i="1"/>
  <c r="AG39" i="1"/>
  <c r="AS12" i="1"/>
  <c r="AS13" i="1"/>
  <c r="AS14" i="1"/>
  <c r="AS15" i="1"/>
  <c r="AS16" i="1"/>
  <c r="AS17" i="1"/>
  <c r="AS18" i="1"/>
  <c r="AS19" i="1"/>
  <c r="AS20" i="1"/>
  <c r="AS21" i="1"/>
  <c r="AS11" i="1"/>
  <c r="B16" i="25"/>
  <c r="B15" i="25"/>
  <c r="B14" i="25"/>
  <c r="C5" i="2"/>
  <c r="AG12" i="1"/>
  <c r="AG13" i="1"/>
  <c r="AG14" i="1"/>
  <c r="AG15" i="1"/>
  <c r="AG16" i="1"/>
  <c r="AG17" i="1"/>
  <c r="AG18" i="1"/>
  <c r="AG19" i="1"/>
  <c r="AG20" i="1"/>
  <c r="AG21" i="1"/>
  <c r="AG11" i="1"/>
  <c r="AF12" i="1"/>
  <c r="AF13" i="1"/>
  <c r="AF14" i="1"/>
  <c r="AF15" i="1"/>
  <c r="AF16" i="1"/>
  <c r="AF17" i="1"/>
  <c r="AF18" i="1"/>
  <c r="AF19" i="1"/>
  <c r="AF20" i="1"/>
  <c r="AF21" i="1"/>
  <c r="AF11" i="1"/>
  <c r="AG62" i="1" l="1"/>
  <c r="AF62" i="1"/>
  <c r="BQ61" i="2"/>
  <c r="BR61" i="2"/>
  <c r="C43" i="81"/>
  <c r="BR48" i="2"/>
  <c r="C37" i="81"/>
  <c r="BR42" i="2"/>
  <c r="C46" i="81"/>
  <c r="BR51" i="2"/>
  <c r="C38" i="81"/>
  <c r="BR43" i="2"/>
  <c r="C45" i="81"/>
  <c r="BR50" i="2"/>
  <c r="C44" i="81"/>
  <c r="BR49" i="2"/>
  <c r="C36" i="81"/>
  <c r="BR41" i="2"/>
  <c r="C47" i="78"/>
  <c r="D47" i="78" s="1"/>
  <c r="C47" i="81"/>
  <c r="BR52" i="2"/>
  <c r="C39" i="78"/>
  <c r="D39" i="78" s="1"/>
  <c r="C39" i="81"/>
  <c r="BR44" i="2"/>
  <c r="C50" i="78"/>
  <c r="D50" i="78" s="1"/>
  <c r="BR55" i="2"/>
  <c r="C42" i="78"/>
  <c r="D42" i="78" s="1"/>
  <c r="C42" i="81"/>
  <c r="BR47" i="2"/>
  <c r="C49" i="78"/>
  <c r="D49" i="78" s="1"/>
  <c r="C49" i="81"/>
  <c r="BR54" i="2"/>
  <c r="C48" i="78"/>
  <c r="D48" i="78" s="1"/>
  <c r="C48" i="81"/>
  <c r="BR53" i="2"/>
  <c r="C40" i="78"/>
  <c r="D40" i="78" s="1"/>
  <c r="C40" i="81"/>
  <c r="BR45" i="2"/>
  <c r="C41" i="78"/>
  <c r="D41" i="78" s="1"/>
  <c r="C41" i="81"/>
  <c r="BR46" i="2"/>
  <c r="I53" i="75"/>
  <c r="CA45" i="2"/>
  <c r="CA47" i="2"/>
  <c r="CA54" i="2"/>
  <c r="CA53" i="2"/>
  <c r="CA44" i="2"/>
  <c r="CA52" i="2"/>
  <c r="CA55" i="2"/>
  <c r="CA61" i="2"/>
  <c r="C56" i="78"/>
  <c r="D56" i="78" s="1"/>
  <c r="CA48" i="2"/>
  <c r="C43" i="78"/>
  <c r="D43" i="78" s="1"/>
  <c r="CA42" i="2"/>
  <c r="C37" i="78"/>
  <c r="D37" i="78" s="1"/>
  <c r="CA51" i="2"/>
  <c r="C46" i="78"/>
  <c r="D46" i="78" s="1"/>
  <c r="CA43" i="2"/>
  <c r="C38" i="78"/>
  <c r="D38" i="78" s="1"/>
  <c r="CA50" i="2"/>
  <c r="C45" i="78"/>
  <c r="D45" i="78" s="1"/>
  <c r="CA49" i="2"/>
  <c r="C44" i="78"/>
  <c r="D44" i="78" s="1"/>
  <c r="CA41" i="2"/>
  <c r="C36" i="78"/>
  <c r="D36" i="78" s="1"/>
  <c r="I42" i="75"/>
  <c r="V42" i="75" s="1"/>
  <c r="X42" i="75" s="1"/>
  <c r="I41" i="75"/>
  <c r="O53" i="75"/>
  <c r="BU53" i="28"/>
  <c r="O49" i="75"/>
  <c r="BU49" i="28"/>
  <c r="O51" i="75"/>
  <c r="BU51" i="28"/>
  <c r="O54" i="75"/>
  <c r="BU54" i="28"/>
  <c r="O41" i="75"/>
  <c r="BU41" i="28"/>
  <c r="O55" i="75"/>
  <c r="BU55" i="28"/>
  <c r="O48" i="75"/>
  <c r="BU48" i="28"/>
  <c r="I52" i="75"/>
  <c r="BT52" i="27"/>
  <c r="BT52" i="28"/>
  <c r="BV52" i="28" s="1"/>
  <c r="I44" i="75"/>
  <c r="BT44" i="27"/>
  <c r="BT44" i="28"/>
  <c r="BV44" i="28" s="1"/>
  <c r="I54" i="75"/>
  <c r="BT54" i="28"/>
  <c r="BT54" i="27"/>
  <c r="BT53" i="27"/>
  <c r="BT53" i="28"/>
  <c r="I51" i="75"/>
  <c r="BT51" i="28"/>
  <c r="BT51" i="27"/>
  <c r="I46" i="75"/>
  <c r="BT46" i="27"/>
  <c r="BT46" i="28"/>
  <c r="BV46" i="28" s="1"/>
  <c r="I55" i="75"/>
  <c r="BT55" i="28"/>
  <c r="BT55" i="27"/>
  <c r="I43" i="75"/>
  <c r="BT43" i="27"/>
  <c r="BT43" i="28"/>
  <c r="BV43" i="28" s="1"/>
  <c r="I49" i="75"/>
  <c r="BT49" i="27"/>
  <c r="BT49" i="28"/>
  <c r="BV49" i="28" s="1"/>
  <c r="BT41" i="27"/>
  <c r="BT41" i="28"/>
  <c r="BV41" i="28" s="1"/>
  <c r="I45" i="75"/>
  <c r="BT45" i="27"/>
  <c r="BT45" i="28"/>
  <c r="BV45" i="28" s="1"/>
  <c r="I61" i="75"/>
  <c r="BT61" i="28"/>
  <c r="BV61" i="28" s="1"/>
  <c r="BT61" i="27"/>
  <c r="I48" i="75"/>
  <c r="BT48" i="27"/>
  <c r="BT48" i="28"/>
  <c r="I50" i="75"/>
  <c r="BT50" i="27"/>
  <c r="BT50" i="28"/>
  <c r="BV50" i="28" s="1"/>
  <c r="BT42" i="28"/>
  <c r="BV42" i="28" s="1"/>
  <c r="BT42" i="27"/>
  <c r="U53" i="75"/>
  <c r="U55" i="75"/>
  <c r="U45" i="75"/>
  <c r="U41" i="75"/>
  <c r="U46" i="75"/>
  <c r="U49" i="75"/>
  <c r="K15" i="75"/>
  <c r="Q18" i="75"/>
  <c r="K35" i="75"/>
  <c r="BU35" i="28"/>
  <c r="K22" i="75"/>
  <c r="Q26" i="75"/>
  <c r="Q34" i="75"/>
  <c r="K23" i="75"/>
  <c r="K30" i="75"/>
  <c r="E13" i="2"/>
  <c r="O13" i="2" s="1"/>
  <c r="E36" i="2"/>
  <c r="O36" i="2" s="1"/>
  <c r="E34" i="2"/>
  <c r="O34" i="2" s="1"/>
  <c r="E32" i="2"/>
  <c r="O32" i="2" s="1"/>
  <c r="E30" i="2"/>
  <c r="O30" i="2" s="1"/>
  <c r="E28" i="2"/>
  <c r="O28" i="2" s="1"/>
  <c r="E26" i="2"/>
  <c r="O26" i="2" s="1"/>
  <c r="E24" i="2"/>
  <c r="O24" i="2" s="1"/>
  <c r="E22" i="2"/>
  <c r="O22" i="2" s="1"/>
  <c r="E20" i="2"/>
  <c r="O20" i="2" s="1"/>
  <c r="E18" i="2"/>
  <c r="O18" i="2" s="1"/>
  <c r="E16" i="2"/>
  <c r="O16" i="2" s="1"/>
  <c r="E15" i="2"/>
  <c r="O15" i="2" s="1"/>
  <c r="E14" i="2"/>
  <c r="O14" i="2" s="1"/>
  <c r="E39" i="2"/>
  <c r="O39" i="2" s="1"/>
  <c r="E37" i="2"/>
  <c r="O37" i="2" s="1"/>
  <c r="E35" i="2"/>
  <c r="O35" i="2" s="1"/>
  <c r="E33" i="2"/>
  <c r="O33" i="2" s="1"/>
  <c r="E31" i="2"/>
  <c r="O31" i="2" s="1"/>
  <c r="E29" i="2"/>
  <c r="O29" i="2" s="1"/>
  <c r="E27" i="2"/>
  <c r="O27" i="2" s="1"/>
  <c r="E25" i="2"/>
  <c r="O25" i="2" s="1"/>
  <c r="E23" i="2"/>
  <c r="O23" i="2" s="1"/>
  <c r="E21" i="2"/>
  <c r="O21" i="2" s="1"/>
  <c r="E19" i="2"/>
  <c r="O19" i="2" s="1"/>
  <c r="J60" i="14"/>
  <c r="U61" i="75"/>
  <c r="H60" i="14"/>
  <c r="O61" i="75"/>
  <c r="E17" i="2"/>
  <c r="O17" i="2" s="1"/>
  <c r="E40" i="2"/>
  <c r="O40" i="2" s="1"/>
  <c r="E38" i="2"/>
  <c r="O38" i="2" s="1"/>
  <c r="O35" i="75"/>
  <c r="I47" i="75"/>
  <c r="E30" i="75"/>
  <c r="E28" i="75"/>
  <c r="E24" i="75"/>
  <c r="E18" i="75"/>
  <c r="E14" i="75"/>
  <c r="R14" i="75"/>
  <c r="L22" i="75"/>
  <c r="L29" i="75"/>
  <c r="L31" i="75"/>
  <c r="L37" i="75"/>
  <c r="R27" i="75"/>
  <c r="F39" i="75"/>
  <c r="F33" i="75"/>
  <c r="F24" i="75"/>
  <c r="L20" i="75"/>
  <c r="E29" i="75"/>
  <c r="L14" i="75"/>
  <c r="R13" i="75"/>
  <c r="L34" i="75"/>
  <c r="L16" i="75"/>
  <c r="L24" i="75"/>
  <c r="L38" i="75"/>
  <c r="L40" i="75"/>
  <c r="R24" i="75"/>
  <c r="E40" i="75"/>
  <c r="E25" i="75"/>
  <c r="R16" i="75"/>
  <c r="R20" i="75"/>
  <c r="E38" i="75"/>
  <c r="E32" i="75"/>
  <c r="E26" i="75"/>
  <c r="E22" i="75"/>
  <c r="E13" i="75"/>
  <c r="E39" i="75"/>
  <c r="E34" i="75"/>
  <c r="F40" i="75"/>
  <c r="F38" i="75"/>
  <c r="F25" i="75"/>
  <c r="F16" i="75"/>
  <c r="L18" i="75"/>
  <c r="L30" i="75"/>
  <c r="L39" i="75"/>
  <c r="R32" i="75"/>
  <c r="F15" i="75"/>
  <c r="F21" i="75"/>
  <c r="F37" i="75"/>
  <c r="R36" i="75"/>
  <c r="E16" i="75"/>
  <c r="E19" i="75"/>
  <c r="E21" i="75"/>
  <c r="F27" i="75"/>
  <c r="F35" i="75"/>
  <c r="F14" i="75"/>
  <c r="F36" i="75"/>
  <c r="F34" i="75"/>
  <c r="F32" i="75"/>
  <c r="F30" i="75"/>
  <c r="F28" i="75"/>
  <c r="F26" i="75"/>
  <c r="F22" i="75"/>
  <c r="F20" i="75"/>
  <c r="F18" i="75"/>
  <c r="L13" i="75"/>
  <c r="L15" i="75"/>
  <c r="L17" i="75"/>
  <c r="L19" i="75"/>
  <c r="L21" i="75"/>
  <c r="L23" i="75"/>
  <c r="L25" i="75"/>
  <c r="L27" i="75"/>
  <c r="R15" i="75"/>
  <c r="R17" i="75"/>
  <c r="R19" i="75"/>
  <c r="R21" i="75"/>
  <c r="R23" i="75"/>
  <c r="R25" i="75"/>
  <c r="R29" i="75"/>
  <c r="R31" i="75"/>
  <c r="R33" i="75"/>
  <c r="R35" i="75"/>
  <c r="R37" i="75"/>
  <c r="E35" i="75"/>
  <c r="E33" i="75"/>
  <c r="F31" i="75"/>
  <c r="F29" i="75"/>
  <c r="F23" i="75"/>
  <c r="F19" i="75"/>
  <c r="F17" i="75"/>
  <c r="R30" i="75"/>
  <c r="E52" i="14"/>
  <c r="BO54" i="28"/>
  <c r="BO46" i="28"/>
  <c r="BO55" i="28"/>
  <c r="BO47" i="28"/>
  <c r="BO45" i="28"/>
  <c r="BO51" i="27"/>
  <c r="BO41" i="28"/>
  <c r="BO43" i="28"/>
  <c r="BO44" i="28"/>
  <c r="BO54" i="27"/>
  <c r="BO42" i="28"/>
  <c r="BO54" i="2"/>
  <c r="BO42" i="2"/>
  <c r="BO51" i="2"/>
  <c r="BO45" i="2"/>
  <c r="BO41" i="2"/>
  <c r="E42" i="14"/>
  <c r="BO41" i="27"/>
  <c r="BO43" i="27"/>
  <c r="BO49" i="27"/>
  <c r="BO42" i="27"/>
  <c r="BO44" i="27"/>
  <c r="BO48" i="27"/>
  <c r="BO50" i="27"/>
  <c r="AL29" i="1"/>
  <c r="I42" i="14"/>
  <c r="J42" i="14" s="1"/>
  <c r="I40" i="14"/>
  <c r="J40" i="14" s="1"/>
  <c r="I43" i="14"/>
  <c r="J43" i="14" s="1"/>
  <c r="I41" i="14"/>
  <c r="J41" i="14" s="1"/>
  <c r="G53" i="14"/>
  <c r="H53" i="14" s="1"/>
  <c r="G46" i="14"/>
  <c r="H46" i="14" s="1"/>
  <c r="G49" i="14"/>
  <c r="H49" i="14" s="1"/>
  <c r="G47" i="14"/>
  <c r="H47" i="14" s="1"/>
  <c r="G43" i="14"/>
  <c r="H43" i="14" s="1"/>
  <c r="G42" i="14"/>
  <c r="H42" i="14" s="1"/>
  <c r="G41" i="14"/>
  <c r="H41" i="14" s="1"/>
  <c r="G40" i="14"/>
  <c r="H40" i="14" s="1"/>
  <c r="AL24" i="1"/>
  <c r="AL19" i="1"/>
  <c r="AL30" i="1"/>
  <c r="AL25" i="1"/>
  <c r="T26" i="14" s="1"/>
  <c r="H7" i="1"/>
  <c r="H8" i="1"/>
  <c r="H6" i="1"/>
  <c r="AL20" i="1"/>
  <c r="AL18" i="1"/>
  <c r="AL16" i="1"/>
  <c r="AL14" i="1"/>
  <c r="AL12" i="1"/>
  <c r="AL21" i="1"/>
  <c r="AL17" i="1"/>
  <c r="AL15" i="1"/>
  <c r="AL39" i="1"/>
  <c r="AL38" i="1"/>
  <c r="AL37" i="1"/>
  <c r="AL36" i="1"/>
  <c r="AL35" i="1"/>
  <c r="AL34" i="1"/>
  <c r="AL33" i="1"/>
  <c r="AL32" i="1"/>
  <c r="AL31" i="1"/>
  <c r="AL28" i="1"/>
  <c r="AL27" i="1"/>
  <c r="AL26" i="1"/>
  <c r="AL23" i="1"/>
  <c r="AL22" i="1"/>
  <c r="I7" i="1"/>
  <c r="AL11" i="1"/>
  <c r="I6" i="1"/>
  <c r="I8" i="1"/>
  <c r="AL13" i="1"/>
  <c r="AL62" i="1" l="1"/>
  <c r="F55" i="14"/>
  <c r="L55" i="14"/>
  <c r="C51" i="84" s="1"/>
  <c r="W42" i="75"/>
  <c r="BN21" i="2"/>
  <c r="CA21" i="2" s="1"/>
  <c r="BM21" i="2"/>
  <c r="BQ21" i="2" s="1"/>
  <c r="BN37" i="2"/>
  <c r="BM37" i="2"/>
  <c r="BQ37" i="2" s="1"/>
  <c r="BN40" i="2"/>
  <c r="BM40" i="2"/>
  <c r="BQ40" i="2" s="1"/>
  <c r="BM23" i="2"/>
  <c r="BQ23" i="2" s="1"/>
  <c r="BN23" i="2"/>
  <c r="BM31" i="2"/>
  <c r="BQ31" i="2" s="1"/>
  <c r="BN31" i="2"/>
  <c r="BM39" i="2"/>
  <c r="BQ39" i="2" s="1"/>
  <c r="BN39" i="2"/>
  <c r="BN18" i="2"/>
  <c r="BM18" i="2"/>
  <c r="BQ18" i="2" s="1"/>
  <c r="BN26" i="2"/>
  <c r="BM26" i="2"/>
  <c r="BQ26" i="2" s="1"/>
  <c r="BN34" i="2"/>
  <c r="BM34" i="2"/>
  <c r="BQ34" i="2" s="1"/>
  <c r="BM17" i="2"/>
  <c r="BQ17" i="2" s="1"/>
  <c r="BN17" i="2"/>
  <c r="BN25" i="2"/>
  <c r="BM25" i="2"/>
  <c r="BN33" i="2"/>
  <c r="BM33" i="2"/>
  <c r="BQ33" i="2" s="1"/>
  <c r="BM14" i="2"/>
  <c r="BQ14" i="2" s="1"/>
  <c r="BN14" i="2"/>
  <c r="BN20" i="2"/>
  <c r="BM20" i="2"/>
  <c r="BQ20" i="2" s="1"/>
  <c r="BN28" i="2"/>
  <c r="BM28" i="2"/>
  <c r="BQ28" i="2" s="1"/>
  <c r="BN36" i="2"/>
  <c r="BM36" i="2"/>
  <c r="BQ36" i="2" s="1"/>
  <c r="BN19" i="2"/>
  <c r="BM19" i="2"/>
  <c r="BQ19" i="2" s="1"/>
  <c r="BM27" i="2"/>
  <c r="BQ27" i="2" s="1"/>
  <c r="BN27" i="2"/>
  <c r="BM35" i="2"/>
  <c r="BQ35" i="2" s="1"/>
  <c r="BN35" i="2"/>
  <c r="BN15" i="2"/>
  <c r="BM15" i="2"/>
  <c r="BQ15" i="2" s="1"/>
  <c r="BN22" i="2"/>
  <c r="BM22" i="2"/>
  <c r="BQ22" i="2" s="1"/>
  <c r="BN30" i="2"/>
  <c r="BM30" i="2"/>
  <c r="BQ30" i="2" s="1"/>
  <c r="BN13" i="2"/>
  <c r="BM13" i="2"/>
  <c r="BQ13" i="2" s="1"/>
  <c r="BN38" i="2"/>
  <c r="BM38" i="2"/>
  <c r="BQ38" i="2" s="1"/>
  <c r="BN29" i="2"/>
  <c r="BM29" i="2"/>
  <c r="BQ29" i="2" s="1"/>
  <c r="BN16" i="2"/>
  <c r="BM16" i="2"/>
  <c r="BQ16" i="2" s="1"/>
  <c r="BN24" i="2"/>
  <c r="BM24" i="2"/>
  <c r="BQ24" i="2" s="1"/>
  <c r="BN32" i="2"/>
  <c r="BM32" i="2"/>
  <c r="BQ32" i="2" s="1"/>
  <c r="CA25" i="2"/>
  <c r="BQ25" i="2"/>
  <c r="BV53" i="28"/>
  <c r="BV48" i="28"/>
  <c r="BV51" i="28"/>
  <c r="W41" i="75"/>
  <c r="W53" i="75"/>
  <c r="V61" i="75"/>
  <c r="X61" i="75" s="1"/>
  <c r="W61" i="75"/>
  <c r="W49" i="75"/>
  <c r="V49" i="75"/>
  <c r="Y49" i="75" s="1"/>
  <c r="W51" i="75"/>
  <c r="V51" i="75"/>
  <c r="Y51" i="75" s="1"/>
  <c r="BV54" i="28"/>
  <c r="V44" i="75"/>
  <c r="X44" i="75" s="1"/>
  <c r="W44" i="75"/>
  <c r="V41" i="75"/>
  <c r="Y41" i="75" s="1"/>
  <c r="V48" i="75"/>
  <c r="Y48" i="75" s="1"/>
  <c r="W48" i="75"/>
  <c r="V46" i="75"/>
  <c r="Y46" i="75" s="1"/>
  <c r="W46" i="75"/>
  <c r="V54" i="75"/>
  <c r="X54" i="75" s="1"/>
  <c r="W54" i="75"/>
  <c r="W47" i="75"/>
  <c r="V47" i="75"/>
  <c r="X47" i="75" s="1"/>
  <c r="V50" i="75"/>
  <c r="Y50" i="75" s="1"/>
  <c r="W50" i="75"/>
  <c r="W55" i="75"/>
  <c r="V55" i="75"/>
  <c r="X55" i="75" s="1"/>
  <c r="V53" i="75"/>
  <c r="Y53" i="75" s="1"/>
  <c r="V45" i="75"/>
  <c r="Y45" i="75" s="1"/>
  <c r="W45" i="75"/>
  <c r="W43" i="75"/>
  <c r="V43" i="75"/>
  <c r="Y43" i="75" s="1"/>
  <c r="V52" i="75"/>
  <c r="Y52" i="75" s="1"/>
  <c r="W52" i="75"/>
  <c r="BV55" i="28"/>
  <c r="BT47" i="28"/>
  <c r="BV47" i="28" s="1"/>
  <c r="BT47" i="27"/>
  <c r="U34" i="75"/>
  <c r="U26" i="75"/>
  <c r="U18" i="75"/>
  <c r="Y42" i="75"/>
  <c r="Q31" i="75"/>
  <c r="Q21" i="75"/>
  <c r="K33" i="75"/>
  <c r="BU33" i="28"/>
  <c r="K17" i="75"/>
  <c r="BU17" i="28"/>
  <c r="Q32" i="75"/>
  <c r="Q20" i="75"/>
  <c r="K40" i="75"/>
  <c r="BU40" i="28"/>
  <c r="Q33" i="75"/>
  <c r="K16" i="75"/>
  <c r="Q38" i="75"/>
  <c r="K39" i="75"/>
  <c r="BU39" i="28"/>
  <c r="K18" i="75"/>
  <c r="BU18" i="28"/>
  <c r="BU30" i="28"/>
  <c r="Q29" i="75"/>
  <c r="Q19" i="75"/>
  <c r="K29" i="75"/>
  <c r="K13" i="75"/>
  <c r="Q24" i="75"/>
  <c r="Q16" i="75"/>
  <c r="K38" i="75"/>
  <c r="BU38" i="28"/>
  <c r="K19" i="75"/>
  <c r="BU19" i="28"/>
  <c r="Q39" i="75"/>
  <c r="K32" i="75"/>
  <c r="Q30" i="75"/>
  <c r="K31" i="75"/>
  <c r="BU31" i="28"/>
  <c r="K14" i="75"/>
  <c r="BU14" i="28"/>
  <c r="Q27" i="75"/>
  <c r="Q13" i="75"/>
  <c r="K25" i="75"/>
  <c r="BU25" i="28"/>
  <c r="Q36" i="75"/>
  <c r="K34" i="75"/>
  <c r="BU34" i="28"/>
  <c r="K36" i="75"/>
  <c r="K28" i="75"/>
  <c r="BU28" i="28"/>
  <c r="Q25" i="75"/>
  <c r="Q22" i="75"/>
  <c r="K27" i="75"/>
  <c r="BU15" i="28"/>
  <c r="Q37" i="75"/>
  <c r="Q23" i="75"/>
  <c r="K37" i="75"/>
  <c r="BU37" i="28"/>
  <c r="K21" i="75"/>
  <c r="BU21" i="28"/>
  <c r="Q28" i="75"/>
  <c r="Q17" i="75"/>
  <c r="K20" i="75"/>
  <c r="BU20" i="28"/>
  <c r="Q15" i="75"/>
  <c r="Q40" i="75"/>
  <c r="Q14" i="75"/>
  <c r="K26" i="75"/>
  <c r="Q35" i="75"/>
  <c r="K24" i="75"/>
  <c r="BU23" i="28"/>
  <c r="BU22" i="28"/>
  <c r="L60" i="14"/>
  <c r="C56" i="84" s="1"/>
  <c r="D56" i="84" s="1"/>
  <c r="D38" i="75"/>
  <c r="D40" i="75"/>
  <c r="D17" i="75"/>
  <c r="D21" i="75"/>
  <c r="D25" i="75"/>
  <c r="D29" i="75"/>
  <c r="D33" i="75"/>
  <c r="D37" i="75"/>
  <c r="D14" i="75"/>
  <c r="D16" i="75"/>
  <c r="D20" i="75"/>
  <c r="D24" i="75"/>
  <c r="D28" i="75"/>
  <c r="D32" i="75"/>
  <c r="D36" i="75"/>
  <c r="D19" i="75"/>
  <c r="D23" i="75"/>
  <c r="D27" i="75"/>
  <c r="D31" i="75"/>
  <c r="D35" i="75"/>
  <c r="D39" i="75"/>
  <c r="D15" i="75"/>
  <c r="D18" i="75"/>
  <c r="D22" i="75"/>
  <c r="D26" i="75"/>
  <c r="D30" i="75"/>
  <c r="D34" i="75"/>
  <c r="D13" i="75"/>
  <c r="L42" i="14"/>
  <c r="C38" i="84" s="1"/>
  <c r="D38" i="84" s="1"/>
  <c r="O23" i="75"/>
  <c r="O15" i="75"/>
  <c r="O33" i="75"/>
  <c r="O25" i="75"/>
  <c r="O17" i="75"/>
  <c r="O34" i="75"/>
  <c r="O38" i="75"/>
  <c r="O28" i="75"/>
  <c r="O31" i="75"/>
  <c r="O14" i="75"/>
  <c r="O37" i="75"/>
  <c r="O21" i="75"/>
  <c r="O40" i="75"/>
  <c r="O19" i="75"/>
  <c r="O20" i="75"/>
  <c r="O39" i="75"/>
  <c r="O18" i="75"/>
  <c r="O30" i="75"/>
  <c r="O22" i="75"/>
  <c r="U37" i="75"/>
  <c r="U29" i="75"/>
  <c r="U28" i="75"/>
  <c r="U16" i="75"/>
  <c r="U38" i="75"/>
  <c r="U22" i="75"/>
  <c r="U27" i="75"/>
  <c r="U21" i="75"/>
  <c r="U24" i="75"/>
  <c r="U36" i="75"/>
  <c r="U15" i="75"/>
  <c r="U40" i="75"/>
  <c r="U35" i="75"/>
  <c r="F52" i="14"/>
  <c r="F42" i="14"/>
  <c r="F60" i="14"/>
  <c r="BO61" i="27"/>
  <c r="I46" i="14"/>
  <c r="J46" i="14" s="1"/>
  <c r="I52" i="14"/>
  <c r="J52" i="14" s="1"/>
  <c r="I51" i="14"/>
  <c r="J51" i="14" s="1"/>
  <c r="BO53" i="28"/>
  <c r="I54" i="14"/>
  <c r="J54" i="14" s="1"/>
  <c r="I53" i="14"/>
  <c r="J53" i="14" s="1"/>
  <c r="BO52" i="28"/>
  <c r="I47" i="14"/>
  <c r="J47" i="14" s="1"/>
  <c r="I45" i="14"/>
  <c r="J45" i="14" s="1"/>
  <c r="I48" i="14"/>
  <c r="J48" i="14" s="1"/>
  <c r="BO48" i="28"/>
  <c r="I44" i="14"/>
  <c r="J44" i="14" s="1"/>
  <c r="I50" i="14"/>
  <c r="J50" i="14" s="1"/>
  <c r="BO50" i="28"/>
  <c r="I49" i="14"/>
  <c r="J49" i="14" s="1"/>
  <c r="G48" i="14"/>
  <c r="H48" i="14" s="1"/>
  <c r="BO45" i="27"/>
  <c r="G44" i="14"/>
  <c r="H44" i="14" s="1"/>
  <c r="G50" i="14"/>
  <c r="H50" i="14" s="1"/>
  <c r="G54" i="14"/>
  <c r="H54" i="14" s="1"/>
  <c r="BO47" i="27"/>
  <c r="G45" i="14"/>
  <c r="H45" i="14" s="1"/>
  <c r="BO46" i="27"/>
  <c r="G51" i="14"/>
  <c r="H51" i="14" s="1"/>
  <c r="BO61" i="28"/>
  <c r="BO55" i="27"/>
  <c r="BO49" i="28"/>
  <c r="BO53" i="27"/>
  <c r="BO52" i="27"/>
  <c r="BO51" i="28"/>
  <c r="E54" i="14"/>
  <c r="E51" i="14"/>
  <c r="E47" i="14"/>
  <c r="E53" i="14"/>
  <c r="BO44" i="2"/>
  <c r="E50" i="14"/>
  <c r="E41" i="14"/>
  <c r="L41" i="14" s="1"/>
  <c r="E40" i="14"/>
  <c r="L40" i="14" s="1"/>
  <c r="E43" i="14"/>
  <c r="L43" i="14" s="1"/>
  <c r="BO52" i="2"/>
  <c r="BO50" i="2"/>
  <c r="BO49" i="2"/>
  <c r="E48" i="14"/>
  <c r="E44" i="14"/>
  <c r="BO46" i="2"/>
  <c r="E45" i="14"/>
  <c r="T17" i="14"/>
  <c r="W17" i="14" s="1"/>
  <c r="E49" i="14"/>
  <c r="BO55" i="2"/>
  <c r="BO53" i="2"/>
  <c r="BO43" i="2"/>
  <c r="BO48" i="2"/>
  <c r="BO61" i="2"/>
  <c r="T18" i="14"/>
  <c r="T25" i="14"/>
  <c r="T29" i="14"/>
  <c r="T21" i="14"/>
  <c r="T22" i="14"/>
  <c r="T15" i="14"/>
  <c r="T30" i="14"/>
  <c r="T27" i="14"/>
  <c r="T33" i="14"/>
  <c r="T35" i="14"/>
  <c r="T39" i="14"/>
  <c r="T19" i="14"/>
  <c r="T36" i="14"/>
  <c r="T16" i="14"/>
  <c r="G52" i="14"/>
  <c r="H52" i="14" s="1"/>
  <c r="T13" i="14"/>
  <c r="T37" i="14"/>
  <c r="T20" i="14"/>
  <c r="T31" i="14"/>
  <c r="AH64" i="1"/>
  <c r="T40" i="14"/>
  <c r="J8" i="1"/>
  <c r="B27" i="76" s="1"/>
  <c r="T12" i="14"/>
  <c r="W12" i="14" s="1"/>
  <c r="T24" i="14"/>
  <c r="T28" i="14"/>
  <c r="T32" i="14"/>
  <c r="T34" i="14"/>
  <c r="T38" i="14"/>
  <c r="T23" i="14"/>
  <c r="AJ64" i="1"/>
  <c r="AF64" i="1"/>
  <c r="J7" i="1"/>
  <c r="B26" i="76" s="1"/>
  <c r="T14" i="14"/>
  <c r="J6" i="1"/>
  <c r="D53" i="84" l="1"/>
  <c r="D51" i="84"/>
  <c r="AB55" i="14"/>
  <c r="M55" i="14"/>
  <c r="O55" i="14"/>
  <c r="Q55" i="14"/>
  <c r="U55" i="14"/>
  <c r="C27" i="81"/>
  <c r="BR32" i="2"/>
  <c r="C11" i="81"/>
  <c r="BR16" i="2"/>
  <c r="C33" i="81"/>
  <c r="BR38" i="2"/>
  <c r="C25" i="81"/>
  <c r="BR30" i="2"/>
  <c r="C10" i="81"/>
  <c r="BR15" i="2"/>
  <c r="C31" i="81"/>
  <c r="BR36" i="2"/>
  <c r="C15" i="81"/>
  <c r="BR20" i="2"/>
  <c r="C28" i="81"/>
  <c r="BR33" i="2"/>
  <c r="C21" i="81"/>
  <c r="BR26" i="2"/>
  <c r="C32" i="81"/>
  <c r="BR37" i="2"/>
  <c r="C30" i="81"/>
  <c r="BR35" i="2"/>
  <c r="C26" i="81"/>
  <c r="BR31" i="2"/>
  <c r="AB43" i="14"/>
  <c r="C39" i="84"/>
  <c r="D39" i="84" s="1"/>
  <c r="C19" i="78"/>
  <c r="D19" i="78" s="1"/>
  <c r="C19" i="81"/>
  <c r="BR24" i="2"/>
  <c r="C24" i="81"/>
  <c r="BR29" i="2"/>
  <c r="C8" i="78"/>
  <c r="C8" i="81"/>
  <c r="BR13" i="2"/>
  <c r="BR22" i="2"/>
  <c r="C17" i="81"/>
  <c r="C14" i="78"/>
  <c r="D14" i="78" s="1"/>
  <c r="C14" i="81"/>
  <c r="BR19" i="2"/>
  <c r="C23" i="78"/>
  <c r="D23" i="78" s="1"/>
  <c r="C23" i="81"/>
  <c r="BR28" i="2"/>
  <c r="C20" i="78"/>
  <c r="D20" i="78" s="1"/>
  <c r="C20" i="81"/>
  <c r="BR25" i="2"/>
  <c r="C29" i="78"/>
  <c r="D29" i="78" s="1"/>
  <c r="C29" i="81"/>
  <c r="BR34" i="2"/>
  <c r="C13" i="78"/>
  <c r="D13" i="78" s="1"/>
  <c r="C13" i="81"/>
  <c r="BR18" i="2"/>
  <c r="C35" i="78"/>
  <c r="D35" i="78" s="1"/>
  <c r="C35" i="81"/>
  <c r="BR40" i="2"/>
  <c r="C16" i="78"/>
  <c r="D16" i="78" s="1"/>
  <c r="C16" i="81"/>
  <c r="BR21" i="2"/>
  <c r="AB41" i="14"/>
  <c r="C37" i="84"/>
  <c r="D37" i="84" s="1"/>
  <c r="AB40" i="14"/>
  <c r="C36" i="84"/>
  <c r="D36" i="84" s="1"/>
  <c r="C22" i="81"/>
  <c r="BR27" i="2"/>
  <c r="C12" i="81"/>
  <c r="BR17" i="2"/>
  <c r="C34" i="81"/>
  <c r="BR39" i="2"/>
  <c r="C18" i="81"/>
  <c r="BR23" i="2"/>
  <c r="C9" i="81"/>
  <c r="BR14" i="2"/>
  <c r="CA34" i="2"/>
  <c r="CA40" i="2"/>
  <c r="CA18" i="2"/>
  <c r="Q42" i="14"/>
  <c r="AB42" i="14"/>
  <c r="Q60" i="14"/>
  <c r="AB60" i="14"/>
  <c r="CA28" i="2"/>
  <c r="CA24" i="2"/>
  <c r="CA32" i="2"/>
  <c r="C27" i="78"/>
  <c r="D27" i="78" s="1"/>
  <c r="CA38" i="2"/>
  <c r="C33" i="78"/>
  <c r="D33" i="78" s="1"/>
  <c r="CA20" i="2"/>
  <c r="C15" i="78"/>
  <c r="D15" i="78" s="1"/>
  <c r="CA33" i="2"/>
  <c r="C28" i="78"/>
  <c r="D28" i="78" s="1"/>
  <c r="CA37" i="2"/>
  <c r="C32" i="78"/>
  <c r="D32" i="78" s="1"/>
  <c r="CA14" i="2"/>
  <c r="C9" i="78"/>
  <c r="CA31" i="2"/>
  <c r="C26" i="78"/>
  <c r="D26" i="78" s="1"/>
  <c r="CA16" i="2"/>
  <c r="C11" i="78"/>
  <c r="D11" i="78" s="1"/>
  <c r="CA30" i="2"/>
  <c r="C25" i="78"/>
  <c r="D25" i="78" s="1"/>
  <c r="CA15" i="2"/>
  <c r="C10" i="78"/>
  <c r="D10" i="78" s="1"/>
  <c r="CA36" i="2"/>
  <c r="C31" i="78"/>
  <c r="D31" i="78" s="1"/>
  <c r="CA26" i="2"/>
  <c r="C21" i="78"/>
  <c r="D21" i="78" s="1"/>
  <c r="CA35" i="2"/>
  <c r="C30" i="78"/>
  <c r="D30" i="78" s="1"/>
  <c r="CA29" i="2"/>
  <c r="C24" i="78"/>
  <c r="D24" i="78" s="1"/>
  <c r="CA22" i="2"/>
  <c r="C17" i="78"/>
  <c r="D17" i="78" s="1"/>
  <c r="CA19" i="2"/>
  <c r="CA27" i="2"/>
  <c r="C22" i="78"/>
  <c r="D22" i="78" s="1"/>
  <c r="CA17" i="2"/>
  <c r="C12" i="78"/>
  <c r="D12" i="78" s="1"/>
  <c r="CA39" i="2"/>
  <c r="C34" i="78"/>
  <c r="D34" i="78" s="1"/>
  <c r="CA23" i="2"/>
  <c r="C18" i="78"/>
  <c r="D18" i="78" s="1"/>
  <c r="X52" i="75"/>
  <c r="X45" i="75"/>
  <c r="CA13" i="2"/>
  <c r="I40" i="75"/>
  <c r="V40" i="75" s="1"/>
  <c r="Y40" i="75" s="1"/>
  <c r="X43" i="75"/>
  <c r="Y54" i="75"/>
  <c r="I18" i="75"/>
  <c r="W18" i="75" s="1"/>
  <c r="Y55" i="75"/>
  <c r="Y47" i="75"/>
  <c r="X41" i="75"/>
  <c r="Y44" i="75"/>
  <c r="X49" i="75"/>
  <c r="X46" i="75"/>
  <c r="X51" i="75"/>
  <c r="X50" i="75"/>
  <c r="X48" i="75"/>
  <c r="X53" i="75"/>
  <c r="O24" i="75"/>
  <c r="BU24" i="28"/>
  <c r="O13" i="75"/>
  <c r="BU13" i="28"/>
  <c r="L44" i="14"/>
  <c r="C40" i="84" s="1"/>
  <c r="D40" i="84" s="1"/>
  <c r="O26" i="75"/>
  <c r="BU26" i="28"/>
  <c r="O27" i="75"/>
  <c r="BU27" i="28"/>
  <c r="O36" i="75"/>
  <c r="BU36" i="28"/>
  <c r="O32" i="75"/>
  <c r="BU32" i="28"/>
  <c r="O29" i="75"/>
  <c r="BU29" i="28"/>
  <c r="O16" i="75"/>
  <c r="BU16" i="28"/>
  <c r="I24" i="75"/>
  <c r="BT24" i="28"/>
  <c r="BT24" i="27"/>
  <c r="I37" i="75"/>
  <c r="BT37" i="27"/>
  <c r="BT37" i="28"/>
  <c r="BV37" i="28" s="1"/>
  <c r="I30" i="75"/>
  <c r="BT30" i="27"/>
  <c r="BT30" i="28"/>
  <c r="BV30" i="28" s="1"/>
  <c r="I26" i="75"/>
  <c r="BT26" i="28"/>
  <c r="BT26" i="27"/>
  <c r="I36" i="75"/>
  <c r="BT36" i="27"/>
  <c r="BT36" i="28"/>
  <c r="I20" i="75"/>
  <c r="BT20" i="27"/>
  <c r="BT20" i="28"/>
  <c r="BV20" i="28" s="1"/>
  <c r="BT18" i="27"/>
  <c r="BT18" i="28"/>
  <c r="BV18" i="28" s="1"/>
  <c r="BT40" i="28"/>
  <c r="BV40" i="28" s="1"/>
  <c r="BT40" i="27"/>
  <c r="I29" i="75"/>
  <c r="BT29" i="27"/>
  <c r="BT29" i="28"/>
  <c r="I22" i="75"/>
  <c r="BT22" i="28"/>
  <c r="BV22" i="28" s="1"/>
  <c r="BT22" i="27"/>
  <c r="I35" i="75"/>
  <c r="BT35" i="28"/>
  <c r="BV35" i="28" s="1"/>
  <c r="BT35" i="27"/>
  <c r="I19" i="75"/>
  <c r="BT19" i="28"/>
  <c r="BV19" i="28" s="1"/>
  <c r="BT19" i="27"/>
  <c r="I39" i="75"/>
  <c r="BT39" i="28"/>
  <c r="BV39" i="28" s="1"/>
  <c r="BT39" i="27"/>
  <c r="I23" i="75"/>
  <c r="BT23" i="28"/>
  <c r="BV23" i="28" s="1"/>
  <c r="BT23" i="27"/>
  <c r="I32" i="75"/>
  <c r="BT32" i="28"/>
  <c r="BT32" i="27"/>
  <c r="I16" i="75"/>
  <c r="BT16" i="28"/>
  <c r="BT16" i="27"/>
  <c r="I34" i="75"/>
  <c r="BT34" i="27"/>
  <c r="BT34" i="28"/>
  <c r="BV34" i="28" s="1"/>
  <c r="BT13" i="27"/>
  <c r="BT13" i="28"/>
  <c r="I38" i="75"/>
  <c r="BT38" i="27"/>
  <c r="BT38" i="28"/>
  <c r="BV38" i="28" s="1"/>
  <c r="I28" i="75"/>
  <c r="BT28" i="27"/>
  <c r="BT28" i="28"/>
  <c r="BV28" i="28" s="1"/>
  <c r="I14" i="75"/>
  <c r="BT14" i="27"/>
  <c r="BT14" i="28"/>
  <c r="BV14" i="28" s="1"/>
  <c r="I25" i="75"/>
  <c r="BT25" i="27"/>
  <c r="BT25" i="28"/>
  <c r="BV25" i="28" s="1"/>
  <c r="I21" i="75"/>
  <c r="BT21" i="27"/>
  <c r="BT21" i="28"/>
  <c r="BV21" i="28" s="1"/>
  <c r="I31" i="75"/>
  <c r="BT31" i="28"/>
  <c r="BV31" i="28" s="1"/>
  <c r="BT31" i="27"/>
  <c r="I15" i="75"/>
  <c r="BT15" i="28"/>
  <c r="BV15" i="28" s="1"/>
  <c r="BT15" i="27"/>
  <c r="I27" i="75"/>
  <c r="BT27" i="27"/>
  <c r="BT27" i="28"/>
  <c r="I17" i="75"/>
  <c r="BT17" i="27"/>
  <c r="BT17" i="28"/>
  <c r="BV17" i="28" s="1"/>
  <c r="I33" i="75"/>
  <c r="BT33" i="27"/>
  <c r="BT33" i="28"/>
  <c r="BV33" i="28" s="1"/>
  <c r="U14" i="75"/>
  <c r="U23" i="75"/>
  <c r="U19" i="75"/>
  <c r="U32" i="75"/>
  <c r="U25" i="75"/>
  <c r="U30" i="75"/>
  <c r="U20" i="75"/>
  <c r="U31" i="75"/>
  <c r="U17" i="75"/>
  <c r="U13" i="75"/>
  <c r="U39" i="75"/>
  <c r="U33" i="75"/>
  <c r="L49" i="14"/>
  <c r="C45" i="84" s="1"/>
  <c r="D45" i="84" s="1"/>
  <c r="L51" i="14"/>
  <c r="C47" i="84" s="1"/>
  <c r="D47" i="84" s="1"/>
  <c r="L45" i="14"/>
  <c r="C41" i="84" s="1"/>
  <c r="D41" i="84" s="1"/>
  <c r="L48" i="14"/>
  <c r="C44" i="84" s="1"/>
  <c r="D44" i="84" s="1"/>
  <c r="L50" i="14"/>
  <c r="C46" i="84" s="1"/>
  <c r="D46" i="84" s="1"/>
  <c r="L53" i="14"/>
  <c r="C49" i="84" s="1"/>
  <c r="D49" i="84" s="1"/>
  <c r="L47" i="14"/>
  <c r="C43" i="84" s="1"/>
  <c r="D43" i="84" s="1"/>
  <c r="Y61" i="75"/>
  <c r="L54" i="14"/>
  <c r="C50" i="84" s="1"/>
  <c r="D50" i="84" s="1"/>
  <c r="L52" i="14"/>
  <c r="C48" i="84" s="1"/>
  <c r="D48" i="84" s="1"/>
  <c r="E12" i="14"/>
  <c r="I13" i="75"/>
  <c r="F45" i="14"/>
  <c r="F44" i="14"/>
  <c r="F40" i="14"/>
  <c r="Q40" i="14"/>
  <c r="F47" i="14"/>
  <c r="F49" i="14"/>
  <c r="F48" i="14"/>
  <c r="F43" i="14"/>
  <c r="Q43" i="14"/>
  <c r="F41" i="14"/>
  <c r="Q41" i="14"/>
  <c r="F50" i="14"/>
  <c r="F53" i="14"/>
  <c r="F51" i="14"/>
  <c r="F54" i="14"/>
  <c r="L8" i="1"/>
  <c r="B25" i="76"/>
  <c r="M60" i="14"/>
  <c r="O60" i="14"/>
  <c r="BO22" i="27"/>
  <c r="BO13" i="28"/>
  <c r="BO39" i="27"/>
  <c r="G18" i="14"/>
  <c r="H18" i="14" s="1"/>
  <c r="W20" i="14"/>
  <c r="BO39" i="2"/>
  <c r="W13" i="14"/>
  <c r="W18" i="14"/>
  <c r="BO47" i="2"/>
  <c r="E46" i="14"/>
  <c r="L46" i="14" s="1"/>
  <c r="BO29" i="28"/>
  <c r="BO17" i="28"/>
  <c r="BO20" i="27"/>
  <c r="BO36" i="27"/>
  <c r="BO17" i="27"/>
  <c r="BO18" i="27"/>
  <c r="BO21" i="27"/>
  <c r="BO34" i="27"/>
  <c r="BO35" i="27"/>
  <c r="BO14" i="27"/>
  <c r="BO32" i="27"/>
  <c r="BO27" i="27"/>
  <c r="BO13" i="27"/>
  <c r="BO25" i="27"/>
  <c r="BO15" i="27"/>
  <c r="BO24" i="27"/>
  <c r="G26" i="14"/>
  <c r="H26" i="14" s="1"/>
  <c r="BO38" i="27"/>
  <c r="BO40" i="27"/>
  <c r="W19" i="14"/>
  <c r="W21" i="14"/>
  <c r="W15" i="14"/>
  <c r="W16" i="14"/>
  <c r="W29" i="14"/>
  <c r="W31" i="14"/>
  <c r="W39" i="14"/>
  <c r="W37" i="14"/>
  <c r="W27" i="14"/>
  <c r="W25" i="14"/>
  <c r="W30" i="14"/>
  <c r="W35" i="14"/>
  <c r="W22" i="14"/>
  <c r="W33" i="14"/>
  <c r="W36" i="14"/>
  <c r="W26" i="14"/>
  <c r="I21" i="14"/>
  <c r="J21" i="14" s="1"/>
  <c r="M7" i="1"/>
  <c r="L7" i="1"/>
  <c r="W40" i="14"/>
  <c r="G39" i="14"/>
  <c r="H39" i="14" s="1"/>
  <c r="W41" i="14"/>
  <c r="G31" i="14"/>
  <c r="H31" i="14" s="1"/>
  <c r="G37" i="14"/>
  <c r="H37" i="14" s="1"/>
  <c r="M8" i="1"/>
  <c r="M6" i="1"/>
  <c r="G21" i="14"/>
  <c r="H21" i="14" s="1"/>
  <c r="G34" i="14"/>
  <c r="H34" i="14" s="1"/>
  <c r="G13" i="14"/>
  <c r="H13" i="14" s="1"/>
  <c r="G15" i="14"/>
  <c r="H15" i="14" s="1"/>
  <c r="G23" i="14"/>
  <c r="H23" i="14" s="1"/>
  <c r="W38" i="14"/>
  <c r="W32" i="14"/>
  <c r="W24" i="14"/>
  <c r="W23" i="14"/>
  <c r="W34" i="14"/>
  <c r="W28" i="14"/>
  <c r="L6" i="1"/>
  <c r="W14" i="14"/>
  <c r="G19" i="14"/>
  <c r="H19" i="14" s="1"/>
  <c r="G35" i="14"/>
  <c r="H35" i="14" s="1"/>
  <c r="G38" i="14"/>
  <c r="H38" i="14" s="1"/>
  <c r="T62" i="14"/>
  <c r="G12" i="14"/>
  <c r="I16" i="14"/>
  <c r="J16" i="14" s="1"/>
  <c r="G14" i="14"/>
  <c r="H14" i="14" s="1"/>
  <c r="G16" i="14"/>
  <c r="H16" i="14" s="1"/>
  <c r="G17" i="14"/>
  <c r="H17" i="14" s="1"/>
  <c r="G20" i="14"/>
  <c r="H20" i="14" s="1"/>
  <c r="G25" i="14"/>
  <c r="H25" i="14" s="1"/>
  <c r="G33" i="14"/>
  <c r="H33" i="14" s="1"/>
  <c r="I19" i="14"/>
  <c r="J19" i="14" s="1"/>
  <c r="I22" i="14"/>
  <c r="J22" i="14" s="1"/>
  <c r="I34" i="14"/>
  <c r="J34" i="14" s="1"/>
  <c r="D9" i="78" l="1"/>
  <c r="D8" i="78"/>
  <c r="AB46" i="14"/>
  <c r="C42" i="84"/>
  <c r="D42" i="84" s="1"/>
  <c r="Q48" i="14"/>
  <c r="AB48" i="14"/>
  <c r="Q52" i="14"/>
  <c r="AB52" i="14"/>
  <c r="Q47" i="14"/>
  <c r="AB47" i="14"/>
  <c r="Q45" i="14"/>
  <c r="AB45" i="14"/>
  <c r="Q44" i="14"/>
  <c r="AB44" i="14"/>
  <c r="Q53" i="14"/>
  <c r="AB53" i="14"/>
  <c r="Q51" i="14"/>
  <c r="AB51" i="14"/>
  <c r="Q54" i="14"/>
  <c r="AB54" i="14"/>
  <c r="Q50" i="14"/>
  <c r="AB50" i="14"/>
  <c r="Q49" i="14"/>
  <c r="AB49" i="14"/>
  <c r="BV13" i="28"/>
  <c r="W40" i="75"/>
  <c r="V18" i="75"/>
  <c r="X18" i="75" s="1"/>
  <c r="AI11" i="75"/>
  <c r="BV24" i="28"/>
  <c r="BV27" i="28"/>
  <c r="BV32" i="28"/>
  <c r="AH11" i="75"/>
  <c r="BV16" i="28"/>
  <c r="V33" i="75"/>
  <c r="X33" i="75" s="1"/>
  <c r="W33" i="75"/>
  <c r="W31" i="75"/>
  <c r="V31" i="75"/>
  <c r="X31" i="75" s="1"/>
  <c r="V28" i="75"/>
  <c r="X28" i="75" s="1"/>
  <c r="W28" i="75"/>
  <c r="V34" i="75"/>
  <c r="Y34" i="75" s="1"/>
  <c r="W34" i="75"/>
  <c r="W39" i="75"/>
  <c r="V39" i="75"/>
  <c r="X39" i="75" s="1"/>
  <c r="W29" i="75"/>
  <c r="V29" i="75"/>
  <c r="X29" i="75" s="1"/>
  <c r="V30" i="75"/>
  <c r="X30" i="75" s="1"/>
  <c r="W30" i="75"/>
  <c r="W15" i="75"/>
  <c r="V15" i="75"/>
  <c r="Y15" i="75" s="1"/>
  <c r="W14" i="75"/>
  <c r="V14" i="75"/>
  <c r="Y14" i="75" s="1"/>
  <c r="W23" i="75"/>
  <c r="V23" i="75"/>
  <c r="Y23" i="75" s="1"/>
  <c r="V22" i="75"/>
  <c r="Y22" i="75" s="1"/>
  <c r="W22" i="75"/>
  <c r="V26" i="75"/>
  <c r="Y26" i="75" s="1"/>
  <c r="W26" i="75"/>
  <c r="W27" i="75"/>
  <c r="V27" i="75"/>
  <c r="X27" i="75" s="1"/>
  <c r="W25" i="75"/>
  <c r="V25" i="75"/>
  <c r="X25" i="75" s="1"/>
  <c r="V32" i="75"/>
  <c r="Y32" i="75" s="1"/>
  <c r="W32" i="75"/>
  <c r="V35" i="75"/>
  <c r="Y35" i="75" s="1"/>
  <c r="W35" i="75"/>
  <c r="V36" i="75"/>
  <c r="X36" i="75" s="1"/>
  <c r="W36" i="75"/>
  <c r="V24" i="75"/>
  <c r="X24" i="75" s="1"/>
  <c r="W24" i="75"/>
  <c r="V13" i="75"/>
  <c r="W13" i="75"/>
  <c r="W17" i="75"/>
  <c r="V17" i="75"/>
  <c r="X17" i="75" s="1"/>
  <c r="W21" i="75"/>
  <c r="V21" i="75"/>
  <c r="Y21" i="75" s="1"/>
  <c r="V38" i="75"/>
  <c r="Y38" i="75" s="1"/>
  <c r="W38" i="75"/>
  <c r="V16" i="75"/>
  <c r="Y16" i="75" s="1"/>
  <c r="W16" i="75"/>
  <c r="V19" i="75"/>
  <c r="Y19" i="75" s="1"/>
  <c r="W19" i="75"/>
  <c r="V20" i="75"/>
  <c r="Y20" i="75" s="1"/>
  <c r="W20" i="75"/>
  <c r="W37" i="75"/>
  <c r="V37" i="75"/>
  <c r="Y37" i="75" s="1"/>
  <c r="BV36" i="28"/>
  <c r="BV26" i="28"/>
  <c r="BV29" i="28"/>
  <c r="X40" i="75"/>
  <c r="AG11" i="75"/>
  <c r="CD3" i="2"/>
  <c r="CD3" i="27"/>
  <c r="CD3" i="28"/>
  <c r="F46" i="14"/>
  <c r="Q46" i="14"/>
  <c r="N8" i="1"/>
  <c r="BO16" i="27"/>
  <c r="I27" i="14"/>
  <c r="J27" i="14" s="1"/>
  <c r="I28" i="14"/>
  <c r="J28" i="14" s="1"/>
  <c r="BO22" i="28"/>
  <c r="BO35" i="28"/>
  <c r="BO28" i="28"/>
  <c r="BO33" i="27"/>
  <c r="BO19" i="28"/>
  <c r="I31" i="14"/>
  <c r="J31" i="14" s="1"/>
  <c r="I18" i="14"/>
  <c r="J18" i="14" s="1"/>
  <c r="BO40" i="28"/>
  <c r="BO27" i="28"/>
  <c r="I26" i="14"/>
  <c r="J26" i="14" s="1"/>
  <c r="I35" i="14"/>
  <c r="J35" i="14" s="1"/>
  <c r="I37" i="14"/>
  <c r="J37" i="14" s="1"/>
  <c r="BO36" i="28"/>
  <c r="BO38" i="28"/>
  <c r="BO39" i="28"/>
  <c r="I36" i="14"/>
  <c r="J36" i="14" s="1"/>
  <c r="I13" i="14"/>
  <c r="J13" i="14" s="1"/>
  <c r="BO37" i="28"/>
  <c r="BO14" i="28"/>
  <c r="I32" i="14"/>
  <c r="J32" i="14" s="1"/>
  <c r="BO26" i="28"/>
  <c r="BO20" i="28"/>
  <c r="I38" i="14"/>
  <c r="J38" i="14" s="1"/>
  <c r="BO25" i="28"/>
  <c r="I12" i="14"/>
  <c r="I20" i="14"/>
  <c r="J20" i="14" s="1"/>
  <c r="I17" i="14"/>
  <c r="J17" i="14" s="1"/>
  <c r="I33" i="14"/>
  <c r="J33" i="14" s="1"/>
  <c r="I25" i="14"/>
  <c r="J25" i="14" s="1"/>
  <c r="I30" i="14"/>
  <c r="J30" i="14" s="1"/>
  <c r="I39" i="14"/>
  <c r="J39" i="14" s="1"/>
  <c r="BO34" i="28"/>
  <c r="BO31" i="28"/>
  <c r="BO32" i="28"/>
  <c r="BO23" i="28"/>
  <c r="BO33" i="28"/>
  <c r="BO21" i="28"/>
  <c r="I23" i="14"/>
  <c r="J23" i="14" s="1"/>
  <c r="BO15" i="28"/>
  <c r="BO30" i="28"/>
  <c r="I24" i="14"/>
  <c r="J24" i="14" s="1"/>
  <c r="I14" i="14"/>
  <c r="J14" i="14" s="1"/>
  <c r="BO18" i="28"/>
  <c r="I29" i="14"/>
  <c r="J29" i="14" s="1"/>
  <c r="BO24" i="28"/>
  <c r="G28" i="14"/>
  <c r="H28" i="14" s="1"/>
  <c r="G24" i="14"/>
  <c r="H24" i="14" s="1"/>
  <c r="G29" i="14"/>
  <c r="H29" i="14" s="1"/>
  <c r="BO29" i="27"/>
  <c r="G32" i="14"/>
  <c r="H32" i="14" s="1"/>
  <c r="BO37" i="27"/>
  <c r="G36" i="14"/>
  <c r="H36" i="14" s="1"/>
  <c r="BO31" i="27"/>
  <c r="G22" i="14"/>
  <c r="H22" i="14" s="1"/>
  <c r="BO23" i="27"/>
  <c r="G30" i="14"/>
  <c r="H30" i="14" s="1"/>
  <c r="BO30" i="27"/>
  <c r="G27" i="14"/>
  <c r="H27" i="14" s="1"/>
  <c r="BO28" i="27"/>
  <c r="BO26" i="27"/>
  <c r="E13" i="14"/>
  <c r="E16" i="14"/>
  <c r="L16" i="14" s="1"/>
  <c r="BO17" i="2"/>
  <c r="BO32" i="2"/>
  <c r="E17" i="14"/>
  <c r="BO40" i="2"/>
  <c r="E39" i="14"/>
  <c r="E37" i="14"/>
  <c r="BO16" i="28"/>
  <c r="BO38" i="2"/>
  <c r="BO19" i="27"/>
  <c r="I15" i="14"/>
  <c r="J15" i="14" s="1"/>
  <c r="E35" i="14"/>
  <c r="E31" i="14"/>
  <c r="L31" i="14" s="1"/>
  <c r="E24" i="14"/>
  <c r="E20" i="14"/>
  <c r="BO18" i="2"/>
  <c r="E33" i="14"/>
  <c r="E15" i="14"/>
  <c r="E38" i="14"/>
  <c r="BO34" i="2"/>
  <c r="E34" i="14"/>
  <c r="L34" i="14" s="1"/>
  <c r="E30" i="14"/>
  <c r="BO31" i="2"/>
  <c r="E26" i="14"/>
  <c r="E19" i="14"/>
  <c r="L19" i="14" s="1"/>
  <c r="BO20" i="2"/>
  <c r="BO24" i="2"/>
  <c r="BO25" i="2"/>
  <c r="BO13" i="2"/>
  <c r="BO29" i="2"/>
  <c r="BO26" i="2"/>
  <c r="E23" i="14"/>
  <c r="E22" i="14"/>
  <c r="L22" i="14" s="1"/>
  <c r="BO16" i="2"/>
  <c r="BO14" i="2"/>
  <c r="E32" i="14"/>
  <c r="BO33" i="2"/>
  <c r="BO28" i="2"/>
  <c r="BO27" i="2"/>
  <c r="BO23" i="2"/>
  <c r="BO21" i="2"/>
  <c r="BO19" i="2"/>
  <c r="BO37" i="2"/>
  <c r="BO36" i="2"/>
  <c r="BO35" i="2"/>
  <c r="BO30" i="2"/>
  <c r="E29" i="14"/>
  <c r="E28" i="14"/>
  <c r="E27" i="14"/>
  <c r="BO22" i="2"/>
  <c r="E36" i="14"/>
  <c r="E21" i="14"/>
  <c r="L21" i="14" s="1"/>
  <c r="E18" i="14"/>
  <c r="E25" i="14"/>
  <c r="BO15" i="2"/>
  <c r="E14" i="14"/>
  <c r="H12" i="14"/>
  <c r="N6" i="1"/>
  <c r="N7" i="1"/>
  <c r="W42" i="14"/>
  <c r="O52" i="14"/>
  <c r="O51" i="14"/>
  <c r="O40" i="14"/>
  <c r="O53" i="14"/>
  <c r="O54" i="14"/>
  <c r="O41" i="14"/>
  <c r="AB22" i="14" l="1"/>
  <c r="C18" i="84"/>
  <c r="D18" i="84" s="1"/>
  <c r="AB19" i="14"/>
  <c r="C15" i="84"/>
  <c r="D15" i="84" s="1"/>
  <c r="AB34" i="14"/>
  <c r="C30" i="84"/>
  <c r="D30" i="84" s="1"/>
  <c r="AB31" i="14"/>
  <c r="C27" i="84"/>
  <c r="D27" i="84" s="1"/>
  <c r="AB16" i="14"/>
  <c r="C12" i="84"/>
  <c r="D12" i="84" s="1"/>
  <c r="AB21" i="14"/>
  <c r="C17" i="84"/>
  <c r="D17" i="84" s="1"/>
  <c r="Y33" i="75"/>
  <c r="Y31" i="75"/>
  <c r="X23" i="75"/>
  <c r="Y18" i="75"/>
  <c r="Y29" i="75"/>
  <c r="X26" i="75"/>
  <c r="Y17" i="75"/>
  <c r="X15" i="75"/>
  <c r="Y27" i="75"/>
  <c r="X38" i="75"/>
  <c r="X20" i="75"/>
  <c r="X32" i="75"/>
  <c r="X22" i="75"/>
  <c r="X34" i="75"/>
  <c r="Y24" i="75"/>
  <c r="Y39" i="75"/>
  <c r="Y36" i="75"/>
  <c r="L33" i="14"/>
  <c r="C29" i="84" s="1"/>
  <c r="D29" i="84" s="1"/>
  <c r="Y28" i="75"/>
  <c r="X19" i="75"/>
  <c r="X16" i="75"/>
  <c r="AA19" i="75"/>
  <c r="AA20" i="75"/>
  <c r="AA16" i="75"/>
  <c r="AA13" i="75"/>
  <c r="AA36" i="75"/>
  <c r="AA32" i="75"/>
  <c r="AA22" i="75"/>
  <c r="AA30" i="75"/>
  <c r="AA28" i="75"/>
  <c r="AA33" i="75"/>
  <c r="X37" i="75"/>
  <c r="AA21" i="75"/>
  <c r="AA27" i="75"/>
  <c r="AA14" i="75"/>
  <c r="AA62" i="75"/>
  <c r="AA42" i="75"/>
  <c r="AA52" i="75"/>
  <c r="AA44" i="75"/>
  <c r="AA48" i="75"/>
  <c r="AA46" i="75"/>
  <c r="AA45" i="75"/>
  <c r="AA51" i="75"/>
  <c r="AA49" i="75"/>
  <c r="AA61" i="75"/>
  <c r="AA55" i="75"/>
  <c r="AA50" i="75"/>
  <c r="AA53" i="75"/>
  <c r="AA41" i="75"/>
  <c r="AA47" i="75"/>
  <c r="AA54" i="75"/>
  <c r="AA43" i="75"/>
  <c r="AA39" i="75"/>
  <c r="AA40" i="75"/>
  <c r="AA38" i="75"/>
  <c r="AA24" i="75"/>
  <c r="AA35" i="75"/>
  <c r="AA26" i="75"/>
  <c r="AA34" i="75"/>
  <c r="Y25" i="75"/>
  <c r="AA37" i="75"/>
  <c r="AA17" i="75"/>
  <c r="AA25" i="75"/>
  <c r="AA23" i="75"/>
  <c r="AA15" i="75"/>
  <c r="AA29" i="75"/>
  <c r="AA31" i="75"/>
  <c r="AA18" i="75"/>
  <c r="L20" i="14"/>
  <c r="C16" i="84" s="1"/>
  <c r="D16" i="84" s="1"/>
  <c r="L37" i="14"/>
  <c r="Y30" i="75"/>
  <c r="X14" i="75"/>
  <c r="X35" i="75"/>
  <c r="X21" i="75"/>
  <c r="L36" i="14"/>
  <c r="C32" i="84" s="1"/>
  <c r="D32" i="84" s="1"/>
  <c r="L17" i="14"/>
  <c r="L13" i="14"/>
  <c r="L30" i="14"/>
  <c r="L26" i="14"/>
  <c r="C22" i="84" s="1"/>
  <c r="D22" i="84" s="1"/>
  <c r="L38" i="14"/>
  <c r="L25" i="14"/>
  <c r="L23" i="14"/>
  <c r="C19" i="84" s="1"/>
  <c r="D19" i="84" s="1"/>
  <c r="L24" i="14"/>
  <c r="J12" i="14"/>
  <c r="I75" i="14"/>
  <c r="J75" i="14" s="1"/>
  <c r="I76" i="14"/>
  <c r="J76" i="14" s="1"/>
  <c r="E75" i="14"/>
  <c r="F75" i="14" s="1"/>
  <c r="E76" i="14"/>
  <c r="F76" i="14" s="1"/>
  <c r="G75" i="14"/>
  <c r="H75" i="14" s="1"/>
  <c r="G76" i="14"/>
  <c r="H76" i="14" s="1"/>
  <c r="L39" i="14"/>
  <c r="L18" i="14"/>
  <c r="L15" i="14"/>
  <c r="L14" i="14"/>
  <c r="L28" i="14"/>
  <c r="L27" i="14"/>
  <c r="L29" i="14"/>
  <c r="L32" i="14"/>
  <c r="C28" i="84" s="1"/>
  <c r="D28" i="84" s="1"/>
  <c r="L35" i="14"/>
  <c r="L12" i="14"/>
  <c r="X13" i="75"/>
  <c r="Y13" i="75"/>
  <c r="CF5" i="2"/>
  <c r="CD5" i="27"/>
  <c r="CD5" i="2"/>
  <c r="CD4" i="2"/>
  <c r="CD4" i="28"/>
  <c r="CD5" i="28"/>
  <c r="CD4" i="27"/>
  <c r="F14" i="14"/>
  <c r="F18" i="14"/>
  <c r="F36" i="14"/>
  <c r="F27" i="14"/>
  <c r="F23" i="14"/>
  <c r="F19" i="14"/>
  <c r="F30" i="14"/>
  <c r="F34" i="14"/>
  <c r="F33" i="14"/>
  <c r="F20" i="14"/>
  <c r="F31" i="14"/>
  <c r="F37" i="14"/>
  <c r="F17" i="14"/>
  <c r="F13" i="14"/>
  <c r="F25" i="14"/>
  <c r="F21" i="14"/>
  <c r="Q21" i="14"/>
  <c r="F28" i="14"/>
  <c r="F29" i="14"/>
  <c r="F32" i="14"/>
  <c r="F22" i="14"/>
  <c r="Q22" i="14"/>
  <c r="F26" i="14"/>
  <c r="F38" i="14"/>
  <c r="F15" i="14"/>
  <c r="F24" i="14"/>
  <c r="F35" i="14"/>
  <c r="F39" i="14"/>
  <c r="F16" i="14"/>
  <c r="F12" i="14"/>
  <c r="CH5" i="27"/>
  <c r="CH5" i="2"/>
  <c r="CH5" i="28"/>
  <c r="M31" i="14"/>
  <c r="CJ5" i="28"/>
  <c r="CL5" i="28"/>
  <c r="CF5" i="28"/>
  <c r="CJ5" i="27"/>
  <c r="CL5" i="27"/>
  <c r="CF5" i="27"/>
  <c r="V22" i="14"/>
  <c r="V20" i="14"/>
  <c r="V33" i="14"/>
  <c r="V26" i="14"/>
  <c r="V23" i="14"/>
  <c r="V32" i="14"/>
  <c r="V21" i="14"/>
  <c r="CJ5" i="2"/>
  <c r="CL5" i="2"/>
  <c r="V36" i="14"/>
  <c r="V42" i="14"/>
  <c r="O42" i="14"/>
  <c r="V45" i="14"/>
  <c r="O45" i="14"/>
  <c r="V49" i="14"/>
  <c r="O49" i="14"/>
  <c r="V43" i="14"/>
  <c r="O43" i="14"/>
  <c r="V47" i="14"/>
  <c r="O47" i="14"/>
  <c r="V46" i="14"/>
  <c r="O46" i="14"/>
  <c r="V37" i="14"/>
  <c r="V48" i="14"/>
  <c r="O48" i="14"/>
  <c r="V16" i="14"/>
  <c r="V44" i="14"/>
  <c r="O44" i="14"/>
  <c r="V50" i="14"/>
  <c r="O50" i="14"/>
  <c r="V31" i="14"/>
  <c r="M52" i="14"/>
  <c r="V52" i="14"/>
  <c r="M53" i="14"/>
  <c r="V53" i="14"/>
  <c r="V60" i="14"/>
  <c r="M54" i="14"/>
  <c r="V54" i="14"/>
  <c r="V39" i="14"/>
  <c r="M40" i="14"/>
  <c r="V40" i="14"/>
  <c r="W43" i="14"/>
  <c r="U52" i="14"/>
  <c r="M42" i="14"/>
  <c r="U42" i="14"/>
  <c r="M41" i="14"/>
  <c r="V41" i="14"/>
  <c r="U41" i="14"/>
  <c r="M45" i="14"/>
  <c r="U45" i="14"/>
  <c r="M44" i="14"/>
  <c r="U44" i="14"/>
  <c r="M43" i="14"/>
  <c r="U43" i="14"/>
  <c r="M51" i="14"/>
  <c r="U51" i="14"/>
  <c r="V51" i="14"/>
  <c r="M50" i="14"/>
  <c r="U50" i="14"/>
  <c r="M46" i="14"/>
  <c r="U46" i="14"/>
  <c r="M48" i="14"/>
  <c r="U48" i="14"/>
  <c r="M49" i="14"/>
  <c r="U49" i="14"/>
  <c r="M47" i="14"/>
  <c r="U47" i="14"/>
  <c r="U60" i="14"/>
  <c r="U54" i="14"/>
  <c r="U53" i="14"/>
  <c r="U40" i="14"/>
  <c r="AB12" i="14" l="1"/>
  <c r="C8" i="84"/>
  <c r="D8" i="84" s="1"/>
  <c r="AB27" i="14"/>
  <c r="C23" i="84"/>
  <c r="D23" i="84" s="1"/>
  <c r="AB18" i="14"/>
  <c r="C14" i="84"/>
  <c r="D14" i="84" s="1"/>
  <c r="AB38" i="14"/>
  <c r="C34" i="84"/>
  <c r="D34" i="84" s="1"/>
  <c r="AB17" i="14"/>
  <c r="C13" i="84"/>
  <c r="D13" i="84" s="1"/>
  <c r="AB35" i="14"/>
  <c r="C31" i="84"/>
  <c r="D31" i="84" s="1"/>
  <c r="AB28" i="14"/>
  <c r="C24" i="84"/>
  <c r="D24" i="84" s="1"/>
  <c r="AB39" i="14"/>
  <c r="C35" i="84"/>
  <c r="D35" i="84" s="1"/>
  <c r="AB24" i="14"/>
  <c r="C20" i="84"/>
  <c r="D20" i="84" s="1"/>
  <c r="AB14" i="14"/>
  <c r="C10" i="84"/>
  <c r="D10" i="84" s="1"/>
  <c r="AB30" i="14"/>
  <c r="C26" i="84"/>
  <c r="D26" i="84" s="1"/>
  <c r="AB37" i="14"/>
  <c r="C33" i="84"/>
  <c r="D33" i="84" s="1"/>
  <c r="AB29" i="14"/>
  <c r="C25" i="84"/>
  <c r="D25" i="84" s="1"/>
  <c r="AB15" i="14"/>
  <c r="C11" i="84"/>
  <c r="D11" i="84" s="1"/>
  <c r="AB25" i="14"/>
  <c r="C21" i="84"/>
  <c r="D21" i="84" s="1"/>
  <c r="AB13" i="14"/>
  <c r="C9" i="84"/>
  <c r="D9" i="84" s="1"/>
  <c r="Q26" i="14"/>
  <c r="AB26" i="14"/>
  <c r="Q36" i="14"/>
  <c r="AB36" i="14"/>
  <c r="Q32" i="14"/>
  <c r="AB32" i="14"/>
  <c r="Q23" i="14"/>
  <c r="AB23" i="14"/>
  <c r="Q33" i="14"/>
  <c r="AB33" i="14"/>
  <c r="Q20" i="14"/>
  <c r="AB20" i="14"/>
  <c r="CD6" i="27"/>
  <c r="CD6" i="28"/>
  <c r="CD6" i="2"/>
  <c r="L76" i="14"/>
  <c r="M76" i="14" s="1"/>
  <c r="L75" i="14"/>
  <c r="M75" i="14" s="1"/>
  <c r="M12" i="14"/>
  <c r="Q12" i="14"/>
  <c r="AD11" i="75"/>
  <c r="B39" i="76" s="1"/>
  <c r="AD10" i="75"/>
  <c r="B38" i="76" s="1"/>
  <c r="M16" i="14"/>
  <c r="Q16" i="14"/>
  <c r="O39" i="14"/>
  <c r="Q39" i="14"/>
  <c r="M35" i="14"/>
  <c r="Q35" i="14"/>
  <c r="U24" i="14"/>
  <c r="Q24" i="14"/>
  <c r="O15" i="14"/>
  <c r="Q15" i="14"/>
  <c r="M38" i="14"/>
  <c r="Q38" i="14"/>
  <c r="U29" i="14"/>
  <c r="Q29" i="14"/>
  <c r="U28" i="14"/>
  <c r="Q28" i="14"/>
  <c r="O25" i="14"/>
  <c r="Q25" i="14"/>
  <c r="U13" i="14"/>
  <c r="Q13" i="14"/>
  <c r="M17" i="14"/>
  <c r="Q17" i="14"/>
  <c r="U37" i="14"/>
  <c r="Q37" i="14"/>
  <c r="U31" i="14"/>
  <c r="Q31" i="14"/>
  <c r="O34" i="14"/>
  <c r="Q34" i="14"/>
  <c r="M30" i="14"/>
  <c r="Q30" i="14"/>
  <c r="O19" i="14"/>
  <c r="Q19" i="14"/>
  <c r="U27" i="14"/>
  <c r="Q27" i="14"/>
  <c r="O18" i="14"/>
  <c r="Q18" i="14"/>
  <c r="O14" i="14"/>
  <c r="Q14" i="14"/>
  <c r="CN5" i="27"/>
  <c r="CM5" i="27" s="1"/>
  <c r="CN5" i="28"/>
  <c r="CG5" i="28" s="1"/>
  <c r="CN5" i="2"/>
  <c r="CM5" i="2" s="1"/>
  <c r="O12" i="14"/>
  <c r="M39" i="14"/>
  <c r="M13" i="14"/>
  <c r="O13" i="14"/>
  <c r="V13" i="14"/>
  <c r="O31" i="14"/>
  <c r="U12" i="14"/>
  <c r="V12" i="14"/>
  <c r="O24" i="14"/>
  <c r="O16" i="14"/>
  <c r="O37" i="14"/>
  <c r="O17" i="14"/>
  <c r="M24" i="14"/>
  <c r="U39" i="14"/>
  <c r="V35" i="14"/>
  <c r="V24" i="14"/>
  <c r="U16" i="14"/>
  <c r="M37" i="14"/>
  <c r="U22" i="14"/>
  <c r="U23" i="14"/>
  <c r="U33" i="14"/>
  <c r="V27" i="14"/>
  <c r="O36" i="14"/>
  <c r="O35" i="14"/>
  <c r="U35" i="14"/>
  <c r="M22" i="14"/>
  <c r="O22" i="14"/>
  <c r="U17" i="14"/>
  <c r="V17" i="14"/>
  <c r="M36" i="14"/>
  <c r="M27" i="14"/>
  <c r="O33" i="14"/>
  <c r="O27" i="14"/>
  <c r="U19" i="14"/>
  <c r="O29" i="14"/>
  <c r="M29" i="14"/>
  <c r="M20" i="14"/>
  <c r="U38" i="14"/>
  <c r="O20" i="14"/>
  <c r="U20" i="14"/>
  <c r="V15" i="14"/>
  <c r="M15" i="14"/>
  <c r="U34" i="14"/>
  <c r="O38" i="14"/>
  <c r="M32" i="14"/>
  <c r="O23" i="14"/>
  <c r="U15" i="14"/>
  <c r="M33" i="14"/>
  <c r="M23" i="14"/>
  <c r="V38" i="14"/>
  <c r="O32" i="14"/>
  <c r="M26" i="14"/>
  <c r="O26" i="14"/>
  <c r="U26" i="14"/>
  <c r="V30" i="14"/>
  <c r="V29" i="14"/>
  <c r="V34" i="14"/>
  <c r="M19" i="14"/>
  <c r="U18" i="14"/>
  <c r="U32" i="14"/>
  <c r="M34" i="14"/>
  <c r="V19" i="14"/>
  <c r="M14" i="14"/>
  <c r="U30" i="14"/>
  <c r="O30" i="14"/>
  <c r="O21" i="14"/>
  <c r="U21" i="14"/>
  <c r="M25" i="14"/>
  <c r="V25" i="14"/>
  <c r="M21" i="14"/>
  <c r="O28" i="14"/>
  <c r="U14" i="14"/>
  <c r="U25" i="14"/>
  <c r="M18" i="14"/>
  <c r="V18" i="14"/>
  <c r="V28" i="14"/>
  <c r="M28" i="14"/>
  <c r="U36" i="14"/>
  <c r="V14" i="14"/>
  <c r="W44" i="14"/>
  <c r="CI5" i="2" l="1"/>
  <c r="CK5" i="28"/>
  <c r="CI5" i="27"/>
  <c r="CM5" i="28"/>
  <c r="CI5" i="28"/>
  <c r="CG5" i="2"/>
  <c r="CG5" i="27"/>
  <c r="CO5" i="27" s="1"/>
  <c r="CK5" i="27"/>
  <c r="CK5" i="2"/>
  <c r="V62" i="14"/>
  <c r="U62" i="14"/>
  <c r="W45" i="14"/>
  <c r="CO5" i="28" l="1"/>
  <c r="CO5" i="2"/>
  <c r="W46" i="14"/>
  <c r="W47" i="14" l="1"/>
  <c r="W48" i="14" l="1"/>
  <c r="W50" i="14" l="1"/>
  <c r="W49" i="14"/>
  <c r="W51" i="14" l="1"/>
  <c r="W52" i="14" l="1"/>
  <c r="W53" i="14" l="1"/>
  <c r="W61" i="14" l="1"/>
  <c r="W54" i="14"/>
  <c r="W60" i="14" l="1"/>
  <c r="W62" i="14" l="1"/>
  <c r="V63" i="14"/>
  <c r="V64" i="14" l="1"/>
  <c r="V65" i="14" s="1"/>
</calcChain>
</file>

<file path=xl/sharedStrings.xml><?xml version="1.0" encoding="utf-8"?>
<sst xmlns="http://schemas.openxmlformats.org/spreadsheetml/2006/main" count="1045" uniqueCount="443">
  <si>
    <t>N°</t>
  </si>
  <si>
    <t>M</t>
  </si>
  <si>
    <t>SEXO</t>
  </si>
  <si>
    <t>ESTADO</t>
  </si>
  <si>
    <t>EDAD</t>
  </si>
  <si>
    <t>F</t>
  </si>
  <si>
    <t>EFECTIVO</t>
  </si>
  <si>
    <t>RETIRADO</t>
  </si>
  <si>
    <t>MATEMATICA</t>
  </si>
  <si>
    <t>TOTAL</t>
  </si>
  <si>
    <t>Nº</t>
  </si>
  <si>
    <t>AP_P</t>
  </si>
  <si>
    <t>INSCRITOS</t>
  </si>
  <si>
    <t>RETIRADOS</t>
  </si>
  <si>
    <t>EFECTIVOS</t>
  </si>
  <si>
    <t>MASCULINO</t>
  </si>
  <si>
    <t>FEMENINO</t>
  </si>
  <si>
    <t>OBSERVACION</t>
  </si>
  <si>
    <t>APROBADOS</t>
  </si>
  <si>
    <t>REPROBADOS</t>
  </si>
  <si>
    <t>%</t>
  </si>
  <si>
    <t>ASISTENCIA</t>
  </si>
  <si>
    <t>A</t>
  </si>
  <si>
    <t>PORCENTAJE</t>
  </si>
  <si>
    <t>CANTIDAD</t>
  </si>
  <si>
    <t>CAMPO:</t>
  </si>
  <si>
    <t>MAESTRO/A:</t>
  </si>
  <si>
    <t>ÁREA:</t>
  </si>
  <si>
    <t>NUMERAL</t>
  </si>
  <si>
    <t>LITERAL</t>
  </si>
  <si>
    <t>UNO</t>
  </si>
  <si>
    <t>DOS</t>
  </si>
  <si>
    <t>TRES</t>
  </si>
  <si>
    <t>CUATRO</t>
  </si>
  <si>
    <t>CINCO</t>
  </si>
  <si>
    <t>SEIS</t>
  </si>
  <si>
    <t>SIETE</t>
  </si>
  <si>
    <t>OCHO</t>
  </si>
  <si>
    <t>NUEVE</t>
  </si>
  <si>
    <t>DIEZ</t>
  </si>
  <si>
    <t>ONCE</t>
  </si>
  <si>
    <t>DOCE</t>
  </si>
  <si>
    <t>TRECE</t>
  </si>
  <si>
    <t>CATORCE</t>
  </si>
  <si>
    <t>QUINCE</t>
  </si>
  <si>
    <t>DIECISÉIS</t>
  </si>
  <si>
    <t>DIECISIETE</t>
  </si>
  <si>
    <t>DIECIOCHO</t>
  </si>
  <si>
    <t>DIECINUEVE</t>
  </si>
  <si>
    <t>VEINTE</t>
  </si>
  <si>
    <t>VEINTIUNO</t>
  </si>
  <si>
    <t>VEINTIDÓS</t>
  </si>
  <si>
    <t>VEINTITRES</t>
  </si>
  <si>
    <t>VEINTICUATRO</t>
  </si>
  <si>
    <t>VEINTICINCO</t>
  </si>
  <si>
    <t>VEINTISÉIS</t>
  </si>
  <si>
    <t>VEINTISIETE</t>
  </si>
  <si>
    <t>VEINTIOCHO</t>
  </si>
  <si>
    <t>VEINTINUEVE</t>
  </si>
  <si>
    <t>TREINTA</t>
  </si>
  <si>
    <t>TREINTA Y UNO</t>
  </si>
  <si>
    <t>TREINTA Y DOS</t>
  </si>
  <si>
    <t>TREINTA Y TRES</t>
  </si>
  <si>
    <t>TREINTA Y CUATRO</t>
  </si>
  <si>
    <t>TREINTA Y CINCO</t>
  </si>
  <si>
    <t>TREINTA Y SEIS</t>
  </si>
  <si>
    <t>TREINTA Y SIETE</t>
  </si>
  <si>
    <t>TREINTA Y OCHO</t>
  </si>
  <si>
    <t>TREINTA Y NUEVE</t>
  </si>
  <si>
    <t>CUARENTA</t>
  </si>
  <si>
    <t>CUARENTA Y UNO</t>
  </si>
  <si>
    <t>CUARENTA Y DOS</t>
  </si>
  <si>
    <t>CUARENTA Y TRES</t>
  </si>
  <si>
    <t>CUARENTA Y CUATRO</t>
  </si>
  <si>
    <t>CUARENTA Y CINCO</t>
  </si>
  <si>
    <t>CUARENTA Y SEIS</t>
  </si>
  <si>
    <t>CUARENTA Y SIETE</t>
  </si>
  <si>
    <t>CUARENTA Y OCHO</t>
  </si>
  <si>
    <t>CUARENTA Y NUEVE</t>
  </si>
  <si>
    <t>CINCUENTA</t>
  </si>
  <si>
    <t>CINCUENTA Y UNO</t>
  </si>
  <si>
    <t>CINCUENTA Y DOS</t>
  </si>
  <si>
    <t>CINCUENTA Y TRES</t>
  </si>
  <si>
    <t>CINCUENTA Y CUATRO</t>
  </si>
  <si>
    <t>CINCUENTA Y CINCO</t>
  </si>
  <si>
    <t>CINCUENTA Y SEIS</t>
  </si>
  <si>
    <t>CINCUENTA Y SIETE</t>
  </si>
  <si>
    <t>CINCUENTA Y OCHO</t>
  </si>
  <si>
    <t>CINCUENTA Y NUEVE</t>
  </si>
  <si>
    <t>SESENTA</t>
  </si>
  <si>
    <t>SESENTA Y UNO</t>
  </si>
  <si>
    <t>SESENTA Y DOS</t>
  </si>
  <si>
    <t>SESENTA Y TRES</t>
  </si>
  <si>
    <t>SESENTA Y CUATRO</t>
  </si>
  <si>
    <t>SESENTA Y CINCO</t>
  </si>
  <si>
    <t>SESENTA Y SEIS</t>
  </si>
  <si>
    <t>SESENTA Y SIETE</t>
  </si>
  <si>
    <t>SESENTA Y OCHO</t>
  </si>
  <si>
    <t>SESENTA Y NUEVE</t>
  </si>
  <si>
    <t>SETENTA</t>
  </si>
  <si>
    <t>SETENTA Y UNO</t>
  </si>
  <si>
    <t>SETENTA Y DOS</t>
  </si>
  <si>
    <t>SETENTA Y TRES</t>
  </si>
  <si>
    <t>SETENTA Y CUATRO</t>
  </si>
  <si>
    <t>SETENTA Y CINCO</t>
  </si>
  <si>
    <t>SETENTA Y SEIS</t>
  </si>
  <si>
    <t>SETENTA Y SIETE</t>
  </si>
  <si>
    <t>SETENTA Y OCHO</t>
  </si>
  <si>
    <t>SETENTA Y NUEVE</t>
  </si>
  <si>
    <t>OCHENTA</t>
  </si>
  <si>
    <t>OCHENTA Y UNO</t>
  </si>
  <si>
    <t>OCHENTA Y DOS</t>
  </si>
  <si>
    <t>OCHENTA Y TRES</t>
  </si>
  <si>
    <t>OCHENTA Y CUATRO</t>
  </si>
  <si>
    <t>OCHENTA Y CINCO</t>
  </si>
  <si>
    <t>OCHENTA Y SEIS</t>
  </si>
  <si>
    <t>OCHENTA Y SIETE</t>
  </si>
  <si>
    <t>OCHENTA Y OCHO</t>
  </si>
  <si>
    <t>OCHENTA Y NUEVE</t>
  </si>
  <si>
    <t>NOVENTA</t>
  </si>
  <si>
    <t>NOVENTA Y UNO</t>
  </si>
  <si>
    <t>NOVENTA Y DOS</t>
  </si>
  <si>
    <t>NOVENTA Y TRES</t>
  </si>
  <si>
    <t>NOVENTA Y CUATRO</t>
  </si>
  <si>
    <t>NOVENTA Y CINCO</t>
  </si>
  <si>
    <t>NOVENTA Y SEIS</t>
  </si>
  <si>
    <t>NOVENTA Y SIETE</t>
  </si>
  <si>
    <t>NOVENTA Y OCHO</t>
  </si>
  <si>
    <t>NOVENTA Y NUEVE</t>
  </si>
  <si>
    <t>CIEN</t>
  </si>
  <si>
    <t>PROMEDIO FINAL</t>
  </si>
  <si>
    <t>T</t>
  </si>
  <si>
    <t>TOTAL ASISTENCIAS</t>
  </si>
  <si>
    <t>COMUNICACIÓN Y LENGUAJES</t>
  </si>
  <si>
    <t>LENGUA EXTRANJERA</t>
  </si>
  <si>
    <t>CIENCIAS  SOCIALES</t>
  </si>
  <si>
    <t>ARTES PLASTICAS Y VISUALES</t>
  </si>
  <si>
    <t>EDUCACION MUSICAL</t>
  </si>
  <si>
    <t>VALORES, ESPIRITUALIDAD Y RELIGIONES</t>
  </si>
  <si>
    <t>VIDA TIERRA Y TERRITORIO</t>
  </si>
  <si>
    <t>CIENCIA, TECNOLOGIA Y PRODUCCION</t>
  </si>
  <si>
    <t>COMUNIDAD Y SOCIEDAD</t>
  </si>
  <si>
    <t>COSMOS Y PENSAMIENTO</t>
  </si>
  <si>
    <t xml:space="preserve">EDUCACION FISICA DEPORTES  </t>
  </si>
  <si>
    <t>BIOLOGIA - GEOGRAFIA</t>
  </si>
  <si>
    <t>FISICA - QUIMICA</t>
  </si>
  <si>
    <t>FILOSOFIAS Y PSICOLOGIA</t>
  </si>
  <si>
    <t>CÓDIGO SIE:</t>
  </si>
  <si>
    <t>UNIDAD EDUCATIVA:</t>
  </si>
  <si>
    <t>DISTRITO EDUCATIVO:</t>
  </si>
  <si>
    <t>AÑO DE ESCOLARIDAD:</t>
  </si>
  <si>
    <t>NIVEL:</t>
  </si>
  <si>
    <t>TURNO:</t>
  </si>
  <si>
    <t>GESTIÓN</t>
  </si>
  <si>
    <t>SANTA CRUZ - BOLIVIA</t>
  </si>
  <si>
    <t>MAESTRO /A:</t>
  </si>
  <si>
    <t>AÑO ESCOL</t>
  </si>
  <si>
    <t>CAMPO</t>
  </si>
  <si>
    <t>AREA</t>
  </si>
  <si>
    <t>PRIMERO "A"</t>
  </si>
  <si>
    <t>PRIMERO "B"</t>
  </si>
  <si>
    <t>PRIMERO "C"</t>
  </si>
  <si>
    <t>SEGUNDO "A"</t>
  </si>
  <si>
    <t>SEGUNDO "B"</t>
  </si>
  <si>
    <t>SEGUNDO "C"</t>
  </si>
  <si>
    <t>TERCERO "A"</t>
  </si>
  <si>
    <t>TERCERO "B"</t>
  </si>
  <si>
    <t>TERCERO "C"</t>
  </si>
  <si>
    <t>CUARTO "A"</t>
  </si>
  <si>
    <t>CUARTO "B"</t>
  </si>
  <si>
    <t>CUARTO "C"</t>
  </si>
  <si>
    <t>QUINTO "A"</t>
  </si>
  <si>
    <t>QUINTO "B"</t>
  </si>
  <si>
    <t>QUINTO "C"</t>
  </si>
  <si>
    <t>SEXTO "A"</t>
  </si>
  <si>
    <t>SEXTO "B"</t>
  </si>
  <si>
    <t>SEXTO "C"</t>
  </si>
  <si>
    <t>NO ASISTEN</t>
  </si>
  <si>
    <t>TOTAL ASISTENTES</t>
  </si>
  <si>
    <t>CUANTITATIVO</t>
  </si>
  <si>
    <t>CUALITATIVO</t>
  </si>
  <si>
    <t>ESTADISTICA ANUAL</t>
  </si>
  <si>
    <t>% de asistencia</t>
  </si>
  <si>
    <t>APROVECHAMIENTO</t>
  </si>
  <si>
    <t>EN DESARROLLO</t>
  </si>
  <si>
    <t>DESARROLLO OPTIMO</t>
  </si>
  <si>
    <t>PROMEDIO
DIMENSIÓN</t>
  </si>
  <si>
    <t>EVALUACIÓN CUANTITATIVA Y CUALITATIVA</t>
  </si>
  <si>
    <t>C  E  N  T  R  A  L  I  Z  A  D  O  R     A  N  U  A  L</t>
  </si>
  <si>
    <t>TOTAL ESTUDIANTES</t>
  </si>
  <si>
    <t>DESARROLLO ACEPTABLE</t>
  </si>
  <si>
    <t>NOTA FINAL</t>
  </si>
  <si>
    <t>RUDE</t>
  </si>
  <si>
    <t xml:space="preserve">CI </t>
  </si>
  <si>
    <t>DIRECCIÓN ACTUAL</t>
  </si>
  <si>
    <t xml:space="preserve">NOMBRE DE TUTOR </t>
  </si>
  <si>
    <t>PARENTESCO</t>
  </si>
  <si>
    <t>MASC</t>
  </si>
  <si>
    <t>FEM</t>
  </si>
  <si>
    <t>TOTAL
EFECTIVOS</t>
  </si>
  <si>
    <t>APELLIDOS Y NOMBRES</t>
  </si>
  <si>
    <t>FECHA NACIMIENTO</t>
  </si>
  <si>
    <t>LUGAR DE NACIMIENTO</t>
  </si>
  <si>
    <t>N</t>
  </si>
  <si>
    <t xml:space="preserve">PROMEDIO FINAL </t>
  </si>
  <si>
    <t>SUMA TOTAL</t>
  </si>
  <si>
    <t xml:space="preserve">SUMA TOTAL </t>
  </si>
  <si>
    <t xml:space="preserve">SABER </t>
  </si>
  <si>
    <t xml:space="preserve">HACER </t>
  </si>
  <si>
    <t xml:space="preserve">CUADRO DE EDADES </t>
  </si>
  <si>
    <t xml:space="preserve">TOTALES </t>
  </si>
  <si>
    <t xml:space="preserve">MASCULINO </t>
  </si>
  <si>
    <t>DATOS DE REGISTRO</t>
  </si>
  <si>
    <t>ESTADO DEL ESTUDIANTE</t>
  </si>
  <si>
    <t xml:space="preserve">INSCRITO </t>
  </si>
  <si>
    <t>RETIRO O ABANDONO</t>
  </si>
  <si>
    <t>CUADERNO PEDAGÓGICO</t>
  </si>
  <si>
    <t>CRITERIO</t>
  </si>
  <si>
    <t>DESCRIPCION</t>
  </si>
  <si>
    <t>VALORACION</t>
  </si>
  <si>
    <t>ED</t>
  </si>
  <si>
    <t>DA</t>
  </si>
  <si>
    <t>DO</t>
  </si>
  <si>
    <t>DP</t>
  </si>
  <si>
    <t>Hasta 50</t>
  </si>
  <si>
    <t>51 - 68</t>
  </si>
  <si>
    <t>69 - 84</t>
  </si>
  <si>
    <t>85 - 100</t>
  </si>
  <si>
    <t>En Desarrollo</t>
  </si>
  <si>
    <t>Desarrollo Aceptable</t>
  </si>
  <si>
    <t>Desarrollo Optimo</t>
  </si>
  <si>
    <t>Desarrollo Pleno</t>
  </si>
  <si>
    <t>FISICA</t>
  </si>
  <si>
    <t>QUIMICA</t>
  </si>
  <si>
    <t>PRIMER TRIMESTRE</t>
  </si>
  <si>
    <t>SEGUNDO TRIMESTRE</t>
  </si>
  <si>
    <t>TERCER TRIMESTRE</t>
  </si>
  <si>
    <t>ESTADISTICA POR TRIMESTRE</t>
  </si>
  <si>
    <t>P     R     I     M     E     R                T     R     I     M     E     S     T     R     E</t>
  </si>
  <si>
    <t>S     E     G     U     N     D     O                T     R     I     M     E     S     T     R     E</t>
  </si>
  <si>
    <t>T     E     R     C     E     R                T     R     I     M     E     S     T     R     E</t>
  </si>
  <si>
    <t>TELF. PADRE</t>
  </si>
  <si>
    <t>TELF. MADRE</t>
  </si>
  <si>
    <t>NOMBRE DEL PADRE</t>
  </si>
  <si>
    <t>NOMBRE DE LA MADRE</t>
  </si>
  <si>
    <t>TELF. TUTOR</t>
  </si>
  <si>
    <t>NOTA TRIMESTRAL - 100 PTS (REDONDEADO)</t>
  </si>
  <si>
    <t>NOTA TRIMESTRAL - 100 PTS (DECIMALES)</t>
  </si>
  <si>
    <t>elaborado por:Prof. Jhohan 73629829</t>
  </si>
  <si>
    <t>TDT</t>
  </si>
  <si>
    <t>DESARROLLO PLENO</t>
  </si>
  <si>
    <t>MOSTRAR</t>
  </si>
  <si>
    <t>OCULTAR</t>
  </si>
  <si>
    <t>MATRICULA FIN DE AÑO</t>
  </si>
  <si>
    <t>EXP.</t>
  </si>
  <si>
    <t>TRASLADO</t>
  </si>
  <si>
    <t>1er TRIMESTRE</t>
  </si>
  <si>
    <t>2do TRIMESTRE</t>
  </si>
  <si>
    <t xml:space="preserve">3er TRIMESTRE </t>
  </si>
  <si>
    <t xml:space="preserve">ESTADO DE ESTUDIANTE </t>
  </si>
  <si>
    <t>MAESTRO/A</t>
  </si>
  <si>
    <t>DIRECTOR/A</t>
  </si>
  <si>
    <t>1er Trim.</t>
  </si>
  <si>
    <t>2do Trim</t>
  </si>
  <si>
    <t>3er Trim</t>
  </si>
  <si>
    <t>Aprobados por Trimestre</t>
  </si>
  <si>
    <t>Aprobados Anual</t>
  </si>
  <si>
    <t>Aprobados</t>
  </si>
  <si>
    <t>Reprobados</t>
  </si>
  <si>
    <t>CONFIGURACIÓN</t>
  </si>
  <si>
    <t>Nro</t>
  </si>
  <si>
    <t>mostrar</t>
  </si>
  <si>
    <t>mostar</t>
  </si>
  <si>
    <t>TUTOR 1:</t>
  </si>
  <si>
    <t>TUTOR 2:</t>
  </si>
  <si>
    <t>EVALUACIÓN CUANTITATIVA</t>
  </si>
  <si>
    <t>SER</t>
  </si>
  <si>
    <t>DECIDIR</t>
  </si>
  <si>
    <t>HISTORIA</t>
  </si>
  <si>
    <t>GEOGRAFIA</t>
  </si>
  <si>
    <t>BIOLOGIA</t>
  </si>
  <si>
    <t>PRIMARIA COMUNITARIA VOCACIONAL</t>
  </si>
  <si>
    <t>TECNICA TECNOLOGICA</t>
  </si>
  <si>
    <t>CIENCIAS NATURALES</t>
  </si>
  <si>
    <t>ALEMAN</t>
  </si>
  <si>
    <t>EDUCACION CIVICA</t>
  </si>
  <si>
    <t>NIVEL</t>
  </si>
  <si>
    <t>SECUNDARIA COMUNITARIA PRODUCTIVA</t>
  </si>
  <si>
    <t>TARDE</t>
  </si>
  <si>
    <t>Cantidad</t>
  </si>
  <si>
    <t>TURNO</t>
  </si>
  <si>
    <t>MAÑANA</t>
  </si>
  <si>
    <t>NOCHE</t>
  </si>
  <si>
    <t>L</t>
  </si>
  <si>
    <t>NOTA</t>
  </si>
  <si>
    <t>REFERENCIA</t>
  </si>
  <si>
    <t>ABRE.</t>
  </si>
  <si>
    <t>FALTA SIN LICENCIA (0 Pts.)</t>
  </si>
  <si>
    <t>FALTAS</t>
  </si>
  <si>
    <t>TRABAJA</t>
  </si>
  <si>
    <t>CON QUIEN VIVE</t>
  </si>
  <si>
    <t>OCUPACION</t>
  </si>
  <si>
    <t>NOTAS TRIMESTRAL</t>
  </si>
  <si>
    <t>NOTA T1</t>
  </si>
  <si>
    <t>NOTA T2</t>
  </si>
  <si>
    <t>P. FINAL</t>
  </si>
  <si>
    <t>PROMEDIO FINAL (DECIMALES)</t>
  </si>
  <si>
    <t>JERARQUIA</t>
  </si>
  <si>
    <t>SER - 5</t>
  </si>
  <si>
    <t>SABER - 45</t>
  </si>
  <si>
    <t>HACER - 40</t>
  </si>
  <si>
    <t>DECIDIR - 5</t>
  </si>
  <si>
    <t>AUTOEVALUACION</t>
  </si>
  <si>
    <t>LICENCIAS</t>
  </si>
  <si>
    <t>ASISTE</t>
  </si>
  <si>
    <t>LLEGA TARDE</t>
  </si>
  <si>
    <t>NOTA ASISTENCIA</t>
  </si>
  <si>
    <t>ASISTENCIA (5 Pts.)</t>
  </si>
  <si>
    <t>FALTA CON LICENCIA (5 Pts.)</t>
  </si>
  <si>
    <t>ASISTE PERO LLEGA TARDE (3 Pts.)</t>
  </si>
  <si>
    <t>TOTAL DIAS TRABAJADOS</t>
  </si>
  <si>
    <t>SIN LICENCIA (F)</t>
  </si>
  <si>
    <t>CON LICENCIA (L)</t>
  </si>
  <si>
    <t>LLEGA TARDE (T)</t>
  </si>
  <si>
    <t>ASISTENCIA (A)</t>
  </si>
  <si>
    <t>NOMINA DE ESTUDIANTES</t>
  </si>
  <si>
    <t>ESTUDIANTES DESTACADOS - TRIMESTRE</t>
  </si>
  <si>
    <t>TRIMESTRE: PRIMERO</t>
  </si>
  <si>
    <t>1er Lugar</t>
  </si>
  <si>
    <t>2do Lugar</t>
  </si>
  <si>
    <t>3er Lugar</t>
  </si>
  <si>
    <t>4to Lugar</t>
  </si>
  <si>
    <t>5to Lugar</t>
  </si>
  <si>
    <t>6to Lugar</t>
  </si>
  <si>
    <t>7mo Lugar</t>
  </si>
  <si>
    <t>8vo Lugar</t>
  </si>
  <si>
    <t>9no Lugar</t>
  </si>
  <si>
    <t>10mo Lugar</t>
  </si>
  <si>
    <t>11mo Lugar</t>
  </si>
  <si>
    <t>12mo Lugar</t>
  </si>
  <si>
    <t>13er Lugar</t>
  </si>
  <si>
    <t>14to Lugar</t>
  </si>
  <si>
    <t>15to Lugar</t>
  </si>
  <si>
    <t>16to Lugar</t>
  </si>
  <si>
    <t>17mo Lugar</t>
  </si>
  <si>
    <t>18vo Lugar</t>
  </si>
  <si>
    <t>19no Lugar</t>
  </si>
  <si>
    <t>20mo Lugar</t>
  </si>
  <si>
    <t>21er Lugar</t>
  </si>
  <si>
    <t>22do Lugar</t>
  </si>
  <si>
    <t>23er Lugar</t>
  </si>
  <si>
    <t>24to Lugar</t>
  </si>
  <si>
    <t>25to Lugar</t>
  </si>
  <si>
    <t>26to Lugar</t>
  </si>
  <si>
    <t>27mo Lugar</t>
  </si>
  <si>
    <t>28vo Lugar</t>
  </si>
  <si>
    <t>29no Lugar</t>
  </si>
  <si>
    <t>30mo Lugar</t>
  </si>
  <si>
    <t>31er Lugar</t>
  </si>
  <si>
    <t>32do Lugar</t>
  </si>
  <si>
    <t>33er Lugar</t>
  </si>
  <si>
    <t>34to Lugar</t>
  </si>
  <si>
    <t>35to Lugar</t>
  </si>
  <si>
    <t>36to Lugar</t>
  </si>
  <si>
    <t>37mo Lugar</t>
  </si>
  <si>
    <t>38vo Lugar</t>
  </si>
  <si>
    <t>39no Lugar</t>
  </si>
  <si>
    <t>40mo Lugar</t>
  </si>
  <si>
    <t>41er Lugar</t>
  </si>
  <si>
    <t>42do Lugar</t>
  </si>
  <si>
    <t>43er Lugar</t>
  </si>
  <si>
    <t>44to Lugar</t>
  </si>
  <si>
    <t>45to Lugar</t>
  </si>
  <si>
    <t>TRIMESTRE: SEGUNDO</t>
  </si>
  <si>
    <t>TRIMESTRE: TERCERO</t>
  </si>
  <si>
    <t>ver. 7 - 2025</t>
  </si>
  <si>
    <r>
      <t>B</t>
    </r>
    <r>
      <rPr>
        <b/>
        <u/>
        <sz val="20"/>
        <rFont val="Calibri"/>
        <family val="2"/>
        <scheme val="minor"/>
      </rPr>
      <t>A S I S T E N C I A</t>
    </r>
  </si>
  <si>
    <t>P R I M E R     T R I M E S T R E</t>
  </si>
  <si>
    <t>S E G U N D O     T R I M E S T R E</t>
  </si>
  <si>
    <t>T E R C E R     T R I M E S T R E</t>
  </si>
  <si>
    <t>MEJORES PROMEDIOS</t>
  </si>
  <si>
    <t>PROMOCION FINAL</t>
  </si>
  <si>
    <t>CATEGORIA</t>
  </si>
  <si>
    <t>ESTUDIANTES CON DIFICULTADES - (ED = hasta 50)</t>
  </si>
  <si>
    <t>ESTUDIANTES DESTACADOS - ANUAL</t>
  </si>
  <si>
    <t>DIMENSION</t>
  </si>
  <si>
    <t>SABER</t>
  </si>
  <si>
    <t>HACER</t>
  </si>
  <si>
    <t>NOMBRE</t>
  </si>
  <si>
    <t>1A</t>
  </si>
  <si>
    <t>1B</t>
  </si>
  <si>
    <t>1C</t>
  </si>
  <si>
    <t>2A</t>
  </si>
  <si>
    <t>2B</t>
  </si>
  <si>
    <t>2C</t>
  </si>
  <si>
    <t>3A</t>
  </si>
  <si>
    <t>3B</t>
  </si>
  <si>
    <t>3C</t>
  </si>
  <si>
    <t>4A</t>
  </si>
  <si>
    <t>4B</t>
  </si>
  <si>
    <t>4C</t>
  </si>
  <si>
    <t>5A</t>
  </si>
  <si>
    <t>5B</t>
  </si>
  <si>
    <t>5C</t>
  </si>
  <si>
    <t>6A</t>
  </si>
  <si>
    <t>6B</t>
  </si>
  <si>
    <t>6C</t>
  </si>
  <si>
    <t>AL</t>
  </si>
  <si>
    <t>AP</t>
  </si>
  <si>
    <t>BG</t>
  </si>
  <si>
    <t>CS</t>
  </si>
  <si>
    <t>CN</t>
  </si>
  <si>
    <t>LEN</t>
  </si>
  <si>
    <t>CIV</t>
  </si>
  <si>
    <t>EF</t>
  </si>
  <si>
    <t>MUS</t>
  </si>
  <si>
    <t>FIL</t>
  </si>
  <si>
    <t>FIS</t>
  </si>
  <si>
    <t>FQ</t>
  </si>
  <si>
    <t>GEO</t>
  </si>
  <si>
    <t>HIS</t>
  </si>
  <si>
    <t>ING</t>
  </si>
  <si>
    <t>MAT</t>
  </si>
  <si>
    <t>QUIM</t>
  </si>
  <si>
    <t>TEC</t>
  </si>
  <si>
    <t>REL</t>
  </si>
  <si>
    <t>NOMBRE DE ARCHIVO</t>
  </si>
  <si>
    <t>CENTRALIZADOR DE NOTAS - POR DIMENSIÓN</t>
  </si>
  <si>
    <t>46to Lugar</t>
  </si>
  <si>
    <t>47mo Lugar</t>
  </si>
  <si>
    <t>48vo Lugar</t>
  </si>
  <si>
    <t>49no Lugar</t>
  </si>
  <si>
    <t>50mo Lugar</t>
  </si>
  <si>
    <t>CONFIGURACION</t>
  </si>
  <si>
    <t>DIAS</t>
  </si>
  <si>
    <t>CANTIDAD DE ESTUDIANTES</t>
  </si>
  <si>
    <t>Anotaciones según fechas indicadas.</t>
  </si>
  <si>
    <t>Fecha</t>
  </si>
  <si>
    <t>Nota/aviso-1</t>
  </si>
  <si>
    <t>Nota/aviso-2</t>
  </si>
  <si>
    <t>Nota/aviso-3</t>
  </si>
  <si>
    <t>Nota/aviso-4</t>
  </si>
  <si>
    <t>nombre maestro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</si>
</sst>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
    <numFmt numFmtId="166" formatCode="[$-F800]dddd\,\ mmmm\ dd\,\ yyyy"/>
    <numFmt numFmtId="167" formatCode="&quot; Anotaciones para HOY: &quot;\ dddd\-dd\-mmmm\-\ yyyy"/>
    <numFmt numFmtId="168" formatCode="&quot; Anotaciones para el día de Hoy: &quot;\ dddd\-\ dd\-\ mmmm\-\ yyyy"/>
    <numFmt numFmtId="169" formatCode="&quot;  Buscar por fecha: &quot;\ dddd\-dd\-mmmm\-\ yyyy"/>
  </numFmts>
  <fonts count="124">
    <font>
      <sz val="12"/>
      <name val="宋体"/>
      <charset val="13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8"/>
      <name val="Arial"/>
      <family val="2"/>
    </font>
    <font>
      <b/>
      <sz val="11"/>
      <name val="Calibri"/>
      <family val="2"/>
    </font>
    <font>
      <sz val="10"/>
      <name val="Arial"/>
      <family val="2"/>
    </font>
    <font>
      <sz val="11"/>
      <name val="Calibri"/>
      <family val="2"/>
    </font>
    <font>
      <b/>
      <sz val="10"/>
      <name val="Calibri"/>
      <family val="2"/>
    </font>
    <font>
      <b/>
      <sz val="12"/>
      <name val="Calibri"/>
      <family val="2"/>
    </font>
    <font>
      <sz val="12"/>
      <name val="Calibri"/>
      <family val="2"/>
    </font>
    <font>
      <b/>
      <sz val="16"/>
      <color rgb="FF000000"/>
      <name val="Calibri"/>
      <family val="2"/>
    </font>
    <font>
      <u/>
      <sz val="12"/>
      <color theme="10"/>
      <name val="宋体"/>
      <charset val="134"/>
    </font>
    <font>
      <sz val="11"/>
      <color rgb="FF000000"/>
      <name val="Calibri"/>
      <family val="2"/>
    </font>
    <font>
      <b/>
      <sz val="11"/>
      <color rgb="FF000000"/>
      <name val="Calibri"/>
      <family val="2"/>
    </font>
    <font>
      <sz val="11"/>
      <color theme="0"/>
      <name val="Calibri"/>
      <family val="2"/>
    </font>
    <font>
      <sz val="16"/>
      <color rgb="FF000000"/>
      <name val="Arial Black"/>
      <family val="2"/>
    </font>
    <font>
      <b/>
      <sz val="13"/>
      <color rgb="FF000000"/>
      <name val="Calibri"/>
      <family val="2"/>
    </font>
    <font>
      <b/>
      <sz val="16"/>
      <color theme="0"/>
      <name val="Arial Black"/>
      <family val="2"/>
    </font>
    <font>
      <sz val="10"/>
      <color rgb="FF000000"/>
      <name val="Calibri"/>
      <family val="2"/>
    </font>
    <font>
      <b/>
      <sz val="9"/>
      <color rgb="FF000000"/>
      <name val="Calibri"/>
      <family val="2"/>
    </font>
    <font>
      <b/>
      <sz val="10"/>
      <color theme="0"/>
      <name val="Arial Black"/>
      <family val="2"/>
    </font>
    <font>
      <b/>
      <sz val="12"/>
      <color rgb="FF000000"/>
      <name val="Calibri"/>
      <family val="2"/>
    </font>
    <font>
      <b/>
      <sz val="14"/>
      <color rgb="FF000000"/>
      <name val="Calibri"/>
      <family val="2"/>
    </font>
    <font>
      <sz val="11"/>
      <name val="Calibri"/>
      <family val="2"/>
      <scheme val="minor"/>
    </font>
    <font>
      <b/>
      <sz val="11"/>
      <name val="Calibri"/>
      <family val="2"/>
      <scheme val="minor"/>
    </font>
    <font>
      <b/>
      <u/>
      <sz val="12"/>
      <color rgb="FF0070C0"/>
      <name val="Arial"/>
      <family val="2"/>
    </font>
    <font>
      <sz val="11"/>
      <color theme="0"/>
      <name val="Calibri"/>
      <family val="2"/>
      <scheme val="minor"/>
    </font>
    <font>
      <b/>
      <sz val="13"/>
      <color rgb="FF000000"/>
      <name val="Agency FB"/>
      <family val="2"/>
    </font>
    <font>
      <b/>
      <sz val="14"/>
      <color rgb="FF000000"/>
      <name val="Agency FB"/>
      <family val="2"/>
    </font>
    <font>
      <sz val="14"/>
      <color rgb="FF000000"/>
      <name val="Calibri"/>
      <family val="2"/>
    </font>
    <font>
      <b/>
      <u/>
      <sz val="14"/>
      <color rgb="FF0070C0"/>
      <name val="Arial"/>
      <family val="2"/>
    </font>
    <font>
      <b/>
      <sz val="10"/>
      <color rgb="FF000000"/>
      <name val="Calibri"/>
      <family val="2"/>
    </font>
    <font>
      <b/>
      <sz val="16"/>
      <name val="Arial Black"/>
      <family val="2"/>
    </font>
    <font>
      <sz val="10"/>
      <name val="Calibri"/>
      <family val="2"/>
    </font>
    <font>
      <b/>
      <u/>
      <sz val="12"/>
      <name val="Arial"/>
      <family val="2"/>
    </font>
    <font>
      <b/>
      <sz val="12"/>
      <name val="Agency FB"/>
      <family val="2"/>
    </font>
    <font>
      <b/>
      <sz val="13"/>
      <name val="Calibri"/>
      <family val="2"/>
    </font>
    <font>
      <sz val="11"/>
      <color rgb="FFFF0000"/>
      <name val="Calibri"/>
      <family val="2"/>
      <scheme val="minor"/>
    </font>
    <font>
      <sz val="10"/>
      <color theme="1"/>
      <name val="Arial Rounded MT Bold"/>
      <family val="2"/>
    </font>
    <font>
      <u/>
      <sz val="11"/>
      <color theme="10"/>
      <name val="Calibri"/>
      <family val="2"/>
      <scheme val="minor"/>
    </font>
    <font>
      <b/>
      <sz val="11"/>
      <color indexed="8"/>
      <name val="Calibri"/>
      <family val="2"/>
    </font>
    <font>
      <sz val="11"/>
      <color indexed="8"/>
      <name val="Calibri"/>
      <family val="2"/>
    </font>
    <font>
      <sz val="11"/>
      <color indexed="9"/>
      <name val="Calibri"/>
      <family val="2"/>
    </font>
    <font>
      <b/>
      <sz val="18"/>
      <color indexed="62"/>
      <name val="Cambria"/>
      <family val="2"/>
    </font>
    <font>
      <sz val="12"/>
      <name val="宋体"/>
      <charset val="134"/>
    </font>
    <font>
      <b/>
      <sz val="11"/>
      <color theme="1"/>
      <name val="Calibri"/>
      <family val="2"/>
      <scheme val="minor"/>
    </font>
    <font>
      <b/>
      <sz val="12"/>
      <name val="Calibri"/>
      <family val="2"/>
      <scheme val="minor"/>
    </font>
    <font>
      <sz val="12"/>
      <name val="Calibri"/>
      <family val="2"/>
      <scheme val="minor"/>
    </font>
    <font>
      <b/>
      <sz val="8"/>
      <color rgb="FF000000"/>
      <name val="Calibri"/>
      <family val="2"/>
    </font>
    <font>
      <b/>
      <sz val="14"/>
      <name val="Calibri"/>
      <family val="2"/>
    </font>
    <font>
      <b/>
      <sz val="9"/>
      <name val="Calibri"/>
      <family val="2"/>
    </font>
    <font>
      <b/>
      <sz val="9"/>
      <name val="Calibri"/>
      <family val="2"/>
      <scheme val="minor"/>
    </font>
    <font>
      <b/>
      <sz val="10"/>
      <color rgb="FF000000"/>
      <name val="Arial Black"/>
      <family val="2"/>
    </font>
    <font>
      <b/>
      <sz val="16"/>
      <color theme="1"/>
      <name val="Arial"/>
      <family val="2"/>
    </font>
    <font>
      <sz val="10"/>
      <color theme="1"/>
      <name val="Arial"/>
      <family val="2"/>
    </font>
    <font>
      <b/>
      <sz val="10"/>
      <color theme="1"/>
      <name val="Arial"/>
      <family val="2"/>
    </font>
    <font>
      <sz val="13"/>
      <color indexed="8"/>
      <name val="Arial"/>
      <family val="2"/>
    </font>
    <font>
      <sz val="11"/>
      <name val="Arial"/>
      <family val="2"/>
    </font>
    <font>
      <sz val="13"/>
      <color rgb="FF000000"/>
      <name val="Arial"/>
      <family val="2"/>
    </font>
    <font>
      <b/>
      <sz val="20"/>
      <color theme="1"/>
      <name val="Arial"/>
      <family val="2"/>
    </font>
    <font>
      <sz val="10"/>
      <color theme="8" tint="-0.499984740745262"/>
      <name val="Arial"/>
      <family val="2"/>
    </font>
    <font>
      <b/>
      <sz val="9"/>
      <color rgb="FF0070C0"/>
      <name val="Arial"/>
      <family val="2"/>
    </font>
    <font>
      <b/>
      <sz val="10"/>
      <color rgb="FF0070C0"/>
      <name val="Arial"/>
      <family val="2"/>
    </font>
    <font>
      <b/>
      <sz val="9"/>
      <color theme="8" tint="-0.499984740745262"/>
      <name val="Arial"/>
      <family val="2"/>
    </font>
    <font>
      <b/>
      <sz val="10"/>
      <color rgb="FFFF0000"/>
      <name val="Arial"/>
      <family val="2"/>
    </font>
    <font>
      <b/>
      <sz val="12"/>
      <color theme="1"/>
      <name val="Calibri"/>
      <family val="2"/>
      <scheme val="minor"/>
    </font>
    <font>
      <b/>
      <sz val="9"/>
      <color theme="1"/>
      <name val="Calibri"/>
      <family val="2"/>
      <scheme val="minor"/>
    </font>
    <font>
      <b/>
      <sz val="12"/>
      <color theme="1"/>
      <name val="Arial"/>
      <family val="2"/>
    </font>
    <font>
      <b/>
      <sz val="10"/>
      <name val="Arial"/>
      <family val="2"/>
    </font>
    <font>
      <sz val="8"/>
      <color theme="1"/>
      <name val="Calibri"/>
      <family val="2"/>
      <scheme val="minor"/>
    </font>
    <font>
      <b/>
      <sz val="16"/>
      <name val="Arial"/>
      <family val="2"/>
    </font>
    <font>
      <b/>
      <sz val="20"/>
      <name val="Arial"/>
      <family val="2"/>
    </font>
    <font>
      <sz val="10"/>
      <color theme="1"/>
      <name val="Calibri"/>
      <family val="2"/>
      <scheme val="minor"/>
    </font>
    <font>
      <b/>
      <sz val="10"/>
      <color theme="1"/>
      <name val="Calibri"/>
      <family val="2"/>
      <scheme val="minor"/>
    </font>
    <font>
      <b/>
      <u/>
      <sz val="14"/>
      <color theme="0"/>
      <name val="Arial"/>
      <family val="2"/>
    </font>
    <font>
      <sz val="10"/>
      <name val="Calibri"/>
      <family val="2"/>
      <scheme val="minor"/>
    </font>
    <font>
      <sz val="12"/>
      <color rgb="FF000000"/>
      <name val="Arial"/>
      <family val="2"/>
    </font>
    <font>
      <sz val="18"/>
      <color theme="1"/>
      <name val="Cooper Black"/>
      <family val="1"/>
    </font>
    <font>
      <sz val="14"/>
      <name val="Cooper Black"/>
      <family val="1"/>
    </font>
    <font>
      <sz val="11"/>
      <color rgb="FF000000"/>
      <name val="Arial Black"/>
      <family val="2"/>
    </font>
    <font>
      <b/>
      <sz val="8"/>
      <name val="Calibri"/>
      <family val="2"/>
    </font>
    <font>
      <b/>
      <sz val="16"/>
      <color rgb="FF000000"/>
      <name val="Arial Rounded MT Bold"/>
      <family val="2"/>
    </font>
    <font>
      <b/>
      <sz val="16"/>
      <color indexed="8"/>
      <name val="Arial Rounded MT Bold"/>
      <family val="2"/>
    </font>
    <font>
      <b/>
      <sz val="16"/>
      <color theme="1"/>
      <name val="Arial Rounded MT Bold"/>
      <family val="2"/>
    </font>
    <font>
      <sz val="11"/>
      <color theme="1"/>
      <name val="Calibri"/>
      <family val="2"/>
    </font>
    <font>
      <sz val="8"/>
      <name val="Arial"/>
      <family val="2"/>
    </font>
    <font>
      <b/>
      <sz val="14"/>
      <color theme="1"/>
      <name val="Calibri"/>
      <family val="2"/>
      <scheme val="minor"/>
    </font>
    <font>
      <sz val="8"/>
      <name val="Calibri"/>
      <family val="2"/>
    </font>
    <font>
      <b/>
      <u/>
      <sz val="20"/>
      <color theme="0"/>
      <name val="Calibri"/>
      <family val="2"/>
      <scheme val="minor"/>
    </font>
    <font>
      <b/>
      <u/>
      <sz val="20"/>
      <name val="Calibri"/>
      <family val="2"/>
      <scheme val="minor"/>
    </font>
    <font>
      <b/>
      <sz val="16"/>
      <color theme="1"/>
      <name val="Calibri"/>
      <family val="2"/>
      <scheme val="minor"/>
    </font>
    <font>
      <b/>
      <sz val="10"/>
      <color rgb="FF000000"/>
      <name val="Calibri"/>
      <family val="2"/>
      <scheme val="minor"/>
    </font>
    <font>
      <b/>
      <sz val="10"/>
      <name val="Calibri"/>
      <family val="2"/>
      <scheme val="minor"/>
    </font>
    <font>
      <b/>
      <sz val="16"/>
      <name val="Calibri"/>
      <family val="2"/>
      <scheme val="minor"/>
    </font>
    <font>
      <b/>
      <sz val="20"/>
      <color theme="1"/>
      <name val="Calibri"/>
      <family val="2"/>
      <scheme val="minor"/>
    </font>
    <font>
      <sz val="10"/>
      <color rgb="FF000000"/>
      <name val="Calibri"/>
      <family val="2"/>
      <scheme val="minor"/>
    </font>
    <font>
      <sz val="10"/>
      <color theme="8" tint="-0.499984740745262"/>
      <name val="Calibri"/>
      <family val="2"/>
      <scheme val="minor"/>
    </font>
    <font>
      <sz val="11"/>
      <color rgb="FF000000"/>
      <name val="Calibri"/>
      <family val="2"/>
      <scheme val="minor"/>
    </font>
    <font>
      <b/>
      <u/>
      <sz val="18"/>
      <color theme="1"/>
      <name val="Calibri"/>
      <family val="2"/>
      <scheme val="minor"/>
    </font>
    <font>
      <b/>
      <sz val="10"/>
      <color theme="0"/>
      <name val="Arial"/>
      <family val="2"/>
    </font>
    <font>
      <b/>
      <sz val="12"/>
      <color rgb="FFFF0000"/>
      <name val="Calibri"/>
      <family val="2"/>
      <scheme val="minor"/>
    </font>
    <font>
      <sz val="10"/>
      <color theme="0"/>
      <name val="Calibri"/>
      <family val="2"/>
      <scheme val="minor"/>
    </font>
    <font>
      <b/>
      <sz val="20"/>
      <name val="Calibri"/>
      <family val="2"/>
      <scheme val="minor"/>
    </font>
    <font>
      <b/>
      <sz val="12"/>
      <color theme="0"/>
      <name val="Calibri"/>
      <family val="2"/>
      <scheme val="minor"/>
    </font>
    <font>
      <b/>
      <sz val="22"/>
      <color theme="0"/>
      <name val="Calibri"/>
      <family val="2"/>
      <scheme val="minor"/>
    </font>
    <font>
      <sz val="12"/>
      <color theme="0"/>
      <name val="Calibri"/>
      <family val="2"/>
      <scheme val="minor"/>
    </font>
    <font>
      <sz val="22"/>
      <color theme="0"/>
      <name val="Calibri"/>
      <family val="2"/>
      <scheme val="minor"/>
    </font>
    <font>
      <u/>
      <sz val="11"/>
      <color theme="10"/>
      <name val="Calibri"/>
      <family val="2"/>
    </font>
    <font>
      <sz val="9"/>
      <color theme="1"/>
      <name val="Calibri"/>
      <family val="2"/>
      <scheme val="minor"/>
    </font>
    <font>
      <sz val="10"/>
      <color indexed="8"/>
      <name val="Calibri"/>
      <family val="2"/>
      <scheme val="minor"/>
    </font>
    <font>
      <i/>
      <sz val="10"/>
      <color indexed="8"/>
      <name val="Calibri"/>
      <family val="2"/>
      <scheme val="minor"/>
    </font>
    <font>
      <b/>
      <sz val="16"/>
      <color theme="0"/>
      <name val="Calibri"/>
      <family val="2"/>
      <scheme val="minor"/>
    </font>
  </fonts>
  <fills count="39">
    <fill>
      <patternFill patternType="none"/>
    </fill>
    <fill>
      <patternFill patternType="gray125"/>
    </fill>
    <fill>
      <patternFill patternType="solid">
        <fgColor indexed="9"/>
        <bgColor indexed="64"/>
      </patternFill>
    </fill>
    <fill>
      <patternFill patternType="solid">
        <fgColor rgb="FFFFFFFF"/>
      </patternFill>
    </fill>
    <fill>
      <patternFill patternType="solid">
        <fgColor rgb="FFD99694"/>
      </patternFill>
    </fill>
    <fill>
      <patternFill patternType="solid">
        <fgColor theme="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66"/>
        <bgColor indexed="64"/>
      </patternFill>
    </fill>
    <fill>
      <patternFill patternType="solid">
        <fgColor theme="9"/>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D4B4"/>
      </patternFill>
    </fill>
    <fill>
      <patternFill patternType="solid">
        <fgColor theme="3" tint="0.79998168889431442"/>
        <bgColor indexed="64"/>
      </patternFill>
    </fill>
    <fill>
      <patternFill patternType="solid">
        <fgColor theme="4"/>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99694"/>
        <bgColor indexed="64"/>
      </patternFill>
    </fill>
    <fill>
      <patternFill patternType="solid">
        <fgColor rgb="FFFBD4B4"/>
        <bgColor indexed="64"/>
      </patternFill>
    </fill>
    <fill>
      <patternFill patternType="solid">
        <fgColor rgb="FF99CCFF"/>
        <bgColor indexed="64"/>
      </patternFill>
    </fill>
    <fill>
      <patternFill patternType="solid">
        <fgColor theme="5"/>
        <bgColor indexed="9"/>
      </patternFill>
    </fill>
    <fill>
      <patternFill patternType="solid">
        <fgColor theme="5"/>
        <bgColor indexed="64"/>
      </patternFill>
    </fill>
  </fills>
  <borders count="172">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thin">
        <color indexed="64"/>
      </bottom>
      <diagonal/>
    </border>
    <border>
      <left style="medium">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medium">
        <color indexed="64"/>
      </left>
      <right style="medium">
        <color indexed="64"/>
      </right>
      <top style="medium">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otted">
        <color indexed="64"/>
      </right>
      <top style="medium">
        <color indexed="64"/>
      </top>
      <bottom style="dashed">
        <color indexed="64"/>
      </bottom>
      <diagonal/>
    </border>
    <border>
      <left/>
      <right style="dotted">
        <color indexed="64"/>
      </right>
      <top style="medium">
        <color indexed="64"/>
      </top>
      <bottom style="dashed">
        <color indexed="64"/>
      </bottom>
      <diagonal/>
    </border>
    <border>
      <left style="dotted">
        <color indexed="64"/>
      </left>
      <right style="medium">
        <color indexed="64"/>
      </right>
      <top style="medium">
        <color indexed="64"/>
      </top>
      <bottom style="dashed">
        <color indexed="64"/>
      </bottom>
      <diagonal/>
    </border>
    <border>
      <left/>
      <right/>
      <top/>
      <bottom style="dashed">
        <color indexed="64"/>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style="dotted">
        <color indexed="64"/>
      </right>
      <top style="dashed">
        <color indexed="64"/>
      </top>
      <bottom style="dashed">
        <color indexed="64"/>
      </bottom>
      <diagonal/>
    </border>
    <border>
      <left/>
      <right style="dotted">
        <color indexed="64"/>
      </right>
      <top style="dashed">
        <color indexed="64"/>
      </top>
      <bottom style="dashed">
        <color indexed="64"/>
      </bottom>
      <diagonal/>
    </border>
    <border>
      <left style="dotted">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dotted">
        <color indexed="64"/>
      </right>
      <top style="dashed">
        <color indexed="64"/>
      </top>
      <bottom style="medium">
        <color indexed="64"/>
      </bottom>
      <diagonal/>
    </border>
    <border>
      <left/>
      <right style="dotted">
        <color indexed="64"/>
      </right>
      <top style="dashed">
        <color indexed="64"/>
      </top>
      <bottom style="medium">
        <color indexed="64"/>
      </bottom>
      <diagonal/>
    </border>
    <border>
      <left style="dotted">
        <color indexed="64"/>
      </left>
      <right style="medium">
        <color indexed="64"/>
      </right>
      <top style="dashed">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otted">
        <color indexed="64"/>
      </left>
      <right style="dotted">
        <color indexed="64"/>
      </right>
      <top style="medium">
        <color indexed="64"/>
      </top>
      <bottom style="dashed">
        <color indexed="64"/>
      </bottom>
      <diagonal/>
    </border>
    <border>
      <left style="dotted">
        <color indexed="64"/>
      </left>
      <right style="dotted">
        <color indexed="64"/>
      </right>
      <top style="dashed">
        <color indexed="64"/>
      </top>
      <bottom style="dashed">
        <color indexed="64"/>
      </bottom>
      <diagonal/>
    </border>
    <border>
      <left style="dotted">
        <color indexed="64"/>
      </left>
      <right style="dotted">
        <color indexed="64"/>
      </right>
      <top style="dashed">
        <color indexed="64"/>
      </top>
      <bottom style="medium">
        <color indexed="64"/>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style="dotted">
        <color indexed="64"/>
      </left>
      <right/>
      <top style="medium">
        <color indexed="64"/>
      </top>
      <bottom style="dashed">
        <color indexed="64"/>
      </bottom>
      <diagonal/>
    </border>
    <border>
      <left style="dotted">
        <color indexed="64"/>
      </left>
      <right/>
      <top style="dashed">
        <color indexed="64"/>
      </top>
      <bottom style="dashed">
        <color indexed="64"/>
      </bottom>
      <diagonal/>
    </border>
    <border>
      <left style="dotted">
        <color indexed="64"/>
      </left>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theme="8"/>
      </left>
      <right style="medium">
        <color theme="8"/>
      </right>
      <top style="medium">
        <color theme="8"/>
      </top>
      <bottom style="medium">
        <color theme="8"/>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right style="thin">
        <color indexed="64"/>
      </right>
      <top style="dashed">
        <color indexed="64"/>
      </top>
      <bottom style="dashed">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otted">
        <color indexed="64"/>
      </right>
      <top style="medium">
        <color indexed="64"/>
      </top>
      <bottom style="dashed">
        <color indexed="64"/>
      </bottom>
      <diagonal/>
    </border>
    <border>
      <left style="dotted">
        <color indexed="64"/>
      </left>
      <right style="dashed">
        <color indexed="64"/>
      </right>
      <top style="medium">
        <color indexed="64"/>
      </top>
      <bottom style="dashed">
        <color indexed="64"/>
      </bottom>
      <diagonal/>
    </border>
    <border>
      <left style="dashed">
        <color indexed="64"/>
      </left>
      <right style="dotted">
        <color indexed="64"/>
      </right>
      <top style="dashed">
        <color indexed="64"/>
      </top>
      <bottom style="dashed">
        <color indexed="64"/>
      </bottom>
      <diagonal/>
    </border>
    <border>
      <left style="dotted">
        <color indexed="64"/>
      </left>
      <right style="dashed">
        <color indexed="64"/>
      </right>
      <top style="dashed">
        <color indexed="64"/>
      </top>
      <bottom style="dashed">
        <color indexed="64"/>
      </bottom>
      <diagonal/>
    </border>
    <border>
      <left style="dashed">
        <color indexed="64"/>
      </left>
      <right style="dotted">
        <color indexed="64"/>
      </right>
      <top style="dashed">
        <color indexed="64"/>
      </top>
      <bottom style="medium">
        <color indexed="64"/>
      </bottom>
      <diagonal/>
    </border>
    <border>
      <left style="dotted">
        <color indexed="64"/>
      </left>
      <right style="dashed">
        <color indexed="64"/>
      </right>
      <top style="dashed">
        <color indexed="64"/>
      </top>
      <bottom style="medium">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thin">
        <color indexed="64"/>
      </left>
      <right/>
      <top style="dashed">
        <color indexed="64"/>
      </top>
      <bottom style="medium">
        <color indexed="64"/>
      </bottom>
      <diagonal/>
    </border>
    <border>
      <left/>
      <right/>
      <top/>
      <bottom style="thin">
        <color auto="1"/>
      </bottom>
      <diagonal/>
    </border>
    <border>
      <left style="thin">
        <color indexed="64"/>
      </left>
      <right style="medium">
        <color indexed="64"/>
      </right>
      <top style="medium">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right style="thin">
        <color indexed="64"/>
      </right>
      <top/>
      <bottom/>
      <diagonal/>
    </border>
    <border>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style="thin">
        <color indexed="64"/>
      </right>
      <top style="dashed">
        <color indexed="64"/>
      </top>
      <bottom/>
      <diagonal/>
    </border>
    <border>
      <left/>
      <right style="medium">
        <color indexed="64"/>
      </right>
      <top style="dashed">
        <color indexed="64"/>
      </top>
      <bottom/>
      <diagonal/>
    </border>
    <border>
      <left/>
      <right/>
      <top/>
      <bottom style="double">
        <color indexed="64"/>
      </bottom>
      <diagonal/>
    </border>
    <border>
      <left/>
      <right style="thick">
        <color indexed="64"/>
      </right>
      <top/>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double">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uble">
        <color indexed="64"/>
      </right>
      <top style="dotted">
        <color indexed="64"/>
      </top>
      <bottom style="dotted">
        <color indexed="64"/>
      </bottom>
      <diagonal/>
    </border>
    <border>
      <left style="double">
        <color indexed="64"/>
      </left>
      <right style="thin">
        <color indexed="64"/>
      </right>
      <top style="thin">
        <color indexed="64"/>
      </top>
      <bottom style="double">
        <color indexed="64"/>
      </bottom>
      <diagonal/>
    </border>
    <border>
      <left style="thin">
        <color indexed="64"/>
      </left>
      <right style="dotted">
        <color indexed="64"/>
      </right>
      <top style="dotted">
        <color indexed="64"/>
      </top>
      <bottom style="double">
        <color indexed="64"/>
      </bottom>
      <diagonal/>
    </border>
    <border>
      <left style="dotted">
        <color indexed="64"/>
      </left>
      <right style="dotted">
        <color indexed="64"/>
      </right>
      <top style="dotted">
        <color indexed="64"/>
      </top>
      <bottom style="double">
        <color indexed="64"/>
      </bottom>
      <diagonal/>
    </border>
    <border>
      <left style="dotted">
        <color indexed="64"/>
      </left>
      <right style="double">
        <color indexed="64"/>
      </right>
      <top style="dotted">
        <color indexed="64"/>
      </top>
      <bottom style="double">
        <color indexed="64"/>
      </bottom>
      <diagonal/>
    </border>
  </borders>
  <cellStyleXfs count="150">
    <xf numFmtId="0" fontId="0" fillId="0" borderId="0">
      <alignment vertical="center"/>
    </xf>
    <xf numFmtId="0" fontId="23" fillId="0" borderId="0" applyNumberFormat="0" applyFill="0" applyBorder="0" applyAlignment="0" applyProtection="0">
      <alignment vertical="center"/>
    </xf>
    <xf numFmtId="0" fontId="17" fillId="0" borderId="0"/>
    <xf numFmtId="0" fontId="14" fillId="0" borderId="0"/>
    <xf numFmtId="0" fontId="51" fillId="0" borderId="0" applyNumberFormat="0" applyFill="0" applyBorder="0" applyAlignment="0" applyProtection="0"/>
    <xf numFmtId="0" fontId="52" fillId="18" borderId="0" applyNumberFormat="0" applyBorder="0" applyAlignment="0" applyProtection="0"/>
    <xf numFmtId="0" fontId="52" fillId="19" borderId="0" applyNumberFormat="0" applyBorder="0" applyAlignment="0" applyProtection="0"/>
    <xf numFmtId="0" fontId="52" fillId="20" borderId="0" applyNumberFormat="0" applyBorder="0" applyAlignment="0" applyProtection="0"/>
    <xf numFmtId="0" fontId="53" fillId="21" borderId="0" applyNumberFormat="0" applyBorder="0" applyAlignment="0" applyProtection="0"/>
    <xf numFmtId="0" fontId="53" fillId="21" borderId="0" applyNumberFormat="0" applyBorder="0" applyAlignment="0" applyProtection="0"/>
    <xf numFmtId="0" fontId="54" fillId="22" borderId="0" applyNumberFormat="0" applyBorder="0" applyAlignment="0" applyProtection="0"/>
    <xf numFmtId="0" fontId="53" fillId="23" borderId="0" applyNumberFormat="0" applyBorder="0" applyAlignment="0" applyProtection="0"/>
    <xf numFmtId="0" fontId="53" fillId="24" borderId="0" applyNumberFormat="0" applyBorder="0" applyAlignment="0" applyProtection="0"/>
    <xf numFmtId="0" fontId="54" fillId="25" borderId="0" applyNumberFormat="0" applyBorder="0" applyAlignment="0" applyProtection="0"/>
    <xf numFmtId="0" fontId="53" fillId="23" borderId="0" applyNumberFormat="0" applyBorder="0" applyAlignment="0" applyProtection="0"/>
    <xf numFmtId="0" fontId="53" fillId="26" borderId="0" applyNumberFormat="0" applyBorder="0" applyAlignment="0" applyProtection="0"/>
    <xf numFmtId="0" fontId="54" fillId="24" borderId="0" applyNumberFormat="0" applyBorder="0" applyAlignment="0" applyProtection="0"/>
    <xf numFmtId="0" fontId="53" fillId="21" borderId="0" applyNumberFormat="0" applyBorder="0" applyAlignment="0" applyProtection="0"/>
    <xf numFmtId="0" fontId="53" fillId="24" borderId="0" applyNumberFormat="0" applyBorder="0" applyAlignment="0" applyProtection="0"/>
    <xf numFmtId="0" fontId="54" fillId="24" borderId="0" applyNumberFormat="0" applyBorder="0" applyAlignment="0" applyProtection="0"/>
    <xf numFmtId="0" fontId="53" fillId="27" borderId="0" applyNumberFormat="0" applyBorder="0" applyAlignment="0" applyProtection="0"/>
    <xf numFmtId="0" fontId="53" fillId="21" borderId="0" applyNumberFormat="0" applyBorder="0" applyAlignment="0" applyProtection="0"/>
    <xf numFmtId="0" fontId="54" fillId="22" borderId="0" applyNumberFormat="0" applyBorder="0" applyAlignment="0" applyProtection="0"/>
    <xf numFmtId="0" fontId="53" fillId="23" borderId="0" applyNumberFormat="0" applyBorder="0" applyAlignment="0" applyProtection="0"/>
    <xf numFmtId="0" fontId="53" fillId="28" borderId="0" applyNumberFormat="0" applyBorder="0" applyAlignment="0" applyProtection="0"/>
    <xf numFmtId="0" fontId="54" fillId="28" borderId="0" applyNumberFormat="0" applyBorder="0" applyAlignment="0" applyProtection="0"/>
    <xf numFmtId="0" fontId="14" fillId="0" borderId="0"/>
    <xf numFmtId="0" fontId="14" fillId="0" borderId="0"/>
    <xf numFmtId="0" fontId="17" fillId="0" borderId="0"/>
    <xf numFmtId="0" fontId="17" fillId="0" borderId="0"/>
    <xf numFmtId="0" fontId="17" fillId="0" borderId="0"/>
    <xf numFmtId="0" fontId="14" fillId="0" borderId="0"/>
    <xf numFmtId="0" fontId="14" fillId="0" borderId="0"/>
    <xf numFmtId="0" fontId="17" fillId="0" borderId="0"/>
    <xf numFmtId="0" fontId="14" fillId="0" borderId="0"/>
    <xf numFmtId="0" fontId="17" fillId="0" borderId="0"/>
    <xf numFmtId="0" fontId="55" fillId="0" borderId="0" applyNumberFormat="0" applyFill="0" applyBorder="0" applyAlignment="0" applyProtection="0"/>
    <xf numFmtId="9" fontId="56" fillId="0" borderId="0" applyFont="0" applyFill="0" applyBorder="0" applyAlignment="0" applyProtection="0"/>
    <xf numFmtId="0" fontId="13" fillId="0" borderId="0"/>
    <xf numFmtId="0" fontId="11" fillId="0" borderId="0"/>
    <xf numFmtId="14" fontId="11" fillId="32" borderId="108" applyFill="0">
      <alignment horizontal="center" vertical="center"/>
    </xf>
    <xf numFmtId="0" fontId="11" fillId="0" borderId="0"/>
    <xf numFmtId="0" fontId="11"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4" fontId="6" fillId="32" borderId="108" applyFill="0">
      <alignment horizontal="center" vertical="center"/>
    </xf>
    <xf numFmtId="0" fontId="6" fillId="0" borderId="0"/>
    <xf numFmtId="0" fontId="6" fillId="0" borderId="0"/>
    <xf numFmtId="0" fontId="6" fillId="0" borderId="0"/>
    <xf numFmtId="0" fontId="6" fillId="0" borderId="0"/>
    <xf numFmtId="0" fontId="5" fillId="0" borderId="0"/>
    <xf numFmtId="0" fontId="5" fillId="0" borderId="0"/>
    <xf numFmtId="14" fontId="5" fillId="32" borderId="108" applyFill="0">
      <alignment horizontal="center" vertical="center"/>
    </xf>
    <xf numFmtId="0" fontId="56" fillId="0" borderId="0">
      <alignment vertical="center"/>
    </xf>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4" fillId="0" borderId="0"/>
    <xf numFmtId="0" fontId="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14" fontId="3" fillId="32" borderId="108" applyFill="0">
      <alignment horizontal="center" vertical="center"/>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119" fillId="0" borderId="0" applyNumberFormat="0" applyFill="0" applyBorder="0" applyAlignment="0" applyProtection="0">
      <alignment vertical="top"/>
      <protection locked="0"/>
    </xf>
  </cellStyleXfs>
  <cellXfs count="936">
    <xf numFmtId="0" fontId="0" fillId="0" borderId="0" xfId="0">
      <alignment vertical="center"/>
    </xf>
    <xf numFmtId="0" fontId="24" fillId="3" borderId="0" xfId="0" applyFont="1" applyFill="1" applyBorder="1" applyAlignment="1" applyProtection="1">
      <protection hidden="1"/>
    </xf>
    <xf numFmtId="0" fontId="24" fillId="3" borderId="0" xfId="0" applyFont="1" applyFill="1" applyBorder="1" applyAlignment="1" applyProtection="1">
      <alignment horizontal="center"/>
      <protection hidden="1"/>
    </xf>
    <xf numFmtId="0" fontId="0" fillId="0" borderId="0" xfId="0" applyProtection="1">
      <alignment vertical="center"/>
      <protection hidden="1"/>
    </xf>
    <xf numFmtId="0" fontId="25" fillId="3" borderId="0" xfId="0" applyFont="1" applyFill="1" applyBorder="1" applyAlignment="1" applyProtection="1">
      <alignment horizontal="right"/>
      <protection hidden="1"/>
    </xf>
    <xf numFmtId="0" fontId="25" fillId="5" borderId="0" xfId="0" applyFont="1" applyFill="1" applyBorder="1" applyAlignment="1" applyProtection="1">
      <alignment vertical="center"/>
      <protection hidden="1"/>
    </xf>
    <xf numFmtId="0" fontId="24" fillId="5" borderId="0" xfId="0" applyFont="1" applyFill="1" applyBorder="1" applyAlignment="1" applyProtection="1">
      <protection hidden="1"/>
    </xf>
    <xf numFmtId="0" fontId="25" fillId="6" borderId="2" xfId="0" applyFont="1" applyFill="1" applyBorder="1" applyAlignment="1" applyProtection="1">
      <alignment horizontal="center" vertical="center"/>
      <protection hidden="1"/>
    </xf>
    <xf numFmtId="0" fontId="24" fillId="3" borderId="0" xfId="0" applyFont="1" applyFill="1" applyBorder="1" applyAlignment="1" applyProtection="1">
      <alignment horizontal="left" vertical="center"/>
      <protection hidden="1"/>
    </xf>
    <xf numFmtId="0" fontId="24" fillId="7" borderId="10" xfId="0" applyFont="1" applyFill="1" applyBorder="1" applyAlignment="1" applyProtection="1">
      <alignment horizontal="center" vertical="center"/>
      <protection hidden="1"/>
    </xf>
    <xf numFmtId="0" fontId="24" fillId="5" borderId="0" xfId="0" applyFont="1" applyFill="1" applyBorder="1" applyAlignment="1" applyProtection="1">
      <protection locked="0"/>
    </xf>
    <xf numFmtId="0" fontId="24" fillId="5" borderId="0" xfId="0" applyFont="1" applyFill="1" applyBorder="1" applyAlignment="1" applyProtection="1">
      <alignment horizontal="center"/>
      <protection locked="0"/>
    </xf>
    <xf numFmtId="0" fontId="24" fillId="3" borderId="17" xfId="0" applyFont="1" applyFill="1" applyBorder="1" applyAlignment="1" applyProtection="1">
      <alignment horizontal="center" vertical="center"/>
      <protection hidden="1"/>
    </xf>
    <xf numFmtId="0" fontId="24" fillId="7" borderId="11" xfId="0" applyFont="1" applyFill="1" applyBorder="1" applyAlignment="1" applyProtection="1">
      <alignment horizontal="center" vertical="center"/>
      <protection hidden="1"/>
    </xf>
    <xf numFmtId="0" fontId="24" fillId="3" borderId="0" xfId="0" applyFont="1" applyFill="1" applyBorder="1" applyAlignment="1" applyProtection="1">
      <alignment vertical="center"/>
      <protection hidden="1"/>
    </xf>
    <xf numFmtId="0" fontId="15" fillId="2" borderId="7" xfId="0" applyFont="1" applyFill="1" applyBorder="1" applyAlignment="1" applyProtection="1">
      <alignment horizontal="center" vertical="center"/>
      <protection hidden="1"/>
    </xf>
    <xf numFmtId="0" fontId="16" fillId="6" borderId="3" xfId="0" applyFont="1" applyFill="1" applyBorder="1" applyAlignment="1" applyProtection="1">
      <alignment horizontal="center" vertical="center"/>
      <protection hidden="1"/>
    </xf>
    <xf numFmtId="0" fontId="15" fillId="2" borderId="15" xfId="0" applyFont="1" applyFill="1" applyBorder="1" applyAlignment="1" applyProtection="1">
      <alignment horizontal="right" vertical="center"/>
      <protection hidden="1"/>
    </xf>
    <xf numFmtId="0" fontId="15" fillId="7" borderId="13" xfId="0" applyFont="1" applyFill="1" applyBorder="1" applyAlignment="1" applyProtection="1">
      <alignment horizontal="right" vertical="center"/>
      <protection hidden="1"/>
    </xf>
    <xf numFmtId="0" fontId="15" fillId="2" borderId="14" xfId="0" applyFont="1" applyFill="1" applyBorder="1" applyAlignment="1" applyProtection="1">
      <alignment horizontal="right" vertical="center"/>
      <protection hidden="1"/>
    </xf>
    <xf numFmtId="0" fontId="24" fillId="3" borderId="18" xfId="0" applyFont="1" applyFill="1" applyBorder="1" applyAlignment="1" applyProtection="1">
      <alignment horizontal="center" vertical="center"/>
      <protection hidden="1"/>
    </xf>
    <xf numFmtId="0" fontId="24" fillId="5" borderId="20" xfId="0" applyFont="1" applyFill="1" applyBorder="1" applyAlignment="1" applyProtection="1">
      <alignment horizontal="center" vertical="center"/>
      <protection hidden="1"/>
    </xf>
    <xf numFmtId="0" fontId="24" fillId="5" borderId="21" xfId="0" applyFont="1" applyFill="1" applyBorder="1" applyAlignment="1" applyProtection="1">
      <alignment horizontal="center" vertical="center"/>
      <protection hidden="1"/>
    </xf>
    <xf numFmtId="0" fontId="25" fillId="5" borderId="0" xfId="0" applyFont="1" applyFill="1" applyBorder="1" applyAlignment="1" applyProtection="1">
      <alignment horizontal="center" vertical="center"/>
      <protection hidden="1"/>
    </xf>
    <xf numFmtId="0" fontId="26" fillId="5" borderId="0" xfId="0" applyFont="1" applyFill="1" applyBorder="1" applyAlignment="1" applyProtection="1">
      <protection hidden="1"/>
    </xf>
    <xf numFmtId="0" fontId="18" fillId="5" borderId="0" xfId="0" applyFont="1" applyFill="1" applyBorder="1" applyAlignment="1" applyProtection="1">
      <protection hidden="1"/>
    </xf>
    <xf numFmtId="0" fontId="18" fillId="3" borderId="0" xfId="0" applyFont="1" applyFill="1" applyBorder="1" applyAlignment="1" applyProtection="1">
      <protection hidden="1"/>
    </xf>
    <xf numFmtId="0" fontId="25" fillId="5" borderId="0" xfId="0" applyFont="1" applyFill="1" applyBorder="1" applyAlignment="1" applyProtection="1">
      <alignment horizontal="right"/>
      <protection hidden="1"/>
    </xf>
    <xf numFmtId="0" fontId="27" fillId="3" borderId="0" xfId="0" applyFont="1" applyFill="1" applyBorder="1" applyAlignment="1" applyProtection="1">
      <alignment vertical="center"/>
      <protection hidden="1"/>
    </xf>
    <xf numFmtId="0" fontId="24" fillId="5" borderId="0" xfId="0" applyFont="1" applyFill="1" applyBorder="1" applyAlignment="1" applyProtection="1">
      <alignment horizontal="left" vertical="center"/>
      <protection hidden="1"/>
    </xf>
    <xf numFmtId="0" fontId="18" fillId="3" borderId="0" xfId="0" applyFont="1" applyFill="1" applyBorder="1" applyAlignment="1" applyProtection="1">
      <alignment vertical="center"/>
      <protection hidden="1"/>
    </xf>
    <xf numFmtId="0" fontId="0" fillId="0" borderId="0" xfId="0" applyAlignment="1" applyProtection="1">
      <alignment vertical="center"/>
      <protection hidden="1"/>
    </xf>
    <xf numFmtId="0" fontId="24" fillId="5" borderId="0" xfId="0" applyFont="1" applyFill="1" applyBorder="1" applyAlignment="1" applyProtection="1">
      <alignment vertical="center"/>
      <protection hidden="1"/>
    </xf>
    <xf numFmtId="0" fontId="27" fillId="3" borderId="0" xfId="0" applyFont="1" applyFill="1" applyBorder="1" applyAlignment="1" applyProtection="1">
      <protection hidden="1"/>
    </xf>
    <xf numFmtId="0" fontId="29" fillId="5" borderId="0" xfId="0" applyFont="1" applyFill="1" applyBorder="1" applyAlignment="1" applyProtection="1">
      <alignment vertical="center"/>
      <protection hidden="1"/>
    </xf>
    <xf numFmtId="0" fontId="25" fillId="3" borderId="0" xfId="0" applyFont="1" applyFill="1" applyBorder="1" applyAlignment="1" applyProtection="1">
      <alignment horizontal="right" vertical="center"/>
      <protection hidden="1"/>
    </xf>
    <xf numFmtId="0" fontId="32" fillId="5" borderId="0" xfId="0" applyFont="1" applyFill="1" applyBorder="1" applyAlignment="1" applyProtection="1">
      <alignment horizontal="center" vertical="center"/>
      <protection hidden="1"/>
    </xf>
    <xf numFmtId="0" fontId="31" fillId="5" borderId="0" xfId="0" applyFont="1" applyFill="1" applyBorder="1" applyAlignment="1" applyProtection="1">
      <alignment horizontal="center" vertical="center" wrapText="1"/>
      <protection hidden="1"/>
    </xf>
    <xf numFmtId="0" fontId="26" fillId="3" borderId="0" xfId="0" applyFont="1" applyFill="1" applyBorder="1" applyAlignment="1" applyProtection="1">
      <protection hidden="1"/>
    </xf>
    <xf numFmtId="0" fontId="26" fillId="3" borderId="0" xfId="0" applyFont="1" applyFill="1" applyBorder="1" applyAlignment="1" applyProtection="1">
      <alignment vertical="center"/>
      <protection hidden="1"/>
    </xf>
    <xf numFmtId="0" fontId="26" fillId="3" borderId="0" xfId="0" applyFont="1" applyFill="1" applyBorder="1" applyAlignment="1" applyProtection="1">
      <alignment horizontal="left" vertical="center"/>
      <protection hidden="1"/>
    </xf>
    <xf numFmtId="0" fontId="18" fillId="5" borderId="0" xfId="0" applyFont="1" applyFill="1" applyBorder="1" applyAlignment="1" applyProtection="1">
      <alignment horizontal="center" textRotation="90"/>
      <protection hidden="1"/>
    </xf>
    <xf numFmtId="0" fontId="25" fillId="3" borderId="0" xfId="0" applyFont="1" applyFill="1" applyBorder="1" applyAlignment="1" applyProtection="1">
      <alignment vertical="center"/>
      <protection hidden="1"/>
    </xf>
    <xf numFmtId="0" fontId="18" fillId="5" borderId="0" xfId="0" applyFont="1" applyFill="1" applyBorder="1" applyAlignment="1" applyProtection="1">
      <alignment horizontal="center" vertical="center"/>
      <protection hidden="1"/>
    </xf>
    <xf numFmtId="0" fontId="24" fillId="3" borderId="0" xfId="0" applyFont="1" applyFill="1" applyBorder="1" applyAlignment="1" applyProtection="1">
      <alignment horizontal="left"/>
      <protection hidden="1"/>
    </xf>
    <xf numFmtId="0" fontId="24" fillId="3" borderId="4" xfId="0" applyFont="1" applyFill="1" applyBorder="1" applyAlignment="1" applyProtection="1">
      <protection hidden="1"/>
    </xf>
    <xf numFmtId="0" fontId="16" fillId="5" borderId="0" xfId="0" applyFont="1" applyFill="1" applyBorder="1" applyAlignment="1" applyProtection="1">
      <alignment horizontal="center" vertical="center"/>
      <protection hidden="1"/>
    </xf>
    <xf numFmtId="0" fontId="18" fillId="5" borderId="0" xfId="0" applyFont="1" applyFill="1" applyBorder="1" applyAlignment="1" applyProtection="1">
      <alignment horizontal="center" vertical="center" textRotation="90"/>
      <protection hidden="1"/>
    </xf>
    <xf numFmtId="0" fontId="16" fillId="5" borderId="0" xfId="0" applyFont="1" applyFill="1" applyBorder="1" applyAlignment="1" applyProtection="1">
      <alignment horizontal="right" vertical="center"/>
      <protection hidden="1"/>
    </xf>
    <xf numFmtId="10" fontId="24" fillId="5" borderId="0" xfId="0" applyNumberFormat="1" applyFont="1" applyFill="1" applyBorder="1" applyAlignment="1" applyProtection="1">
      <alignment horizontal="center" vertical="center"/>
      <protection hidden="1"/>
    </xf>
    <xf numFmtId="0" fontId="25" fillId="5" borderId="0" xfId="0" applyFont="1" applyFill="1" applyBorder="1" applyAlignment="1" applyProtection="1">
      <alignment horizontal="center"/>
      <protection hidden="1"/>
    </xf>
    <xf numFmtId="0" fontId="25" fillId="5" borderId="0" xfId="0" applyFont="1" applyFill="1" applyBorder="1" applyAlignment="1" applyProtection="1">
      <alignment horizontal="center" vertical="center"/>
      <protection hidden="1"/>
    </xf>
    <xf numFmtId="10" fontId="25" fillId="5" borderId="0" xfId="0" applyNumberFormat="1" applyFont="1" applyFill="1" applyBorder="1" applyAlignment="1" applyProtection="1">
      <alignment horizontal="center" vertical="center"/>
      <protection hidden="1"/>
    </xf>
    <xf numFmtId="0" fontId="25" fillId="5" borderId="0" xfId="0" applyFont="1" applyFill="1" applyBorder="1" applyAlignment="1" applyProtection="1">
      <protection hidden="1"/>
    </xf>
    <xf numFmtId="0" fontId="25" fillId="5" borderId="0" xfId="0" applyFont="1" applyFill="1" applyBorder="1" applyAlignment="1" applyProtection="1">
      <alignment vertical="center"/>
      <protection hidden="1"/>
    </xf>
    <xf numFmtId="0" fontId="18" fillId="3" borderId="0" xfId="0" applyFont="1" applyFill="1" applyBorder="1" applyAlignment="1" applyProtection="1">
      <alignment horizontal="left" vertical="center"/>
      <protection hidden="1"/>
    </xf>
    <xf numFmtId="0" fontId="25" fillId="3" borderId="0" xfId="0" applyFont="1" applyFill="1" applyBorder="1" applyAlignment="1" applyProtection="1">
      <protection hidden="1"/>
    </xf>
    <xf numFmtId="0" fontId="25" fillId="6" borderId="1" xfId="0" applyFont="1" applyFill="1" applyBorder="1" applyAlignment="1" applyProtection="1">
      <alignment horizontal="center" vertical="center"/>
      <protection hidden="1"/>
    </xf>
    <xf numFmtId="0" fontId="41" fillId="3" borderId="4" xfId="0" applyFont="1" applyFill="1" applyBorder="1" applyAlignment="1" applyProtection="1">
      <alignment vertical="center"/>
      <protection hidden="1"/>
    </xf>
    <xf numFmtId="0" fontId="34" fillId="3" borderId="4" xfId="0" applyFont="1" applyFill="1" applyBorder="1" applyAlignment="1" applyProtection="1">
      <alignment vertical="center"/>
      <protection hidden="1"/>
    </xf>
    <xf numFmtId="0" fontId="28" fillId="5" borderId="0" xfId="0" applyFont="1" applyFill="1" applyBorder="1" applyAlignment="1" applyProtection="1">
      <protection hidden="1"/>
    </xf>
    <xf numFmtId="0" fontId="18" fillId="5" borderId="0" xfId="0" applyFont="1" applyFill="1" applyBorder="1" applyAlignment="1" applyProtection="1">
      <alignment vertical="center"/>
      <protection hidden="1"/>
    </xf>
    <xf numFmtId="0" fontId="16" fillId="5" borderId="0" xfId="0" applyFont="1" applyFill="1" applyBorder="1" applyAlignment="1" applyProtection="1">
      <alignment horizont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protection hidden="1"/>
    </xf>
    <xf numFmtId="0" fontId="16" fillId="3" borderId="0" xfId="0" applyFont="1" applyFill="1" applyBorder="1" applyAlignment="1" applyProtection="1">
      <protection hidden="1"/>
    </xf>
    <xf numFmtId="0" fontId="0" fillId="5" borderId="0" xfId="0" applyFont="1" applyFill="1" applyBorder="1" applyProtection="1">
      <alignment vertical="center"/>
      <protection hidden="1"/>
    </xf>
    <xf numFmtId="0" fontId="0" fillId="5" borderId="0" xfId="0" applyFont="1" applyFill="1" applyProtection="1">
      <alignment vertical="center"/>
      <protection hidden="1"/>
    </xf>
    <xf numFmtId="0" fontId="0" fillId="0" borderId="0" xfId="0" applyFont="1" applyProtection="1">
      <alignment vertical="center"/>
      <protection hidden="1"/>
    </xf>
    <xf numFmtId="0" fontId="18" fillId="5" borderId="0" xfId="0" applyFont="1" applyFill="1" applyBorder="1" applyAlignment="1" applyProtection="1">
      <alignment horizontal="left" vertical="center"/>
      <protection hidden="1"/>
    </xf>
    <xf numFmtId="0" fontId="45" fillId="9" borderId="17" xfId="0" applyFont="1" applyFill="1" applyBorder="1" applyAlignment="1" applyProtection="1">
      <alignment horizontal="center"/>
      <protection locked="0"/>
    </xf>
    <xf numFmtId="0" fontId="45" fillId="9" borderId="23" xfId="0" applyFont="1" applyFill="1" applyBorder="1" applyAlignment="1" applyProtection="1">
      <alignment horizontal="center"/>
      <protection locked="0"/>
    </xf>
    <xf numFmtId="0" fontId="45" fillId="9" borderId="18" xfId="0" applyFont="1" applyFill="1" applyBorder="1" applyAlignment="1" applyProtection="1">
      <alignment horizontal="center"/>
      <protection locked="0"/>
    </xf>
    <xf numFmtId="0" fontId="47" fillId="3" borderId="0" xfId="0" applyFont="1" applyFill="1" applyBorder="1" applyAlignment="1" applyProtection="1">
      <protection hidden="1"/>
    </xf>
    <xf numFmtId="0" fontId="16" fillId="3" borderId="22" xfId="0" applyFont="1" applyFill="1" applyBorder="1" applyAlignment="1" applyProtection="1">
      <alignment horizontal="center" vertical="center"/>
      <protection hidden="1"/>
    </xf>
    <xf numFmtId="0" fontId="25" fillId="3" borderId="0" xfId="0" applyFont="1" applyFill="1" applyBorder="1" applyAlignment="1" applyProtection="1">
      <alignment horizontal="left" vertical="top"/>
      <protection hidden="1"/>
    </xf>
    <xf numFmtId="0" fontId="34" fillId="5" borderId="0" xfId="0" applyFont="1" applyFill="1" applyBorder="1" applyAlignment="1" applyProtection="1">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24" fillId="5" borderId="0" xfId="0" applyFont="1" applyFill="1" applyBorder="1" applyAlignment="1" applyProtection="1">
      <alignment horizontal="center" vertical="center"/>
      <protection hidden="1"/>
    </xf>
    <xf numFmtId="0" fontId="24" fillId="5" borderId="0" xfId="0" applyFont="1" applyFill="1" applyBorder="1" applyAlignment="1" applyProtection="1">
      <alignment horizontal="center" vertical="center"/>
      <protection locked="0"/>
    </xf>
    <xf numFmtId="0" fontId="25" fillId="3" borderId="0" xfId="0" applyFont="1" applyFill="1" applyBorder="1" applyAlignment="1" applyProtection="1"/>
    <xf numFmtId="0" fontId="26" fillId="3" borderId="0" xfId="0" applyFont="1" applyFill="1" applyBorder="1" applyAlignment="1" applyProtection="1">
      <alignment horizontal="center" vertical="center"/>
      <protection hidden="1"/>
    </xf>
    <xf numFmtId="0" fontId="14" fillId="0" borderId="0" xfId="3"/>
    <xf numFmtId="0" fontId="51" fillId="0" borderId="0" xfId="4"/>
    <xf numFmtId="0" fontId="14" fillId="0" borderId="0" xfId="3" applyAlignment="1">
      <alignment horizontal="center" vertical="center"/>
    </xf>
    <xf numFmtId="0" fontId="35" fillId="0" borderId="0" xfId="3" applyFont="1"/>
    <xf numFmtId="0" fontId="38" fillId="0" borderId="0" xfId="3" applyFont="1"/>
    <xf numFmtId="0" fontId="34" fillId="5" borderId="53" xfId="0" applyFont="1" applyFill="1" applyBorder="1" applyAlignment="1" applyProtection="1">
      <alignment horizontal="center" vertical="center"/>
      <protection locked="0"/>
    </xf>
    <xf numFmtId="0" fontId="34" fillId="5" borderId="55" xfId="0" applyFont="1" applyFill="1" applyBorder="1" applyAlignment="1" applyProtection="1">
      <alignment horizontal="center" vertical="center"/>
      <protection locked="0"/>
    </xf>
    <xf numFmtId="0" fontId="34" fillId="5" borderId="57" xfId="0" applyFont="1" applyFill="1" applyBorder="1" applyAlignment="1" applyProtection="1">
      <alignment horizontal="center" vertical="center"/>
      <protection locked="0"/>
    </xf>
    <xf numFmtId="0" fontId="40" fillId="5" borderId="44" xfId="0" applyFont="1" applyFill="1" applyBorder="1" applyAlignment="1" applyProtection="1">
      <alignment horizontal="center" vertical="center"/>
      <protection hidden="1"/>
    </xf>
    <xf numFmtId="0" fontId="40" fillId="5" borderId="45" xfId="0" applyFont="1" applyFill="1" applyBorder="1" applyAlignment="1" applyProtection="1">
      <alignment horizontal="center" vertical="center"/>
      <protection hidden="1"/>
    </xf>
    <xf numFmtId="0" fontId="40" fillId="5" borderId="48" xfId="0" applyFont="1" applyFill="1" applyBorder="1" applyAlignment="1" applyProtection="1">
      <alignment horizontal="center" vertic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47" fillId="3" borderId="0" xfId="0" applyFont="1" applyFill="1" applyBorder="1" applyAlignment="1" applyProtection="1">
      <alignment horizontal="center" vertical="center"/>
      <protection hidden="1"/>
    </xf>
    <xf numFmtId="0" fontId="20" fillId="5" borderId="0" xfId="0" applyFont="1" applyFill="1" applyBorder="1" applyAlignment="1" applyProtection="1">
      <alignment horizontal="center" vertical="center"/>
      <protection hidden="1"/>
    </xf>
    <xf numFmtId="0" fontId="20" fillId="3" borderId="0" xfId="0" applyFont="1" applyFill="1" applyBorder="1" applyAlignment="1" applyProtection="1">
      <alignment horizontal="center" vertical="center"/>
      <protection hidden="1"/>
    </xf>
    <xf numFmtId="16" fontId="45" fillId="5" borderId="24" xfId="0" applyNumberFormat="1" applyFont="1" applyFill="1" applyBorder="1" applyAlignment="1" applyProtection="1">
      <alignment horizontal="center" vertical="center" textRotation="90"/>
      <protection locked="0"/>
    </xf>
    <xf numFmtId="16" fontId="45" fillId="5" borderId="25" xfId="0" applyNumberFormat="1" applyFont="1" applyFill="1" applyBorder="1" applyAlignment="1" applyProtection="1">
      <alignment horizontal="center" vertical="center" textRotation="90"/>
      <protection locked="0"/>
    </xf>
    <xf numFmtId="0" fontId="60" fillId="9" borderId="17" xfId="0" applyFont="1" applyFill="1" applyBorder="1" applyAlignment="1" applyProtection="1">
      <alignment horizontal="center" vertical="center" wrapText="1"/>
      <protection hidden="1"/>
    </xf>
    <xf numFmtId="0" fontId="60" fillId="9" borderId="3" xfId="0" applyFont="1" applyFill="1" applyBorder="1" applyAlignment="1" applyProtection="1">
      <alignment horizontal="center" vertical="center" wrapText="1"/>
      <protection hidden="1"/>
    </xf>
    <xf numFmtId="0" fontId="60" fillId="9" borderId="61" xfId="0" applyFont="1" applyFill="1" applyBorder="1" applyAlignment="1" applyProtection="1">
      <alignment horizontal="center" vertical="center" wrapText="1"/>
      <protection hidden="1"/>
    </xf>
    <xf numFmtId="0" fontId="27" fillId="3" borderId="0" xfId="0" applyFont="1" applyFill="1" applyBorder="1" applyAlignment="1" applyProtection="1">
      <alignment horizontal="center" vertical="center"/>
      <protection hidden="1"/>
    </xf>
    <xf numFmtId="0" fontId="27" fillId="3" borderId="0" xfId="0" applyFont="1" applyFill="1" applyBorder="1" applyAlignment="1" applyProtection="1">
      <alignment horizontal="center"/>
      <protection hidden="1"/>
    </xf>
    <xf numFmtId="0" fontId="26" fillId="3"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center"/>
      <protection hidden="1"/>
    </xf>
    <xf numFmtId="16" fontId="45" fillId="5" borderId="26" xfId="0" applyNumberFormat="1" applyFont="1" applyFill="1" applyBorder="1" applyAlignment="1" applyProtection="1">
      <alignment horizontal="center" vertical="center" textRotation="90"/>
      <protection locked="0"/>
    </xf>
    <xf numFmtId="0" fontId="26" fillId="3" borderId="0" xfId="0" applyFont="1" applyFill="1" applyBorder="1" applyAlignment="1" applyProtection="1">
      <alignment horizontal="center" vertical="center"/>
      <protection hidden="1"/>
    </xf>
    <xf numFmtId="0" fontId="16" fillId="3" borderId="0" xfId="0" applyFont="1" applyFill="1" applyBorder="1" applyAlignment="1" applyProtection="1">
      <alignment textRotation="90"/>
      <protection hidden="1"/>
    </xf>
    <xf numFmtId="0" fontId="26" fillId="3" borderId="0" xfId="0" applyFont="1" applyFill="1" applyBorder="1" applyAlignment="1" applyProtection="1">
      <alignment horizontal="center" vertical="center"/>
      <protection hidden="1"/>
    </xf>
    <xf numFmtId="0" fontId="36" fillId="0" borderId="0" xfId="3" applyFont="1" applyAlignment="1">
      <alignment horizontal="center" vertical="center"/>
    </xf>
    <xf numFmtId="0" fontId="36" fillId="0" borderId="0" xfId="3" applyFont="1" applyAlignment="1">
      <alignment vertical="center"/>
    </xf>
    <xf numFmtId="0" fontId="24" fillId="3" borderId="13" xfId="0" applyFont="1" applyFill="1" applyBorder="1" applyAlignment="1" applyProtection="1">
      <protection hidden="1"/>
    </xf>
    <xf numFmtId="0" fontId="33" fillId="4" borderId="2" xfId="0" applyFont="1" applyFill="1" applyBorder="1" applyAlignment="1" applyProtection="1">
      <alignment horizontal="center" vertical="center"/>
      <protection hidden="1"/>
    </xf>
    <xf numFmtId="0" fontId="18" fillId="5" borderId="22" xfId="0" applyFont="1" applyFill="1" applyBorder="1" applyAlignment="1" applyProtection="1">
      <alignment horizontal="center"/>
      <protection hidden="1"/>
    </xf>
    <xf numFmtId="0" fontId="34" fillId="5" borderId="52" xfId="0" applyFont="1" applyFill="1" applyBorder="1" applyAlignment="1" applyProtection="1">
      <alignment horizontal="center" vertical="center"/>
      <protection locked="0" hidden="1"/>
    </xf>
    <xf numFmtId="0" fontId="34" fillId="5" borderId="53" xfId="0" applyFont="1" applyFill="1" applyBorder="1" applyAlignment="1" applyProtection="1">
      <alignment horizontal="center" vertical="center"/>
      <protection locked="0" hidden="1"/>
    </xf>
    <xf numFmtId="0" fontId="34" fillId="5" borderId="54" xfId="0" applyFont="1" applyFill="1" applyBorder="1" applyAlignment="1" applyProtection="1">
      <alignment horizontal="center" vertical="center"/>
      <protection locked="0" hidden="1"/>
    </xf>
    <xf numFmtId="0" fontId="34" fillId="5" borderId="55" xfId="0" applyFont="1" applyFill="1" applyBorder="1" applyAlignment="1" applyProtection="1">
      <alignment horizontal="center" vertical="center"/>
      <protection locked="0" hidden="1"/>
    </xf>
    <xf numFmtId="0" fontId="34" fillId="5" borderId="56" xfId="0" applyFont="1" applyFill="1" applyBorder="1" applyAlignment="1" applyProtection="1">
      <alignment horizontal="center" vertical="center"/>
      <protection locked="0" hidden="1"/>
    </xf>
    <xf numFmtId="0" fontId="34" fillId="5" borderId="57" xfId="0" applyFont="1" applyFill="1" applyBorder="1" applyAlignment="1" applyProtection="1">
      <alignment horizontal="center" vertical="center"/>
      <protection locked="0" hidden="1"/>
    </xf>
    <xf numFmtId="0" fontId="26" fillId="3" borderId="0" xfId="0" applyFont="1" applyFill="1" applyBorder="1" applyAlignment="1" applyProtection="1">
      <alignment horizontal="center" vertic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21" fillId="3" borderId="63" xfId="0" applyFont="1" applyFill="1" applyBorder="1" applyAlignment="1" applyProtection="1">
      <alignment horizontal="center" vertical="center"/>
    </xf>
    <xf numFmtId="0" fontId="21" fillId="3" borderId="64" xfId="0" applyFont="1" applyFill="1" applyBorder="1" applyAlignment="1" applyProtection="1">
      <alignment horizontal="center" vertical="center"/>
    </xf>
    <xf numFmtId="0" fontId="21" fillId="5" borderId="64" xfId="0" applyFont="1" applyFill="1" applyBorder="1" applyAlignment="1" applyProtection="1">
      <alignment horizontal="center" vertical="center"/>
    </xf>
    <xf numFmtId="0" fontId="21" fillId="3" borderId="65" xfId="0" applyFont="1" applyFill="1" applyBorder="1" applyAlignment="1" applyProtection="1">
      <alignment horizontal="center" vertical="center"/>
    </xf>
    <xf numFmtId="0" fontId="48" fillId="6" borderId="2" xfId="0" applyFont="1" applyFill="1" applyBorder="1" applyAlignment="1" applyProtection="1">
      <alignment horizontal="center" vertical="center"/>
      <protection hidden="1"/>
    </xf>
    <xf numFmtId="0" fontId="39" fillId="5" borderId="66" xfId="0" applyFont="1" applyFill="1" applyBorder="1" applyAlignment="1" applyProtection="1">
      <alignment horizontal="center" vertical="center"/>
      <protection hidden="1"/>
    </xf>
    <xf numFmtId="0" fontId="34" fillId="5" borderId="70" xfId="0" applyFont="1" applyFill="1" applyBorder="1" applyAlignment="1" applyProtection="1">
      <alignment horizontal="center" vertical="center"/>
      <protection hidden="1"/>
    </xf>
    <xf numFmtId="0" fontId="34" fillId="5" borderId="69" xfId="0" applyFont="1" applyFill="1" applyBorder="1" applyAlignment="1" applyProtection="1">
      <alignment horizontal="center" vertical="center"/>
      <protection hidden="1"/>
    </xf>
    <xf numFmtId="0" fontId="34" fillId="5" borderId="71" xfId="0" applyFont="1" applyFill="1" applyBorder="1" applyAlignment="1" applyProtection="1">
      <alignment horizontal="center" vertical="center"/>
      <protection hidden="1"/>
    </xf>
    <xf numFmtId="0" fontId="34" fillId="5" borderId="72" xfId="0" applyFont="1" applyFill="1" applyBorder="1" applyAlignment="1" applyProtection="1">
      <alignment horizontal="center" vertical="center"/>
      <protection hidden="1"/>
    </xf>
    <xf numFmtId="0" fontId="22" fillId="5" borderId="73" xfId="0" applyFont="1" applyFill="1" applyBorder="1" applyAlignment="1" applyProtection="1">
      <alignment horizontal="center" vertical="center"/>
      <protection hidden="1"/>
    </xf>
    <xf numFmtId="0" fontId="22" fillId="5" borderId="74" xfId="0" applyFont="1" applyFill="1" applyBorder="1" applyAlignment="1" applyProtection="1">
      <alignment horizontal="center" vertical="center"/>
      <protection hidden="1"/>
    </xf>
    <xf numFmtId="0" fontId="28" fillId="5" borderId="74" xfId="0" applyFont="1" applyFill="1" applyBorder="1" applyAlignment="1" applyProtection="1">
      <alignment horizontal="center" vertical="center"/>
      <protection hidden="1"/>
    </xf>
    <xf numFmtId="0" fontId="39" fillId="5" borderId="75" xfId="0" applyFont="1" applyFill="1" applyBorder="1" applyAlignment="1" applyProtection="1">
      <alignment horizontal="center" vertical="center"/>
      <protection hidden="1"/>
    </xf>
    <xf numFmtId="0" fontId="34" fillId="5" borderId="79" xfId="0" applyFont="1" applyFill="1" applyBorder="1" applyAlignment="1" applyProtection="1">
      <alignment horizontal="center" vertical="center"/>
      <protection hidden="1"/>
    </xf>
    <xf numFmtId="0" fontId="34" fillId="5" borderId="78" xfId="0" applyFont="1" applyFill="1" applyBorder="1" applyAlignment="1" applyProtection="1">
      <alignment horizontal="center" vertical="center"/>
      <protection hidden="1"/>
    </xf>
    <xf numFmtId="0" fontId="34" fillId="5" borderId="80" xfId="0" applyFont="1" applyFill="1" applyBorder="1" applyAlignment="1" applyProtection="1">
      <alignment horizontal="center" vertical="center"/>
      <protection hidden="1"/>
    </xf>
    <xf numFmtId="0" fontId="34" fillId="5" borderId="81" xfId="0" applyFont="1" applyFill="1" applyBorder="1" applyAlignment="1" applyProtection="1">
      <alignment horizontal="center" vertical="center"/>
      <protection hidden="1"/>
    </xf>
    <xf numFmtId="0" fontId="22" fillId="5" borderId="77" xfId="0" applyFont="1" applyFill="1" applyBorder="1" applyAlignment="1" applyProtection="1">
      <alignment horizontal="center" vertical="center"/>
      <protection hidden="1"/>
    </xf>
    <xf numFmtId="0" fontId="22" fillId="5" borderId="75" xfId="0" applyFont="1" applyFill="1" applyBorder="1" applyAlignment="1" applyProtection="1">
      <alignment horizontal="center" vertical="center"/>
      <protection hidden="1"/>
    </xf>
    <xf numFmtId="0" fontId="28" fillId="5" borderId="75" xfId="0" applyFont="1" applyFill="1" applyBorder="1" applyAlignment="1" applyProtection="1">
      <alignment horizontal="center" vertical="center"/>
      <protection hidden="1"/>
    </xf>
    <xf numFmtId="0" fontId="39" fillId="5" borderId="82" xfId="0" applyFont="1" applyFill="1" applyBorder="1" applyAlignment="1" applyProtection="1">
      <alignment horizontal="center" vertical="center"/>
      <protection hidden="1"/>
    </xf>
    <xf numFmtId="0" fontId="34" fillId="5" borderId="86" xfId="0" applyFont="1" applyFill="1" applyBorder="1" applyAlignment="1" applyProtection="1">
      <alignment horizontal="center" vertical="center"/>
      <protection hidden="1"/>
    </xf>
    <xf numFmtId="0" fontId="34" fillId="5" borderId="85" xfId="0" applyFont="1" applyFill="1" applyBorder="1" applyAlignment="1" applyProtection="1">
      <alignment horizontal="center" vertical="center"/>
      <protection hidden="1"/>
    </xf>
    <xf numFmtId="0" fontId="34" fillId="5" borderId="87" xfId="0" applyFont="1" applyFill="1" applyBorder="1" applyAlignment="1" applyProtection="1">
      <alignment horizontal="center" vertical="center"/>
      <protection hidden="1"/>
    </xf>
    <xf numFmtId="0" fontId="34" fillId="5" borderId="88" xfId="0" applyFont="1" applyFill="1" applyBorder="1" applyAlignment="1" applyProtection="1">
      <alignment horizontal="center" vertical="center"/>
      <protection hidden="1"/>
    </xf>
    <xf numFmtId="0" fontId="22" fillId="5" borderId="82" xfId="0" applyFont="1" applyFill="1" applyBorder="1" applyAlignment="1" applyProtection="1">
      <alignment horizontal="center" vertical="center"/>
      <protection hidden="1"/>
    </xf>
    <xf numFmtId="0" fontId="28" fillId="5" borderId="82" xfId="0" applyFont="1" applyFill="1" applyBorder="1" applyAlignment="1" applyProtection="1">
      <alignment horizontal="center" vertical="center"/>
      <protection hidden="1"/>
    </xf>
    <xf numFmtId="0" fontId="24" fillId="5" borderId="66" xfId="0" applyFont="1" applyFill="1" applyBorder="1" applyAlignment="1" applyProtection="1">
      <alignment horizontal="center" vertical="center"/>
      <protection hidden="1"/>
    </xf>
    <xf numFmtId="0" fontId="24" fillId="5" borderId="75" xfId="0" applyFont="1" applyFill="1" applyBorder="1" applyAlignment="1" applyProtection="1">
      <alignment horizontal="center" vertical="center"/>
      <protection hidden="1"/>
    </xf>
    <xf numFmtId="0" fontId="24" fillId="5" borderId="82" xfId="0" applyFont="1" applyFill="1" applyBorder="1" applyAlignment="1" applyProtection="1">
      <alignment horizontal="center" vertical="center"/>
      <protection hidden="1"/>
    </xf>
    <xf numFmtId="0" fontId="21" fillId="5" borderId="89" xfId="0" applyFont="1" applyFill="1" applyBorder="1" applyAlignment="1" applyProtection="1">
      <alignment horizontal="center" vertical="center"/>
      <protection locked="0"/>
    </xf>
    <xf numFmtId="0" fontId="21" fillId="5" borderId="90" xfId="0" applyFont="1" applyFill="1" applyBorder="1" applyAlignment="1" applyProtection="1">
      <alignment horizontal="center" vertical="center"/>
      <protection locked="0"/>
    </xf>
    <xf numFmtId="0" fontId="21" fillId="5" borderId="91" xfId="0" applyFont="1" applyFill="1" applyBorder="1" applyAlignment="1" applyProtection="1">
      <alignment horizontal="center" vertical="center"/>
      <protection locked="0"/>
    </xf>
    <xf numFmtId="0" fontId="21" fillId="5" borderId="92" xfId="0" applyFont="1" applyFill="1" applyBorder="1" applyAlignment="1" applyProtection="1">
      <alignment horizontal="center" vertical="center"/>
      <protection locked="0"/>
    </xf>
    <xf numFmtId="0" fontId="21" fillId="5" borderId="93" xfId="0" applyFont="1" applyFill="1" applyBorder="1" applyAlignment="1" applyProtection="1">
      <alignment horizontal="center" vertical="center"/>
      <protection locked="0"/>
    </xf>
    <xf numFmtId="0" fontId="21" fillId="5" borderId="94" xfId="0" applyFont="1" applyFill="1" applyBorder="1" applyAlignment="1" applyProtection="1">
      <alignment horizontal="center" vertical="center"/>
      <protection locked="0"/>
    </xf>
    <xf numFmtId="0" fontId="21" fillId="5" borderId="95" xfId="0" applyFont="1" applyFill="1" applyBorder="1" applyAlignment="1" applyProtection="1">
      <alignment horizontal="center" vertical="center"/>
      <protection locked="0"/>
    </xf>
    <xf numFmtId="0" fontId="21" fillId="5" borderId="96" xfId="0" applyFont="1" applyFill="1" applyBorder="1" applyAlignment="1" applyProtection="1">
      <alignment horizontal="center" vertical="center"/>
      <protection locked="0"/>
    </xf>
    <xf numFmtId="0" fontId="21" fillId="5" borderId="97" xfId="0" applyFont="1" applyFill="1" applyBorder="1" applyAlignment="1" applyProtection="1">
      <alignment horizontal="center" vertical="center"/>
      <protection locked="0"/>
    </xf>
    <xf numFmtId="0" fontId="21" fillId="5" borderId="70" xfId="0" applyFont="1" applyFill="1" applyBorder="1" applyAlignment="1" applyProtection="1">
      <alignment horizontal="center" vertical="center"/>
      <protection locked="0"/>
    </xf>
    <xf numFmtId="0" fontId="21" fillId="5" borderId="98" xfId="0" applyFont="1" applyFill="1" applyBorder="1" applyAlignment="1" applyProtection="1">
      <alignment horizontal="center" vertical="center"/>
      <protection locked="0"/>
    </xf>
    <xf numFmtId="0" fontId="21" fillId="5" borderId="72" xfId="0" applyFont="1" applyFill="1" applyBorder="1" applyAlignment="1" applyProtection="1">
      <alignment horizontal="center" vertical="center"/>
      <protection locked="0"/>
    </xf>
    <xf numFmtId="0" fontId="21" fillId="5" borderId="79" xfId="0" applyFont="1" applyFill="1" applyBorder="1" applyAlignment="1" applyProtection="1">
      <alignment horizontal="center" vertical="center"/>
      <protection locked="0"/>
    </xf>
    <xf numFmtId="0" fontId="21" fillId="5" borderId="99" xfId="0" applyFont="1" applyFill="1" applyBorder="1" applyAlignment="1" applyProtection="1">
      <alignment horizontal="center" vertical="center"/>
      <protection locked="0"/>
    </xf>
    <xf numFmtId="0" fontId="21" fillId="5" borderId="81" xfId="0" applyFont="1" applyFill="1" applyBorder="1" applyAlignment="1" applyProtection="1">
      <alignment horizontal="center" vertical="center"/>
      <protection locked="0"/>
    </xf>
    <xf numFmtId="0" fontId="21" fillId="5" borderId="86" xfId="0" applyFont="1" applyFill="1" applyBorder="1" applyAlignment="1" applyProtection="1">
      <alignment horizontal="center" vertical="center"/>
      <protection locked="0"/>
    </xf>
    <xf numFmtId="0" fontId="21" fillId="5" borderId="100" xfId="0" applyFont="1" applyFill="1" applyBorder="1" applyAlignment="1" applyProtection="1">
      <alignment horizontal="center" vertical="center"/>
      <protection locked="0"/>
    </xf>
    <xf numFmtId="0" fontId="21" fillId="5" borderId="88" xfId="0" applyFont="1" applyFill="1" applyBorder="1" applyAlignment="1" applyProtection="1">
      <alignment horizontal="center" vertical="center"/>
      <protection locked="0"/>
    </xf>
    <xf numFmtId="0" fontId="20" fillId="5" borderId="66" xfId="0" applyFont="1" applyFill="1" applyBorder="1" applyAlignment="1" applyProtection="1">
      <alignment horizontal="center" vertical="center"/>
      <protection hidden="1"/>
    </xf>
    <xf numFmtId="0" fontId="20" fillId="5" borderId="70" xfId="0" applyFont="1" applyFill="1" applyBorder="1" applyAlignment="1" applyProtection="1">
      <alignment horizontal="center" vertical="center"/>
      <protection hidden="1"/>
    </xf>
    <xf numFmtId="0" fontId="20" fillId="5" borderId="103" xfId="0" applyFont="1" applyFill="1" applyBorder="1" applyAlignment="1" applyProtection="1">
      <alignment horizontal="center" vertical="center"/>
      <protection hidden="1"/>
    </xf>
    <xf numFmtId="0" fontId="20" fillId="5" borderId="75" xfId="0" applyFont="1" applyFill="1" applyBorder="1" applyAlignment="1" applyProtection="1">
      <alignment horizontal="center" vertical="center"/>
      <protection hidden="1"/>
    </xf>
    <xf numFmtId="0" fontId="20" fillId="5" borderId="79" xfId="0" applyFont="1" applyFill="1" applyBorder="1" applyAlignment="1" applyProtection="1">
      <alignment horizontal="center" vertical="center"/>
      <protection hidden="1"/>
    </xf>
    <xf numFmtId="0" fontId="20" fillId="5" borderId="104" xfId="0" applyFont="1" applyFill="1" applyBorder="1" applyAlignment="1" applyProtection="1">
      <alignment horizontal="center" vertical="center"/>
      <protection hidden="1"/>
    </xf>
    <xf numFmtId="0" fontId="20" fillId="5" borderId="82" xfId="0" applyFont="1" applyFill="1" applyBorder="1" applyAlignment="1" applyProtection="1">
      <alignment horizontal="center" vertical="center"/>
      <protection hidden="1"/>
    </xf>
    <xf numFmtId="0" fontId="20" fillId="5" borderId="86" xfId="0" applyFont="1" applyFill="1" applyBorder="1" applyAlignment="1" applyProtection="1">
      <alignment horizontal="center" vertical="center"/>
      <protection hidden="1"/>
    </xf>
    <xf numFmtId="0" fontId="20" fillId="5" borderId="105" xfId="0" applyFont="1" applyFill="1" applyBorder="1" applyAlignment="1" applyProtection="1">
      <alignment horizontal="center" vertical="center"/>
      <protection hidden="1"/>
    </xf>
    <xf numFmtId="0" fontId="20" fillId="5" borderId="69" xfId="0" applyFont="1" applyFill="1" applyBorder="1" applyAlignment="1" applyProtection="1">
      <alignment horizontal="center" vertical="center"/>
      <protection hidden="1"/>
    </xf>
    <xf numFmtId="0" fontId="20" fillId="5" borderId="78" xfId="0" applyFont="1" applyFill="1" applyBorder="1" applyAlignment="1" applyProtection="1">
      <alignment horizontal="center" vertical="center"/>
      <protection hidden="1"/>
    </xf>
    <xf numFmtId="0" fontId="20" fillId="5" borderId="85" xfId="0" applyFont="1" applyFill="1" applyBorder="1" applyAlignment="1" applyProtection="1">
      <alignment horizontal="center" vertical="center"/>
      <protection hidden="1"/>
    </xf>
    <xf numFmtId="0" fontId="47" fillId="5" borderId="44" xfId="0" applyFont="1" applyFill="1" applyBorder="1" applyAlignment="1" applyProtection="1">
      <alignment horizontal="center" vertical="center"/>
      <protection hidden="1"/>
    </xf>
    <xf numFmtId="0" fontId="47" fillId="5" borderId="45" xfId="0" applyFont="1" applyFill="1" applyBorder="1" applyAlignment="1" applyProtection="1">
      <alignment horizontal="center" vertical="center"/>
      <protection hidden="1"/>
    </xf>
    <xf numFmtId="0" fontId="47" fillId="5" borderId="48" xfId="0" applyFont="1" applyFill="1" applyBorder="1" applyAlignment="1" applyProtection="1">
      <alignment horizontal="center" vertical="center"/>
      <protection hidden="1"/>
    </xf>
    <xf numFmtId="0" fontId="34" fillId="16" borderId="44" xfId="0" applyFont="1" applyFill="1" applyBorder="1" applyAlignment="1" applyProtection="1">
      <alignment horizontal="center" vertical="center"/>
      <protection hidden="1"/>
    </xf>
    <xf numFmtId="0" fontId="34" fillId="16" borderId="45" xfId="0" applyFont="1" applyFill="1" applyBorder="1" applyAlignment="1" applyProtection="1">
      <alignment horizontal="center" vertical="center"/>
      <protection hidden="1"/>
    </xf>
    <xf numFmtId="0" fontId="34" fillId="16" borderId="48" xfId="0" applyFont="1" applyFill="1" applyBorder="1" applyAlignment="1" applyProtection="1">
      <alignment horizontal="center" vertical="center"/>
      <protection hidden="1"/>
    </xf>
    <xf numFmtId="0" fontId="16" fillId="5" borderId="0" xfId="0" applyFont="1" applyFill="1" applyBorder="1" applyAlignment="1" applyProtection="1">
      <alignment horizontal="center"/>
      <protection hidden="1"/>
    </xf>
    <xf numFmtId="0" fontId="24" fillId="3" borderId="0" xfId="0" applyFont="1" applyFill="1" applyBorder="1" applyAlignment="1" applyProtection="1">
      <alignment horizontal="center"/>
      <protection hidden="1"/>
    </xf>
    <xf numFmtId="1" fontId="34" fillId="16" borderId="27" xfId="0" applyNumberFormat="1" applyFont="1" applyFill="1" applyBorder="1" applyAlignment="1" applyProtection="1">
      <alignment horizontal="center" vertical="center"/>
      <protection hidden="1"/>
    </xf>
    <xf numFmtId="1" fontId="34" fillId="16" borderId="8" xfId="0" applyNumberFormat="1" applyFont="1" applyFill="1" applyBorder="1" applyAlignment="1" applyProtection="1">
      <alignment horizontal="center" vertic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16" fillId="5" borderId="0" xfId="0" applyFont="1" applyFill="1" applyBorder="1" applyAlignment="1" applyProtection="1">
      <alignment textRotation="90"/>
      <protection hidden="1"/>
    </xf>
    <xf numFmtId="0" fontId="25" fillId="6" borderId="6" xfId="0" applyFont="1" applyFill="1" applyBorder="1" applyAlignment="1" applyProtection="1">
      <alignment horizontal="center" vertical="center"/>
      <protection hidden="1"/>
    </xf>
    <xf numFmtId="0" fontId="24" fillId="5" borderId="0" xfId="0" applyFont="1" applyFill="1" applyBorder="1" applyAlignment="1" applyProtection="1">
      <alignment horizontal="center"/>
      <protection hidden="1"/>
    </xf>
    <xf numFmtId="0" fontId="24" fillId="5" borderId="109" xfId="0" applyFont="1" applyFill="1" applyBorder="1" applyAlignment="1" applyProtection="1">
      <alignment horizontal="center" vertical="center"/>
      <protection locked="0"/>
    </xf>
    <xf numFmtId="0" fontId="24" fillId="5" borderId="110" xfId="0" applyFont="1" applyFill="1" applyBorder="1" applyAlignment="1" applyProtection="1">
      <alignment horizontal="center" vertical="center"/>
      <protection locked="0"/>
    </xf>
    <xf numFmtId="0" fontId="24" fillId="5" borderId="111" xfId="0" applyFont="1" applyFill="1" applyBorder="1" applyAlignment="1" applyProtection="1">
      <alignment horizontal="center" vertical="center"/>
      <protection locked="0"/>
    </xf>
    <xf numFmtId="0" fontId="24" fillId="0" borderId="0" xfId="0" applyFont="1" applyFill="1" applyBorder="1" applyAlignment="1" applyProtection="1">
      <protection hidden="1"/>
    </xf>
    <xf numFmtId="0" fontId="18" fillId="0" borderId="0" xfId="0" applyFont="1" applyFill="1" applyBorder="1" applyAlignment="1" applyProtection="1">
      <protection hidden="1"/>
    </xf>
    <xf numFmtId="0" fontId="16" fillId="0" borderId="0" xfId="0" applyFont="1" applyFill="1" applyBorder="1" applyAlignment="1" applyProtection="1">
      <alignment horizontal="center" vertical="center"/>
      <protection hidden="1"/>
    </xf>
    <xf numFmtId="10" fontId="25" fillId="0" borderId="0" xfId="0" applyNumberFormat="1" applyFont="1" applyFill="1" applyBorder="1" applyAlignment="1" applyProtection="1">
      <alignment horizontal="center" vertical="center"/>
      <protection hidden="1"/>
    </xf>
    <xf numFmtId="0" fontId="10" fillId="0" borderId="0" xfId="44" applyFill="1"/>
    <xf numFmtId="0" fontId="57" fillId="0" borderId="22" xfId="44" applyFont="1" applyFill="1" applyBorder="1" applyAlignment="1">
      <alignment horizontal="center" vertical="center"/>
    </xf>
    <xf numFmtId="0" fontId="78" fillId="0" borderId="0" xfId="44" applyFont="1" applyFill="1" applyAlignment="1">
      <alignment vertical="center"/>
    </xf>
    <xf numFmtId="0" fontId="78" fillId="0" borderId="22" xfId="44" applyFont="1" applyFill="1" applyBorder="1" applyAlignment="1">
      <alignment shrinkToFit="1"/>
    </xf>
    <xf numFmtId="0" fontId="78" fillId="0" borderId="0" xfId="44" applyFont="1" applyFill="1" applyAlignment="1"/>
    <xf numFmtId="0" fontId="26" fillId="3" borderId="0" xfId="0" applyFont="1" applyFill="1" applyBorder="1" applyAlignment="1" applyProtection="1">
      <alignment horizontal="center" vertical="center"/>
      <protection hidden="1"/>
    </xf>
    <xf numFmtId="0" fontId="24" fillId="3" borderId="22" xfId="0" applyFont="1" applyFill="1" applyBorder="1" applyAlignment="1" applyProtection="1">
      <alignment horizontal="center" vertical="center"/>
      <protection hidden="1"/>
    </xf>
    <xf numFmtId="0" fontId="10" fillId="0" borderId="0" xfId="44" applyFill="1" applyBorder="1"/>
    <xf numFmtId="0" fontId="66" fillId="0" borderId="0" xfId="44" applyFont="1" applyFill="1" applyBorder="1"/>
    <xf numFmtId="0" fontId="72" fillId="0" borderId="0" xfId="44" applyFont="1" applyFill="1" applyBorder="1" applyAlignment="1">
      <alignment vertical="center"/>
    </xf>
    <xf numFmtId="0" fontId="66" fillId="0" borderId="0" xfId="44" applyFont="1" applyFill="1" applyBorder="1" applyAlignment="1">
      <alignment horizontal="left"/>
    </xf>
    <xf numFmtId="0" fontId="72" fillId="0" borderId="0" xfId="44" applyFont="1" applyFill="1" applyBorder="1" applyAlignment="1">
      <alignment horizontal="left"/>
    </xf>
    <xf numFmtId="0" fontId="72" fillId="0" borderId="0" xfId="44" applyFont="1" applyFill="1" applyBorder="1" applyAlignment="1" applyProtection="1">
      <alignment horizontal="left"/>
      <protection hidden="1"/>
    </xf>
    <xf numFmtId="0" fontId="72" fillId="0" borderId="0" xfId="44" applyFont="1" applyFill="1" applyBorder="1" applyAlignment="1"/>
    <xf numFmtId="0" fontId="66" fillId="0" borderId="12" xfId="44" applyFont="1" applyFill="1" applyBorder="1"/>
    <xf numFmtId="0" fontId="72" fillId="0" borderId="0" xfId="44" applyFont="1" applyFill="1" applyBorder="1" applyAlignment="1">
      <alignment vertical="center" shrinkToFit="1"/>
    </xf>
    <xf numFmtId="0" fontId="10" fillId="0" borderId="115" xfId="44" applyFill="1" applyBorder="1" applyAlignment="1">
      <alignment horizontal="center" vertical="center"/>
    </xf>
    <xf numFmtId="0" fontId="10" fillId="0" borderId="117" xfId="44" applyFill="1" applyBorder="1" applyAlignment="1">
      <alignment horizontal="center" vertical="center"/>
    </xf>
    <xf numFmtId="0" fontId="10" fillId="0" borderId="119" xfId="44" applyFill="1" applyBorder="1" applyAlignment="1">
      <alignment horizontal="center" vertical="center"/>
    </xf>
    <xf numFmtId="0" fontId="25" fillId="3" borderId="22" xfId="0" applyFont="1" applyFill="1" applyBorder="1" applyAlignment="1" applyProtection="1">
      <alignment horizontal="center" vertical="center"/>
      <protection hidden="1"/>
    </xf>
    <xf numFmtId="0" fontId="16" fillId="5" borderId="0" xfId="0" applyFont="1" applyFill="1" applyBorder="1" applyAlignment="1" applyProtection="1">
      <alignment horizontal="center"/>
      <protection hidden="1"/>
    </xf>
    <xf numFmtId="0" fontId="25" fillId="6" borderId="6" xfId="0" applyFont="1" applyFill="1" applyBorder="1" applyAlignment="1" applyProtection="1">
      <alignment horizontal="center" vertical="center"/>
      <protection hidden="1"/>
    </xf>
    <xf numFmtId="0" fontId="24" fillId="0" borderId="0" xfId="0" applyFont="1" applyFill="1" applyBorder="1" applyAlignment="1" applyProtection="1">
      <alignment horizontal="center" vertical="center"/>
      <protection hidden="1"/>
    </xf>
    <xf numFmtId="0" fontId="25" fillId="0" borderId="0" xfId="0" applyFont="1" applyFill="1" applyBorder="1" applyAlignment="1" applyProtection="1">
      <alignment horizontal="center"/>
      <protection hidden="1"/>
    </xf>
    <xf numFmtId="0" fontId="24" fillId="5" borderId="109" xfId="0" applyFont="1" applyFill="1" applyBorder="1" applyAlignment="1" applyProtection="1">
      <alignment horizontal="center" vertical="center"/>
      <protection hidden="1"/>
    </xf>
    <xf numFmtId="0" fontId="18" fillId="3" borderId="109" xfId="0" applyFont="1" applyFill="1" applyBorder="1" applyAlignment="1" applyProtection="1">
      <alignment vertical="center"/>
      <protection locked="0"/>
    </xf>
    <xf numFmtId="0" fontId="24" fillId="5" borderId="110" xfId="0" applyFont="1" applyFill="1" applyBorder="1" applyAlignment="1" applyProtection="1">
      <alignment horizontal="center" vertical="center"/>
      <protection hidden="1"/>
    </xf>
    <xf numFmtId="0" fontId="18" fillId="3" borderId="110" xfId="0" applyFont="1" applyFill="1" applyBorder="1" applyAlignment="1" applyProtection="1">
      <alignment vertical="center"/>
      <protection locked="0"/>
    </xf>
    <xf numFmtId="0" fontId="25" fillId="3" borderId="3" xfId="0" applyFont="1" applyFill="1" applyBorder="1" applyAlignment="1" applyProtection="1">
      <alignment horizontal="center" vertical="center"/>
      <protection hidden="1"/>
    </xf>
    <xf numFmtId="0" fontId="25" fillId="6" borderId="4" xfId="0" applyFont="1" applyFill="1" applyBorder="1" applyAlignment="1" applyProtection="1">
      <alignment horizontal="center" vertical="center"/>
      <protection hidden="1"/>
    </xf>
    <xf numFmtId="0" fontId="25" fillId="5" borderId="8" xfId="0" applyFont="1" applyFill="1" applyBorder="1" applyAlignment="1" applyProtection="1">
      <alignment horizontal="center" vertical="center"/>
      <protection hidden="1"/>
    </xf>
    <xf numFmtId="9" fontId="24" fillId="3" borderId="17" xfId="0" applyNumberFormat="1" applyFont="1" applyFill="1" applyBorder="1" applyAlignment="1" applyProtection="1">
      <alignment horizontal="center" vertical="center"/>
      <protection hidden="1"/>
    </xf>
    <xf numFmtId="9" fontId="24" fillId="3" borderId="18" xfId="0" applyNumberFormat="1" applyFont="1" applyFill="1" applyBorder="1" applyAlignment="1" applyProtection="1">
      <alignment horizontal="center" vertical="center"/>
      <protection hidden="1"/>
    </xf>
    <xf numFmtId="9" fontId="25" fillId="3" borderId="19" xfId="0" applyNumberFormat="1" applyFont="1" applyFill="1" applyBorder="1" applyAlignment="1" applyProtection="1">
      <alignment horizontal="center" vertical="center"/>
      <protection hidden="1"/>
    </xf>
    <xf numFmtId="9" fontId="24" fillId="7" borderId="11" xfId="0" applyNumberFormat="1" applyFont="1" applyFill="1" applyBorder="1" applyAlignment="1" applyProtection="1">
      <alignment horizontal="center" vertical="center"/>
      <protection hidden="1"/>
    </xf>
    <xf numFmtId="9" fontId="24" fillId="7" borderId="10" xfId="0" applyNumberFormat="1" applyFont="1" applyFill="1" applyBorder="1" applyAlignment="1" applyProtection="1">
      <alignment horizontal="center" vertical="center"/>
      <protection hidden="1"/>
    </xf>
    <xf numFmtId="9" fontId="25" fillId="6" borderId="7" xfId="0" applyNumberFormat="1" applyFont="1" applyFill="1" applyBorder="1" applyAlignment="1" applyProtection="1">
      <alignment horizontal="center" vertical="center"/>
      <protection hidden="1"/>
    </xf>
    <xf numFmtId="9" fontId="24" fillId="5" borderId="20" xfId="0" applyNumberFormat="1" applyFont="1" applyFill="1" applyBorder="1" applyAlignment="1" applyProtection="1">
      <alignment horizontal="center" vertical="center"/>
      <protection hidden="1"/>
    </xf>
    <xf numFmtId="9" fontId="24" fillId="5" borderId="21" xfId="0" applyNumberFormat="1" applyFont="1" applyFill="1" applyBorder="1" applyAlignment="1" applyProtection="1">
      <alignment horizontal="center" vertical="center"/>
      <protection hidden="1"/>
    </xf>
    <xf numFmtId="9" fontId="25" fillId="5" borderId="9" xfId="0" applyNumberFormat="1" applyFont="1" applyFill="1" applyBorder="1" applyAlignment="1" applyProtection="1">
      <alignment horizontal="center" vertical="center"/>
      <protection hidden="1"/>
    </xf>
    <xf numFmtId="0" fontId="62" fillId="8" borderId="17" xfId="0" applyFont="1" applyFill="1" applyBorder="1" applyAlignment="1" applyProtection="1">
      <alignment horizontal="center" vertical="center"/>
      <protection hidden="1"/>
    </xf>
    <xf numFmtId="0" fontId="62" fillId="8" borderId="16" xfId="0" applyFont="1" applyFill="1" applyBorder="1" applyAlignment="1" applyProtection="1">
      <alignment horizontal="center" vertical="center"/>
      <protection hidden="1"/>
    </xf>
    <xf numFmtId="0" fontId="9" fillId="0" borderId="0" xfId="3" applyFont="1"/>
    <xf numFmtId="0" fontId="24" fillId="3" borderId="22" xfId="0" applyFont="1" applyFill="1" applyBorder="1" applyAlignment="1" applyProtection="1">
      <alignment horizontal="center" vertical="center"/>
      <protection hidden="1"/>
    </xf>
    <xf numFmtId="0" fontId="25" fillId="3" borderId="0" xfId="0" applyFont="1" applyFill="1" applyBorder="1" applyAlignment="1" applyProtection="1">
      <alignment horizontal="left" vertical="center"/>
      <protection hidden="1"/>
    </xf>
    <xf numFmtId="0" fontId="41" fillId="3" borderId="0" xfId="0" applyFont="1" applyFill="1" applyBorder="1" applyAlignment="1" applyProtection="1">
      <protection hidden="1"/>
    </xf>
    <xf numFmtId="0" fontId="25" fillId="16" borderId="29" xfId="0" applyFont="1" applyFill="1" applyBorder="1" applyAlignment="1" applyProtection="1">
      <alignment vertical="center"/>
      <protection hidden="1"/>
    </xf>
    <xf numFmtId="0" fontId="36" fillId="29" borderId="43" xfId="0" applyFont="1" applyFill="1" applyBorder="1" applyAlignment="1" applyProtection="1">
      <alignment vertical="center"/>
      <protection hidden="1"/>
    </xf>
    <xf numFmtId="0" fontId="36" fillId="13" borderId="43" xfId="0" applyFont="1" applyFill="1" applyBorder="1" applyAlignment="1" applyProtection="1">
      <alignment vertical="center"/>
      <protection hidden="1"/>
    </xf>
    <xf numFmtId="0" fontId="36" fillId="5" borderId="49" xfId="0" applyFont="1" applyFill="1" applyBorder="1" applyAlignment="1">
      <alignment vertical="center"/>
    </xf>
    <xf numFmtId="0" fontId="52" fillId="16" borderId="29" xfId="0" applyFont="1" applyFill="1" applyBorder="1" applyAlignment="1" applyProtection="1">
      <alignment vertical="center"/>
      <protection hidden="1"/>
    </xf>
    <xf numFmtId="0" fontId="25" fillId="29" borderId="43" xfId="0" applyFont="1" applyFill="1" applyBorder="1" applyAlignment="1" applyProtection="1">
      <alignment vertical="center"/>
      <protection hidden="1"/>
    </xf>
    <xf numFmtId="0" fontId="25" fillId="13" borderId="43" xfId="0" applyFont="1" applyFill="1" applyBorder="1" applyAlignment="1" applyProtection="1">
      <alignment vertical="center"/>
      <protection hidden="1"/>
    </xf>
    <xf numFmtId="0" fontId="36" fillId="5" borderId="49" xfId="0" applyFont="1" applyFill="1" applyBorder="1" applyAlignment="1" applyProtection="1">
      <alignment vertical="center"/>
      <protection hidden="1"/>
    </xf>
    <xf numFmtId="0" fontId="30" fillId="3" borderId="0" xfId="0" applyFont="1" applyFill="1" applyBorder="1" applyAlignment="1" applyProtection="1">
      <protection hidden="1"/>
    </xf>
    <xf numFmtId="0" fontId="27" fillId="3" borderId="12" xfId="0" applyFont="1" applyFill="1" applyBorder="1" applyAlignment="1" applyProtection="1">
      <alignment vertical="center"/>
      <protection hidden="1"/>
    </xf>
    <xf numFmtId="0" fontId="24" fillId="3" borderId="12" xfId="0" applyFont="1" applyFill="1" applyBorder="1" applyAlignment="1" applyProtection="1">
      <alignment horizontal="center"/>
      <protection hidden="1"/>
    </xf>
    <xf numFmtId="0" fontId="24" fillId="3" borderId="12" xfId="0" applyFont="1" applyFill="1" applyBorder="1" applyAlignment="1" applyProtection="1">
      <protection hidden="1"/>
    </xf>
    <xf numFmtId="0" fontId="30" fillId="5" borderId="0" xfId="0" applyFont="1" applyFill="1" applyBorder="1" applyAlignment="1" applyProtection="1">
      <alignment horizontal="left"/>
      <protection hidden="1"/>
    </xf>
    <xf numFmtId="0" fontId="24" fillId="5" borderId="12" xfId="0" applyFont="1" applyFill="1" applyBorder="1" applyAlignment="1" applyProtection="1">
      <protection hidden="1"/>
    </xf>
    <xf numFmtId="0" fontId="36" fillId="0" borderId="0" xfId="0" applyFont="1" applyFill="1" applyBorder="1" applyAlignment="1">
      <alignment horizontal="left" vertical="center"/>
    </xf>
    <xf numFmtId="0" fontId="58" fillId="0" borderId="0" xfId="0" applyFont="1" applyFill="1" applyBorder="1" applyAlignment="1">
      <alignment horizontal="center" vertical="center"/>
    </xf>
    <xf numFmtId="9" fontId="58" fillId="0" borderId="0" xfId="37" applyFont="1" applyFill="1" applyBorder="1" applyAlignment="1">
      <alignment horizontal="center" vertical="center"/>
    </xf>
    <xf numFmtId="0" fontId="36" fillId="0" borderId="0" xfId="0" applyFont="1" applyFill="1" applyBorder="1" applyAlignment="1" applyProtection="1">
      <alignment horizontal="left" vertical="center"/>
      <protection hidden="1"/>
    </xf>
    <xf numFmtId="0" fontId="58" fillId="0" borderId="0" xfId="0" applyFont="1" applyFill="1" applyBorder="1" applyAlignment="1" applyProtection="1">
      <alignment horizontal="center" vertical="center"/>
      <protection hidden="1"/>
    </xf>
    <xf numFmtId="9" fontId="36" fillId="0" borderId="0" xfId="0" applyNumberFormat="1" applyFont="1" applyFill="1" applyBorder="1" applyAlignment="1">
      <alignment horizontal="center" vertical="center"/>
    </xf>
    <xf numFmtId="0" fontId="25" fillId="0" borderId="0" xfId="0" applyFont="1" applyFill="1" applyBorder="1" applyAlignment="1" applyProtection="1">
      <alignment vertical="center"/>
      <protection hidden="1"/>
    </xf>
    <xf numFmtId="0" fontId="25" fillId="0" borderId="0" xfId="0" applyFont="1" applyFill="1" applyBorder="1" applyAlignment="1" applyProtection="1">
      <alignment horizontal="center" vertical="center"/>
      <protection hidden="1"/>
    </xf>
    <xf numFmtId="0" fontId="24" fillId="0" borderId="0" xfId="0" applyFont="1" applyFill="1" applyBorder="1" applyAlignment="1" applyProtection="1">
      <alignment vertical="center"/>
      <protection hidden="1"/>
    </xf>
    <xf numFmtId="0" fontId="36" fillId="0" borderId="0" xfId="0" applyFont="1" applyFill="1" applyBorder="1" applyAlignment="1" applyProtection="1">
      <alignment vertical="center"/>
      <protection hidden="1"/>
    </xf>
    <xf numFmtId="9" fontId="35" fillId="0" borderId="0" xfId="0" applyNumberFormat="1" applyFont="1" applyFill="1" applyBorder="1" applyAlignment="1">
      <alignment horizontal="center" vertical="center"/>
    </xf>
    <xf numFmtId="0" fontId="36" fillId="0" borderId="0" xfId="0" applyFont="1" applyFill="1" applyBorder="1" applyAlignment="1">
      <alignment vertical="center"/>
    </xf>
    <xf numFmtId="0" fontId="59" fillId="0" borderId="0" xfId="0" applyFont="1" applyFill="1" applyBorder="1" applyAlignment="1" applyProtection="1">
      <alignment vertical="center"/>
      <protection hidden="1"/>
    </xf>
    <xf numFmtId="0" fontId="16" fillId="0" borderId="0"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0" fontId="24" fillId="0" borderId="0" xfId="0" applyNumberFormat="1" applyFont="1" applyFill="1" applyBorder="1" applyAlignment="1" applyProtection="1">
      <alignment horizontal="center" vertical="center"/>
      <protection hidden="1"/>
    </xf>
    <xf numFmtId="0" fontId="25" fillId="31" borderId="22" xfId="0" applyFont="1" applyFill="1" applyBorder="1" applyAlignment="1" applyProtection="1">
      <alignment vertical="center" wrapText="1"/>
      <protection hidden="1"/>
    </xf>
    <xf numFmtId="0" fontId="25" fillId="6" borderId="22" xfId="0" applyFont="1" applyFill="1" applyBorder="1" applyAlignment="1" applyProtection="1">
      <alignment vertical="center"/>
      <protection hidden="1"/>
    </xf>
    <xf numFmtId="0" fontId="16" fillId="12" borderId="22" xfId="0" applyFont="1" applyFill="1" applyBorder="1" applyAlignment="1" applyProtection="1">
      <alignment vertical="center"/>
      <protection hidden="1"/>
    </xf>
    <xf numFmtId="0" fontId="25" fillId="30" borderId="22" xfId="0" applyFont="1" applyFill="1" applyBorder="1" applyAlignment="1" applyProtection="1">
      <alignment vertical="center"/>
      <protection hidden="1"/>
    </xf>
    <xf numFmtId="0" fontId="25" fillId="8" borderId="22" xfId="0" applyFont="1" applyFill="1" applyBorder="1" applyAlignment="1" applyProtection="1">
      <alignment vertical="center"/>
      <protection hidden="1"/>
    </xf>
    <xf numFmtId="0" fontId="24" fillId="3" borderId="22" xfId="0" applyFont="1" applyFill="1" applyBorder="1" applyAlignment="1" applyProtection="1">
      <alignment vertical="center"/>
      <protection hidden="1"/>
    </xf>
    <xf numFmtId="0" fontId="25" fillId="6" borderId="22" xfId="0" applyFont="1" applyFill="1" applyBorder="1" applyAlignment="1" applyProtection="1">
      <alignment horizontal="center"/>
      <protection hidden="1"/>
    </xf>
    <xf numFmtId="0" fontId="16" fillId="12" borderId="22" xfId="0" applyFont="1" applyFill="1" applyBorder="1" applyAlignment="1" applyProtection="1">
      <alignment horizontal="center"/>
      <protection hidden="1"/>
    </xf>
    <xf numFmtId="0" fontId="25" fillId="30" borderId="22" xfId="0" applyFont="1" applyFill="1" applyBorder="1" applyAlignment="1" applyProtection="1">
      <alignment horizontal="center"/>
      <protection hidden="1"/>
    </xf>
    <xf numFmtId="0" fontId="25" fillId="8" borderId="22" xfId="0" applyFont="1" applyFill="1" applyBorder="1" applyAlignment="1" applyProtection="1">
      <alignment horizontal="center"/>
      <protection hidden="1"/>
    </xf>
    <xf numFmtId="0" fontId="25" fillId="31" borderId="22" xfId="0" applyFont="1" applyFill="1" applyBorder="1" applyAlignment="1" applyProtection="1">
      <alignment horizontal="center" wrapText="1"/>
      <protection hidden="1"/>
    </xf>
    <xf numFmtId="0" fontId="25" fillId="5" borderId="22" xfId="0" applyFont="1" applyFill="1" applyBorder="1" applyAlignment="1" applyProtection="1">
      <alignment vertical="center"/>
      <protection hidden="1"/>
    </xf>
    <xf numFmtId="0" fontId="24" fillId="16" borderId="22" xfId="0" applyFont="1" applyFill="1" applyBorder="1" applyAlignment="1" applyProtection="1">
      <alignment vertical="center"/>
      <protection hidden="1"/>
    </xf>
    <xf numFmtId="0" fontId="24" fillId="29" borderId="22" xfId="0" applyFont="1" applyFill="1" applyBorder="1" applyAlignment="1" applyProtection="1">
      <alignment vertical="center"/>
      <protection hidden="1"/>
    </xf>
    <xf numFmtId="0" fontId="24" fillId="13" borderId="22" xfId="0" applyFont="1" applyFill="1" applyBorder="1" applyAlignment="1" applyProtection="1">
      <alignment vertical="center"/>
      <protection hidden="1"/>
    </xf>
    <xf numFmtId="0" fontId="59" fillId="5" borderId="22" xfId="0" applyFont="1" applyFill="1" applyBorder="1" applyAlignment="1" applyProtection="1">
      <alignment vertical="center"/>
      <protection hidden="1"/>
    </xf>
    <xf numFmtId="0" fontId="18" fillId="5" borderId="12" xfId="0" applyFont="1" applyFill="1" applyBorder="1" applyAlignment="1" applyProtection="1">
      <protection hidden="1"/>
    </xf>
    <xf numFmtId="0" fontId="21" fillId="5" borderId="124" xfId="0" applyFont="1" applyFill="1" applyBorder="1" applyAlignment="1" applyProtection="1">
      <alignment horizontal="center" vertical="center"/>
      <protection locked="0"/>
    </xf>
    <xf numFmtId="0" fontId="21" fillId="5" borderId="125" xfId="0" applyFont="1" applyFill="1" applyBorder="1" applyAlignment="1" applyProtection="1">
      <alignment horizontal="center" vertical="center"/>
      <protection locked="0"/>
    </xf>
    <xf numFmtId="0" fontId="21" fillId="5" borderId="126" xfId="0" applyFont="1" applyFill="1" applyBorder="1" applyAlignment="1" applyProtection="1">
      <alignment horizontal="center" vertical="center"/>
      <protection locked="0"/>
    </xf>
    <xf numFmtId="0" fontId="21" fillId="5" borderId="127" xfId="0" applyFont="1" applyFill="1" applyBorder="1" applyAlignment="1" applyProtection="1">
      <alignment horizontal="center" vertical="center"/>
      <protection locked="0"/>
    </xf>
    <xf numFmtId="0" fontId="21" fillId="5" borderId="128" xfId="0" applyFont="1" applyFill="1" applyBorder="1" applyAlignment="1" applyProtection="1">
      <alignment horizontal="center" vertical="center"/>
      <protection locked="0"/>
    </xf>
    <xf numFmtId="0" fontId="21" fillId="5" borderId="129" xfId="0" applyFont="1" applyFill="1" applyBorder="1" applyAlignment="1" applyProtection="1">
      <alignment horizontal="center" vertical="center"/>
      <protection locked="0"/>
    </xf>
    <xf numFmtId="0" fontId="81" fillId="0" borderId="0" xfId="3" applyFont="1"/>
    <xf numFmtId="0" fontId="57" fillId="0" borderId="22" xfId="44" applyFont="1" applyFill="1" applyBorder="1" applyAlignment="1">
      <alignment vertical="center"/>
    </xf>
    <xf numFmtId="0" fontId="8" fillId="0" borderId="0" xfId="3" applyFont="1"/>
    <xf numFmtId="0" fontId="28" fillId="5" borderId="0" xfId="0" applyFont="1" applyFill="1" applyBorder="1" applyAlignment="1" applyProtection="1">
      <alignment horizontal="center" vertical="center"/>
      <protection hidden="1"/>
    </xf>
    <xf numFmtId="0" fontId="20" fillId="0" borderId="0" xfId="0" applyFont="1" applyFill="1" applyBorder="1" applyAlignment="1" applyProtection="1">
      <alignment horizontal="center" vertical="center" wrapText="1"/>
      <protection hidden="1"/>
    </xf>
    <xf numFmtId="0" fontId="62" fillId="0" borderId="0" xfId="0" applyFont="1" applyFill="1" applyBorder="1" applyAlignment="1" applyProtection="1">
      <alignment horizontal="center" vertical="center"/>
      <protection hidden="1"/>
    </xf>
    <xf numFmtId="0" fontId="28" fillId="5" borderId="130" xfId="0" applyFont="1" applyFill="1" applyBorder="1" applyAlignment="1" applyProtection="1">
      <alignment horizontal="center" vertical="center"/>
      <protection hidden="1"/>
    </xf>
    <xf numFmtId="0" fontId="28" fillId="5" borderId="131" xfId="0" applyFont="1" applyFill="1" applyBorder="1" applyAlignment="1" applyProtection="1">
      <alignment horizontal="center" vertical="center"/>
      <protection hidden="1"/>
    </xf>
    <xf numFmtId="0" fontId="28" fillId="5" borderId="132" xfId="0" applyFont="1" applyFill="1" applyBorder="1" applyAlignment="1" applyProtection="1">
      <alignment horizontal="center" vertical="center"/>
      <protection hidden="1"/>
    </xf>
    <xf numFmtId="0" fontId="65" fillId="0" borderId="0" xfId="44" applyFont="1" applyFill="1" applyBorder="1" applyAlignment="1">
      <alignment horizontal="center" vertical="center"/>
    </xf>
    <xf numFmtId="0" fontId="10" fillId="0" borderId="0" xfId="44" applyFill="1" applyBorder="1" applyAlignment="1">
      <alignment horizontal="center"/>
    </xf>
    <xf numFmtId="0" fontId="7" fillId="0" borderId="0" xfId="3" applyFont="1"/>
    <xf numFmtId="0" fontId="65" fillId="0" borderId="0" xfId="44" applyFont="1" applyFill="1" applyBorder="1" applyAlignment="1">
      <alignment vertical="center"/>
    </xf>
    <xf numFmtId="0" fontId="79" fillId="0" borderId="0" xfId="44" applyFont="1" applyFill="1" applyBorder="1" applyAlignment="1" applyProtection="1">
      <alignment vertical="center"/>
      <protection hidden="1"/>
    </xf>
    <xf numFmtId="0" fontId="71" fillId="0" borderId="0" xfId="44" applyFont="1" applyFill="1" applyBorder="1" applyAlignment="1">
      <alignment vertical="center"/>
    </xf>
    <xf numFmtId="0" fontId="82" fillId="0" borderId="0" xfId="44" applyFont="1" applyFill="1" applyBorder="1" applyAlignment="1">
      <alignment vertical="center"/>
    </xf>
    <xf numFmtId="0" fontId="83" fillId="0" borderId="0" xfId="44" applyFont="1" applyFill="1" applyBorder="1" applyAlignment="1">
      <alignment vertical="center"/>
    </xf>
    <xf numFmtId="0" fontId="17" fillId="0" borderId="0" xfId="44" applyFont="1" applyFill="1" applyBorder="1" applyAlignment="1" applyProtection="1">
      <alignment horizontal="left"/>
      <protection hidden="1"/>
    </xf>
    <xf numFmtId="0" fontId="17" fillId="0" borderId="0" xfId="44" applyFont="1" applyFill="1" applyBorder="1" applyAlignment="1">
      <alignment horizontal="left"/>
    </xf>
    <xf numFmtId="0" fontId="43" fillId="3" borderId="0" xfId="0" applyFont="1" applyFill="1" applyBorder="1" applyAlignment="1" applyProtection="1">
      <protection hidden="1"/>
    </xf>
    <xf numFmtId="0" fontId="84" fillId="0" borderId="0" xfId="44" applyFont="1" applyFill="1"/>
    <xf numFmtId="0" fontId="43" fillId="3" borderId="0" xfId="0" applyFont="1" applyFill="1" applyBorder="1" applyAlignment="1" applyProtection="1">
      <alignment horizontal="left" vertical="top"/>
      <protection hidden="1"/>
    </xf>
    <xf numFmtId="0" fontId="43" fillId="3" borderId="0" xfId="0" applyFont="1" applyFill="1" applyBorder="1" applyAlignment="1" applyProtection="1">
      <alignment horizontal="right" vertical="center"/>
      <protection hidden="1"/>
    </xf>
    <xf numFmtId="0" fontId="30" fillId="3" borderId="0" xfId="0" applyFont="1" applyFill="1" applyBorder="1" applyAlignment="1" applyProtection="1">
      <alignment horizontal="left" vertical="center"/>
      <protection hidden="1"/>
    </xf>
    <xf numFmtId="0" fontId="57" fillId="0" borderId="0" xfId="44" applyFont="1" applyFill="1" applyBorder="1" applyAlignment="1" applyProtection="1">
      <protection hidden="1"/>
    </xf>
    <xf numFmtId="0" fontId="78" fillId="0" borderId="0" xfId="44" applyFont="1" applyFill="1" applyBorder="1" applyAlignment="1" applyProtection="1">
      <alignment horizontal="center"/>
      <protection hidden="1"/>
    </xf>
    <xf numFmtId="0" fontId="7" fillId="0" borderId="0" xfId="44" applyFont="1" applyFill="1"/>
    <xf numFmtId="0" fontId="74" fillId="0" borderId="22" xfId="44" applyFont="1" applyFill="1" applyBorder="1" applyAlignment="1" applyProtection="1">
      <alignment horizontal="left" vertical="center"/>
      <protection hidden="1"/>
    </xf>
    <xf numFmtId="0" fontId="76" fillId="0" borderId="22" xfId="44" applyFont="1" applyFill="1" applyBorder="1" applyAlignment="1" applyProtection="1">
      <alignment horizontal="left" vertical="center"/>
      <protection hidden="1"/>
    </xf>
    <xf numFmtId="0" fontId="7" fillId="0" borderId="0" xfId="44" applyFont="1" applyFill="1" applyAlignment="1">
      <alignment horizontal="center" vertical="center"/>
    </xf>
    <xf numFmtId="0" fontId="73" fillId="0" borderId="62" xfId="44" applyFont="1" applyFill="1" applyBorder="1" applyAlignment="1" applyProtection="1">
      <alignment horizontal="center" vertical="center"/>
      <protection hidden="1"/>
    </xf>
    <xf numFmtId="0" fontId="73" fillId="0" borderId="22" xfId="44" applyFont="1" applyFill="1" applyBorder="1" applyAlignment="1" applyProtection="1">
      <alignment horizontal="center" vertical="center"/>
      <protection hidden="1"/>
    </xf>
    <xf numFmtId="0" fontId="57" fillId="0" borderId="0" xfId="44" applyFont="1" applyFill="1"/>
    <xf numFmtId="0" fontId="73" fillId="0" borderId="0" xfId="44" applyFont="1" applyFill="1" applyBorder="1" applyAlignment="1" applyProtection="1">
      <protection hidden="1"/>
    </xf>
    <xf numFmtId="0" fontId="18" fillId="5" borderId="0" xfId="0" applyFont="1" applyFill="1" applyBorder="1" applyAlignment="1" applyProtection="1">
      <alignment horizontal="right"/>
      <protection hidden="1"/>
    </xf>
    <xf numFmtId="0" fontId="18" fillId="5" borderId="0" xfId="0" applyFont="1" applyFill="1" applyBorder="1" applyAlignment="1" applyProtection="1">
      <alignment horizontal="right" vertical="center"/>
      <protection hidden="1"/>
    </xf>
    <xf numFmtId="0" fontId="42" fillId="3" borderId="12" xfId="1" applyNumberFormat="1" applyFont="1" applyFill="1" applyBorder="1" applyAlignment="1" applyProtection="1">
      <protection hidden="1"/>
    </xf>
    <xf numFmtId="0" fontId="75" fillId="0" borderId="0" xfId="44" applyFont="1" applyFill="1" applyBorder="1" applyAlignment="1">
      <alignment vertical="center"/>
    </xf>
    <xf numFmtId="0" fontId="86" fillId="3" borderId="9" xfId="1" applyNumberFormat="1" applyFont="1" applyFill="1" applyBorder="1" applyAlignment="1" applyProtection="1">
      <protection locked="0" hidden="1"/>
    </xf>
    <xf numFmtId="0" fontId="26" fillId="5" borderId="0" xfId="0" applyFont="1" applyFill="1" applyBorder="1" applyAlignment="1" applyProtection="1">
      <protection locked="0" hidden="1"/>
    </xf>
    <xf numFmtId="0" fontId="38" fillId="0" borderId="0" xfId="44" applyFont="1" applyFill="1" applyProtection="1">
      <protection locked="0" hidden="1"/>
    </xf>
    <xf numFmtId="0" fontId="35" fillId="0" borderId="0" xfId="44" applyFont="1" applyFill="1"/>
    <xf numFmtId="0" fontId="87" fillId="0" borderId="0" xfId="44" applyFont="1" applyFill="1"/>
    <xf numFmtId="0" fontId="16" fillId="3" borderId="0" xfId="0" applyFont="1" applyFill="1" applyBorder="1" applyAlignment="1" applyProtection="1">
      <alignment horizontal="right"/>
      <protection hidden="1"/>
    </xf>
    <xf numFmtId="0" fontId="18" fillId="3" borderId="0" xfId="0" applyFont="1" applyFill="1" applyBorder="1" applyAlignment="1" applyProtection="1">
      <protection locked="0" hidden="1"/>
    </xf>
    <xf numFmtId="0" fontId="18" fillId="3" borderId="135" xfId="0" applyFont="1" applyFill="1" applyBorder="1" applyAlignment="1" applyProtection="1">
      <alignment horizontal="center" vertical="center"/>
      <protection locked="0" hidden="1"/>
    </xf>
    <xf numFmtId="0" fontId="18" fillId="3" borderId="136" xfId="0" applyFont="1" applyFill="1" applyBorder="1" applyAlignment="1" applyProtection="1">
      <alignment horizontal="center" vertical="center"/>
      <protection locked="0" hidden="1"/>
    </xf>
    <xf numFmtId="0" fontId="24" fillId="5" borderId="111" xfId="0" applyFont="1" applyFill="1" applyBorder="1" applyAlignment="1" applyProtection="1">
      <alignment horizontal="center" vertical="center"/>
      <protection hidden="1"/>
    </xf>
    <xf numFmtId="0" fontId="18" fillId="3" borderId="111" xfId="0" applyFont="1" applyFill="1" applyBorder="1" applyAlignment="1" applyProtection="1">
      <alignment vertical="center"/>
      <protection locked="0"/>
    </xf>
    <xf numFmtId="0" fontId="18" fillId="3" borderId="137" xfId="0" applyFont="1" applyFill="1" applyBorder="1" applyAlignment="1" applyProtection="1">
      <alignment horizontal="center" vertical="center"/>
      <protection locked="0" hidden="1"/>
    </xf>
    <xf numFmtId="0" fontId="19" fillId="9" borderId="11" xfId="0" applyFont="1" applyFill="1" applyBorder="1" applyAlignment="1" applyProtection="1">
      <alignment horizontal="right" vertical="center"/>
      <protection locked="0"/>
    </xf>
    <xf numFmtId="0" fontId="18" fillId="5" borderId="12" xfId="0" applyFont="1" applyFill="1" applyBorder="1" applyAlignment="1" applyProtection="1">
      <alignment horizontal="right"/>
      <protection hidden="1"/>
    </xf>
    <xf numFmtId="0" fontId="16" fillId="5" borderId="12" xfId="0" applyFont="1" applyFill="1" applyBorder="1" applyAlignment="1" applyProtection="1">
      <alignment horizontal="center"/>
      <protection locked="0" hidden="1"/>
    </xf>
    <xf numFmtId="0" fontId="18" fillId="3" borderId="109" xfId="0" applyFont="1" applyFill="1" applyBorder="1" applyAlignment="1" applyProtection="1">
      <alignment horizontal="center" vertical="center"/>
      <protection locked="0"/>
    </xf>
    <xf numFmtId="0" fontId="18" fillId="3" borderId="110" xfId="0" applyFont="1" applyFill="1" applyBorder="1" applyAlignment="1" applyProtection="1">
      <alignment horizontal="center" vertical="center"/>
      <protection locked="0"/>
    </xf>
    <xf numFmtId="0" fontId="18" fillId="3" borderId="111" xfId="0" applyFont="1" applyFill="1" applyBorder="1" applyAlignment="1" applyProtection="1">
      <alignment horizontal="center" vertical="center"/>
      <protection locked="0"/>
    </xf>
    <xf numFmtId="1" fontId="18" fillId="3" borderId="109" xfId="0" applyNumberFormat="1" applyFont="1" applyFill="1" applyBorder="1" applyAlignment="1" applyProtection="1">
      <alignment horizontal="right" vertical="center"/>
      <protection locked="0"/>
    </xf>
    <xf numFmtId="1" fontId="18" fillId="3" borderId="110" xfId="0" applyNumberFormat="1" applyFont="1" applyFill="1" applyBorder="1" applyAlignment="1" applyProtection="1">
      <alignment horizontal="right" vertical="center"/>
      <protection locked="0"/>
    </xf>
    <xf numFmtId="1" fontId="18" fillId="3" borderId="111" xfId="0" applyNumberFormat="1" applyFont="1" applyFill="1" applyBorder="1" applyAlignment="1" applyProtection="1">
      <alignment horizontal="right" vertical="center"/>
      <protection locked="0"/>
    </xf>
    <xf numFmtId="49" fontId="18" fillId="3" borderId="109" xfId="0" applyNumberFormat="1" applyFont="1" applyFill="1" applyBorder="1" applyAlignment="1" applyProtection="1">
      <alignment horizontal="right" vertical="center"/>
      <protection locked="0"/>
    </xf>
    <xf numFmtId="49" fontId="18" fillId="3" borderId="110" xfId="0" applyNumberFormat="1" applyFont="1" applyFill="1" applyBorder="1" applyAlignment="1" applyProtection="1">
      <alignment horizontal="right" vertical="center"/>
      <protection locked="0"/>
    </xf>
    <xf numFmtId="49" fontId="18" fillId="3" borderId="111" xfId="0" applyNumberFormat="1" applyFont="1" applyFill="1" applyBorder="1" applyAlignment="1" applyProtection="1">
      <alignment horizontal="right" vertical="center"/>
      <protection locked="0"/>
    </xf>
    <xf numFmtId="0" fontId="34" fillId="3" borderId="13" xfId="0" applyFont="1" applyFill="1" applyBorder="1" applyAlignment="1" applyProtection="1">
      <alignment vertical="center"/>
      <protection hidden="1"/>
    </xf>
    <xf numFmtId="0" fontId="41" fillId="3" borderId="13" xfId="0" applyFont="1" applyFill="1" applyBorder="1" applyAlignment="1" applyProtection="1">
      <alignment vertical="center"/>
      <protection hidden="1"/>
    </xf>
    <xf numFmtId="0" fontId="34" fillId="3" borderId="7" xfId="0" applyFont="1" applyFill="1" applyBorder="1" applyAlignment="1" applyProtection="1">
      <alignment vertical="center"/>
      <protection hidden="1"/>
    </xf>
    <xf numFmtId="0" fontId="41" fillId="3" borderId="7" xfId="0" applyFont="1" applyFill="1" applyBorder="1" applyAlignment="1" applyProtection="1">
      <alignment vertical="center"/>
      <protection hidden="1"/>
    </xf>
    <xf numFmtId="0" fontId="44" fillId="0" borderId="0" xfId="0" applyFont="1" applyFill="1" applyBorder="1" applyAlignment="1" applyProtection="1">
      <alignment vertical="center"/>
      <protection hidden="1"/>
    </xf>
    <xf numFmtId="165" fontId="34" fillId="13" borderId="44" xfId="0" applyNumberFormat="1" applyFont="1" applyFill="1" applyBorder="1" applyAlignment="1" applyProtection="1">
      <alignment horizontal="center" vertical="center"/>
      <protection hidden="1"/>
    </xf>
    <xf numFmtId="165" fontId="34" fillId="13" borderId="45" xfId="0" applyNumberFormat="1" applyFont="1" applyFill="1" applyBorder="1" applyAlignment="1" applyProtection="1">
      <alignment horizontal="center" vertical="center"/>
      <protection hidden="1"/>
    </xf>
    <xf numFmtId="165" fontId="34" fillId="13" borderId="48" xfId="0" applyNumberFormat="1" applyFont="1" applyFill="1" applyBorder="1" applyAlignment="1" applyProtection="1">
      <alignment horizontal="center" vertical="center"/>
      <protection hidden="1"/>
    </xf>
    <xf numFmtId="165" fontId="57" fillId="33" borderId="66" xfId="44" applyNumberFormat="1" applyFont="1" applyFill="1" applyBorder="1" applyAlignment="1" applyProtection="1">
      <alignment horizontal="center" vertical="center" shrinkToFit="1"/>
      <protection hidden="1"/>
    </xf>
    <xf numFmtId="165" fontId="57" fillId="33" borderId="75" xfId="44" applyNumberFormat="1" applyFont="1" applyFill="1" applyBorder="1" applyAlignment="1" applyProtection="1">
      <alignment horizontal="center" vertical="center" shrinkToFit="1"/>
      <protection hidden="1"/>
    </xf>
    <xf numFmtId="165" fontId="57" fillId="33" borderId="82" xfId="44" applyNumberFormat="1" applyFont="1" applyFill="1" applyBorder="1" applyAlignment="1" applyProtection="1">
      <alignment horizontal="center" vertical="center" shrinkToFit="1"/>
      <protection hidden="1"/>
    </xf>
    <xf numFmtId="0" fontId="36" fillId="0" borderId="0" xfId="3" applyFont="1" applyAlignment="1">
      <alignment horizontal="center"/>
    </xf>
    <xf numFmtId="0" fontId="0" fillId="0" borderId="0" xfId="0">
      <alignment vertical="center"/>
    </xf>
    <xf numFmtId="0" fontId="24" fillId="3" borderId="0" xfId="0" applyFont="1" applyFill="1" applyBorder="1" applyAlignment="1" applyProtection="1">
      <alignment horizontal="center"/>
      <protection hidden="1"/>
    </xf>
    <xf numFmtId="0" fontId="0" fillId="0" borderId="0" xfId="0" applyProtection="1">
      <alignment vertical="center"/>
      <protection hidden="1"/>
    </xf>
    <xf numFmtId="0" fontId="25" fillId="5" borderId="0" xfId="0" applyFont="1" applyFill="1" applyBorder="1" applyAlignment="1" applyProtection="1">
      <alignment vertical="center"/>
      <protection hidden="1"/>
    </xf>
    <xf numFmtId="0" fontId="24" fillId="5" borderId="0" xfId="0" applyFont="1" applyFill="1" applyBorder="1" applyAlignment="1" applyProtection="1">
      <protection hidden="1"/>
    </xf>
    <xf numFmtId="10" fontId="24" fillId="5" borderId="0" xfId="0" applyNumberFormat="1" applyFont="1" applyFill="1" applyBorder="1" applyAlignment="1" applyProtection="1">
      <alignment vertical="center"/>
      <protection hidden="1"/>
    </xf>
    <xf numFmtId="0" fontId="25" fillId="0" borderId="13" xfId="0" applyFont="1" applyFill="1" applyBorder="1" applyAlignment="1" applyProtection="1">
      <protection hidden="1"/>
    </xf>
    <xf numFmtId="0" fontId="25" fillId="8" borderId="13" xfId="0" applyFont="1" applyFill="1" applyBorder="1" applyAlignment="1" applyProtection="1">
      <alignment horizontal="center" vertical="center"/>
      <protection hidden="1"/>
    </xf>
    <xf numFmtId="0" fontId="25" fillId="8" borderId="4" xfId="0" applyFont="1" applyFill="1" applyBorder="1" applyAlignment="1" applyProtection="1">
      <alignment horizontal="center" vertical="center"/>
      <protection hidden="1"/>
    </xf>
    <xf numFmtId="0" fontId="24" fillId="5" borderId="66" xfId="0" applyFont="1" applyFill="1" applyBorder="1" applyAlignment="1" applyProtection="1">
      <alignment vertical="center"/>
      <protection hidden="1"/>
    </xf>
    <xf numFmtId="0" fontId="24" fillId="5" borderId="82" xfId="0" applyFont="1" applyFill="1" applyBorder="1" applyAlignment="1" applyProtection="1">
      <alignment vertical="center"/>
      <protection hidden="1"/>
    </xf>
    <xf numFmtId="0" fontId="25" fillId="5" borderId="2" xfId="0" applyFont="1" applyFill="1" applyBorder="1" applyAlignment="1" applyProtection="1">
      <protection hidden="1"/>
    </xf>
    <xf numFmtId="0" fontId="24" fillId="0" borderId="0" xfId="0" applyFont="1" applyFill="1" applyBorder="1" applyAlignment="1" applyProtection="1">
      <protection hidden="1"/>
    </xf>
    <xf numFmtId="10" fontId="25" fillId="0" borderId="0" xfId="0" applyNumberFormat="1" applyFont="1" applyFill="1" applyBorder="1" applyAlignment="1" applyProtection="1">
      <alignment horizontal="center" vertical="center"/>
      <protection hidden="1"/>
    </xf>
    <xf numFmtId="0" fontId="25" fillId="0" borderId="0" xfId="0"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25" fillId="0" borderId="0" xfId="0" applyNumberFormat="1" applyFont="1" applyFill="1" applyBorder="1" applyAlignment="1" applyProtection="1">
      <alignment horizontal="center" vertical="center"/>
      <protection hidden="1"/>
    </xf>
    <xf numFmtId="10" fontId="25" fillId="0" borderId="0" xfId="0" applyNumberFormat="1" applyFont="1" applyFill="1" applyBorder="1" applyAlignment="1" applyProtection="1">
      <alignment vertical="center"/>
      <protection hidden="1"/>
    </xf>
    <xf numFmtId="0" fontId="24" fillId="0" borderId="0" xfId="0" applyNumberFormat="1" applyFont="1" applyFill="1" applyBorder="1" applyAlignment="1" applyProtection="1">
      <alignment horizontal="center" vertical="center"/>
      <protection hidden="1"/>
    </xf>
    <xf numFmtId="0" fontId="24" fillId="0" borderId="67" xfId="0" applyFont="1" applyFill="1" applyBorder="1" applyAlignment="1" applyProtection="1">
      <protection hidden="1"/>
    </xf>
    <xf numFmtId="0" fontId="24" fillId="0" borderId="102" xfId="0" applyFont="1" applyFill="1" applyBorder="1" applyAlignment="1" applyProtection="1">
      <alignment vertical="center"/>
      <protection hidden="1"/>
    </xf>
    <xf numFmtId="0" fontId="18" fillId="0" borderId="66" xfId="0" applyNumberFormat="1" applyFont="1" applyFill="1" applyBorder="1" applyAlignment="1" applyProtection="1">
      <alignment horizontal="center" vertical="center"/>
      <protection hidden="1"/>
    </xf>
    <xf numFmtId="10" fontId="16" fillId="5" borderId="0" xfId="0" applyNumberFormat="1" applyFont="1" applyFill="1" applyBorder="1" applyAlignment="1" applyProtection="1">
      <alignment vertical="center"/>
      <protection hidden="1"/>
    </xf>
    <xf numFmtId="0" fontId="18" fillId="0" borderId="82" xfId="0" applyNumberFormat="1" applyFont="1" applyFill="1" applyBorder="1" applyAlignment="1" applyProtection="1">
      <alignment horizontal="center" vertical="center"/>
      <protection hidden="1"/>
    </xf>
    <xf numFmtId="10" fontId="18" fillId="5" borderId="0" xfId="0" applyNumberFormat="1" applyFont="1" applyFill="1" applyBorder="1" applyAlignment="1" applyProtection="1">
      <alignment vertical="center"/>
      <protection hidden="1"/>
    </xf>
    <xf numFmtId="0" fontId="24" fillId="5" borderId="67" xfId="0" applyFont="1" applyFill="1" applyBorder="1" applyAlignment="1" applyProtection="1">
      <alignment horizontal="center" vertical="center"/>
      <protection hidden="1"/>
    </xf>
    <xf numFmtId="1" fontId="24" fillId="5" borderId="66" xfId="0" applyNumberFormat="1" applyFont="1" applyFill="1" applyBorder="1" applyAlignment="1" applyProtection="1">
      <alignment horizontal="center" vertical="center"/>
      <protection hidden="1"/>
    </xf>
    <xf numFmtId="0" fontId="25" fillId="9" borderId="13" xfId="0" applyFont="1" applyFill="1" applyBorder="1" applyAlignment="1" applyProtection="1">
      <alignment horizontal="center" vertical="center"/>
      <protection hidden="1"/>
    </xf>
    <xf numFmtId="0" fontId="25" fillId="9" borderId="4" xfId="0" applyFont="1" applyFill="1" applyBorder="1" applyAlignment="1" applyProtection="1">
      <alignment horizontal="center" vertical="center"/>
      <protection hidden="1"/>
    </xf>
    <xf numFmtId="1" fontId="18" fillId="5" borderId="66" xfId="0" applyNumberFormat="1" applyFont="1" applyFill="1" applyBorder="1" applyAlignment="1" applyProtection="1">
      <alignment horizontal="center" vertical="center"/>
      <protection hidden="1"/>
    </xf>
    <xf numFmtId="1" fontId="18" fillId="5" borderId="82" xfId="0" applyNumberFormat="1" applyFont="1" applyFill="1" applyBorder="1" applyAlignment="1" applyProtection="1">
      <alignment horizontal="center" vertical="center"/>
      <protection hidden="1"/>
    </xf>
    <xf numFmtId="0" fontId="0" fillId="0" borderId="0" xfId="0" applyProtection="1">
      <alignment vertical="center"/>
      <protection hidden="1"/>
    </xf>
    <xf numFmtId="0" fontId="24" fillId="5" borderId="102" xfId="0" applyFont="1" applyFill="1" applyBorder="1" applyAlignment="1" applyProtection="1">
      <alignment horizontal="center" vertical="center"/>
      <protection hidden="1"/>
    </xf>
    <xf numFmtId="0" fontId="18" fillId="0" borderId="66" xfId="0" applyNumberFormat="1" applyFont="1" applyFill="1" applyBorder="1" applyAlignment="1" applyProtection="1">
      <alignment horizontal="center" vertical="center"/>
      <protection hidden="1"/>
    </xf>
    <xf numFmtId="0" fontId="18" fillId="0" borderId="82" xfId="0" applyNumberFormat="1" applyFont="1" applyFill="1" applyBorder="1" applyAlignment="1" applyProtection="1">
      <alignment horizontal="center" vertical="center"/>
      <protection hidden="1"/>
    </xf>
    <xf numFmtId="1" fontId="24" fillId="5" borderId="101" xfId="0" applyNumberFormat="1" applyFont="1" applyFill="1" applyBorder="1" applyAlignment="1" applyProtection="1">
      <alignment horizontal="center" vertical="center"/>
      <protection hidden="1"/>
    </xf>
    <xf numFmtId="0" fontId="25" fillId="5" borderId="1" xfId="0" applyFont="1" applyFill="1" applyBorder="1" applyAlignment="1" applyProtection="1">
      <alignment horizontal="center" vertical="center"/>
      <protection hidden="1"/>
    </xf>
    <xf numFmtId="1" fontId="25" fillId="5" borderId="2" xfId="0" applyNumberFormat="1" applyFont="1" applyFill="1" applyBorder="1" applyAlignment="1" applyProtection="1">
      <alignment horizontal="center" vertical="center"/>
      <protection hidden="1"/>
    </xf>
    <xf numFmtId="1" fontId="18" fillId="0" borderId="66" xfId="0" applyNumberFormat="1" applyFont="1" applyFill="1" applyBorder="1" applyAlignment="1" applyProtection="1">
      <alignment horizontal="center" vertical="center"/>
      <protection hidden="1"/>
    </xf>
    <xf numFmtId="1" fontId="18" fillId="0" borderId="82" xfId="0" applyNumberFormat="1" applyFont="1" applyFill="1" applyBorder="1" applyAlignment="1" applyProtection="1">
      <alignment horizontal="center" vertical="center"/>
      <protection hidden="1"/>
    </xf>
    <xf numFmtId="0" fontId="36" fillId="0" borderId="0" xfId="3" applyFont="1"/>
    <xf numFmtId="0" fontId="91" fillId="3" borderId="0" xfId="0" applyFont="1" applyFill="1" applyBorder="1" applyAlignment="1" applyProtection="1">
      <protection hidden="1"/>
    </xf>
    <xf numFmtId="0" fontId="16" fillId="5" borderId="0" xfId="0" applyFont="1" applyFill="1" applyBorder="1" applyAlignment="1" applyProtection="1">
      <alignment horizontal="center"/>
      <protection hidden="1"/>
    </xf>
    <xf numFmtId="0" fontId="16" fillId="3" borderId="0" xfId="0" applyFont="1" applyFill="1" applyBorder="1" applyAlignment="1" applyProtection="1">
      <alignment vertical="center"/>
      <protection hidden="1"/>
    </xf>
    <xf numFmtId="0" fontId="16" fillId="3" borderId="0" xfId="0" applyFont="1" applyFill="1" applyBorder="1" applyAlignment="1" applyProtection="1">
      <alignment horizontal="left" vertical="center"/>
      <protection hidden="1"/>
    </xf>
    <xf numFmtId="0" fontId="16" fillId="5" borderId="0" xfId="0" applyFont="1" applyFill="1" applyBorder="1" applyAlignment="1" applyProtection="1">
      <alignment horizontal="left" vertical="center"/>
      <protection hidden="1"/>
    </xf>
    <xf numFmtId="0" fontId="25" fillId="6" borderId="5" xfId="0" applyFont="1" applyFill="1" applyBorder="1" applyAlignment="1" applyProtection="1">
      <alignment horizontal="center" vertical="center"/>
      <protection hidden="1"/>
    </xf>
    <xf numFmtId="0" fontId="25" fillId="6" borderId="6" xfId="0" applyFont="1" applyFill="1" applyBorder="1" applyAlignment="1" applyProtection="1">
      <alignment horizontal="center" vertical="center"/>
      <protection hidden="1"/>
    </xf>
    <xf numFmtId="0" fontId="10" fillId="0" borderId="0" xfId="44" applyFill="1" applyBorder="1" applyAlignment="1">
      <alignment horizontal="center"/>
    </xf>
    <xf numFmtId="0" fontId="18" fillId="3" borderId="22" xfId="0" applyFont="1" applyFill="1" applyBorder="1" applyAlignment="1" applyProtection="1">
      <alignment horizontal="left" vertical="center"/>
      <protection hidden="1"/>
    </xf>
    <xf numFmtId="0" fontId="18" fillId="3" borderId="22" xfId="0" applyFont="1" applyFill="1" applyBorder="1" applyAlignment="1" applyProtection="1">
      <protection hidden="1"/>
    </xf>
    <xf numFmtId="0" fontId="16" fillId="11" borderId="22" xfId="0" applyFont="1" applyFill="1" applyBorder="1" applyAlignment="1" applyProtection="1">
      <alignment horizontal="center" vertical="center"/>
      <protection hidden="1"/>
    </xf>
    <xf numFmtId="0" fontId="16" fillId="10" borderId="22" xfId="0" applyFont="1" applyFill="1" applyBorder="1" applyAlignment="1" applyProtection="1">
      <alignment horizontal="center" vertical="center"/>
      <protection hidden="1"/>
    </xf>
    <xf numFmtId="0" fontId="16" fillId="17" borderId="22" xfId="0" applyFont="1" applyFill="1" applyBorder="1" applyAlignment="1" applyProtection="1">
      <alignment horizontal="center" vertical="center"/>
      <protection hidden="1"/>
    </xf>
    <xf numFmtId="0" fontId="95" fillId="0" borderId="0" xfId="44" applyFont="1" applyFill="1" applyBorder="1" applyAlignment="1">
      <alignment horizontal="center" vertical="center"/>
    </xf>
    <xf numFmtId="1" fontId="77" fillId="32" borderId="66" xfId="44" applyNumberFormat="1" applyFont="1" applyFill="1" applyBorder="1" applyAlignment="1" applyProtection="1">
      <alignment horizontal="center" vertical="center" shrinkToFit="1"/>
      <protection hidden="1"/>
    </xf>
    <xf numFmtId="164" fontId="85" fillId="32" borderId="69" xfId="44" applyNumberFormat="1" applyFont="1" applyFill="1" applyBorder="1" applyAlignment="1" applyProtection="1">
      <alignment horizontal="center" vertical="center" shrinkToFit="1"/>
      <protection hidden="1"/>
    </xf>
    <xf numFmtId="0" fontId="85" fillId="32" borderId="69" xfId="44" applyFont="1" applyFill="1" applyBorder="1" applyAlignment="1" applyProtection="1">
      <alignment horizontal="center" vertical="center" shrinkToFit="1"/>
      <protection hidden="1"/>
    </xf>
    <xf numFmtId="1" fontId="77" fillId="32" borderId="75" xfId="44" applyNumberFormat="1" applyFont="1" applyFill="1" applyBorder="1" applyAlignment="1" applyProtection="1">
      <alignment horizontal="center" vertical="center" shrinkToFit="1"/>
      <protection hidden="1"/>
    </xf>
    <xf numFmtId="164" fontId="85" fillId="32" borderId="78" xfId="44" applyNumberFormat="1" applyFont="1" applyFill="1" applyBorder="1" applyAlignment="1" applyProtection="1">
      <alignment horizontal="center" vertical="center" shrinkToFit="1"/>
      <protection hidden="1"/>
    </xf>
    <xf numFmtId="0" fontId="85" fillId="32" borderId="78" xfId="44" applyFont="1" applyFill="1" applyBorder="1" applyAlignment="1" applyProtection="1">
      <alignment horizontal="center" vertical="center" shrinkToFit="1"/>
      <protection hidden="1"/>
    </xf>
    <xf numFmtId="1" fontId="77" fillId="32" borderId="82" xfId="44" applyNumberFormat="1" applyFont="1" applyFill="1" applyBorder="1" applyAlignment="1" applyProtection="1">
      <alignment horizontal="center" vertical="center" shrinkToFit="1"/>
      <protection hidden="1"/>
    </xf>
    <xf numFmtId="164" fontId="85" fillId="32" borderId="85" xfId="44" applyNumberFormat="1" applyFont="1" applyFill="1" applyBorder="1" applyAlignment="1" applyProtection="1">
      <alignment horizontal="center" vertical="center" shrinkToFit="1"/>
      <protection hidden="1"/>
    </xf>
    <xf numFmtId="0" fontId="85" fillId="32" borderId="85" xfId="44" applyFont="1" applyFill="1" applyBorder="1" applyAlignment="1" applyProtection="1">
      <alignment horizontal="center" vertical="center" shrinkToFit="1"/>
      <protection hidden="1"/>
    </xf>
    <xf numFmtId="165" fontId="10" fillId="0" borderId="115" xfId="44" applyNumberFormat="1" applyFill="1" applyBorder="1" applyAlignment="1" applyProtection="1">
      <alignment horizontal="center" vertical="center" shrinkToFit="1"/>
      <protection hidden="1"/>
    </xf>
    <xf numFmtId="165" fontId="10" fillId="0" borderId="109" xfId="44" applyNumberFormat="1" applyFill="1" applyBorder="1" applyAlignment="1" applyProtection="1">
      <alignment horizontal="center" vertical="center" shrinkToFit="1"/>
      <protection hidden="1"/>
    </xf>
    <xf numFmtId="165" fontId="10" fillId="0" borderId="138" xfId="44" applyNumberFormat="1" applyFill="1" applyBorder="1" applyAlignment="1" applyProtection="1">
      <alignment horizontal="center" vertical="center" shrinkToFit="1"/>
      <protection hidden="1"/>
    </xf>
    <xf numFmtId="165" fontId="10" fillId="0" borderId="113" xfId="44" applyNumberFormat="1" applyFill="1" applyBorder="1" applyAlignment="1" applyProtection="1">
      <alignment horizontal="center" vertical="center" shrinkToFit="1"/>
      <protection hidden="1"/>
    </xf>
    <xf numFmtId="165" fontId="10" fillId="0" borderId="117" xfId="44" applyNumberFormat="1" applyFill="1" applyBorder="1" applyAlignment="1" applyProtection="1">
      <alignment horizontal="center" vertical="center" shrinkToFit="1"/>
      <protection hidden="1"/>
    </xf>
    <xf numFmtId="165" fontId="10" fillId="0" borderId="110" xfId="44" applyNumberFormat="1" applyFill="1" applyBorder="1" applyAlignment="1" applyProtection="1">
      <alignment horizontal="center" vertical="center" shrinkToFit="1"/>
      <protection hidden="1"/>
    </xf>
    <xf numFmtId="165" fontId="10" fillId="0" borderId="139" xfId="44" applyNumberFormat="1" applyFill="1" applyBorder="1" applyAlignment="1" applyProtection="1">
      <alignment horizontal="center" vertical="center" shrinkToFit="1"/>
      <protection hidden="1"/>
    </xf>
    <xf numFmtId="165" fontId="10" fillId="0" borderId="112" xfId="44" applyNumberFormat="1" applyFill="1" applyBorder="1" applyAlignment="1" applyProtection="1">
      <alignment horizontal="center" vertical="center" shrinkToFit="1"/>
      <protection hidden="1"/>
    </xf>
    <xf numFmtId="165" fontId="10" fillId="0" borderId="119" xfId="44" applyNumberFormat="1" applyFill="1" applyBorder="1" applyAlignment="1" applyProtection="1">
      <alignment horizontal="center" vertical="center" shrinkToFit="1"/>
      <protection hidden="1"/>
    </xf>
    <xf numFmtId="165" fontId="10" fillId="0" borderId="111" xfId="44" applyNumberFormat="1" applyFill="1" applyBorder="1" applyAlignment="1" applyProtection="1">
      <alignment horizontal="center" vertical="center" shrinkToFit="1"/>
      <protection hidden="1"/>
    </xf>
    <xf numFmtId="165" fontId="10" fillId="0" borderId="140" xfId="44" applyNumberFormat="1" applyFill="1" applyBorder="1" applyAlignment="1" applyProtection="1">
      <alignment horizontal="center" vertical="center" shrinkToFit="1"/>
      <protection hidden="1"/>
    </xf>
    <xf numFmtId="165" fontId="10" fillId="0" borderId="114" xfId="44" applyNumberFormat="1" applyFill="1" applyBorder="1" applyAlignment="1" applyProtection="1">
      <alignment horizontal="center" vertical="center" shrinkToFit="1"/>
      <protection hidden="1"/>
    </xf>
    <xf numFmtId="0" fontId="18" fillId="3" borderId="0" xfId="0" applyFont="1" applyFill="1" applyBorder="1" applyAlignment="1" applyProtection="1">
      <alignment horizontal="center"/>
      <protection hidden="1"/>
    </xf>
    <xf numFmtId="0" fontId="16" fillId="3" borderId="0" xfId="0" applyFont="1" applyFill="1" applyBorder="1" applyAlignment="1" applyProtection="1">
      <alignment horizontal="center" vertical="center"/>
      <protection hidden="1"/>
    </xf>
    <xf numFmtId="0" fontId="16" fillId="3" borderId="0" xfId="0" applyFont="1" applyFill="1" applyBorder="1" applyAlignment="1" applyProtection="1">
      <alignment horizontal="center" vertical="center" wrapText="1"/>
      <protection hidden="1"/>
    </xf>
    <xf numFmtId="0" fontId="15" fillId="2" borderId="0" xfId="0" applyFont="1" applyFill="1" applyAlignment="1" applyProtection="1">
      <alignment wrapText="1"/>
      <protection hidden="1"/>
    </xf>
    <xf numFmtId="0" fontId="15" fillId="2" borderId="0" xfId="0" applyFont="1" applyFill="1" applyAlignment="1" applyProtection="1">
      <protection hidden="1"/>
    </xf>
    <xf numFmtId="0" fontId="15" fillId="2" borderId="0" xfId="0" applyFont="1" applyFill="1" applyAlignment="1" applyProtection="1">
      <alignment horizontal="center"/>
      <protection hidden="1"/>
    </xf>
    <xf numFmtId="0" fontId="97" fillId="3" borderId="0" xfId="0" applyFont="1" applyFill="1" applyBorder="1" applyAlignment="1" applyProtection="1">
      <protection hidden="1"/>
    </xf>
    <xf numFmtId="0" fontId="97" fillId="2" borderId="0" xfId="0" applyFont="1" applyFill="1" applyAlignment="1" applyProtection="1">
      <protection hidden="1"/>
    </xf>
    <xf numFmtId="0" fontId="18" fillId="3" borderId="142" xfId="0" applyFont="1" applyFill="1" applyBorder="1" applyAlignment="1" applyProtection="1">
      <protection hidden="1"/>
    </xf>
    <xf numFmtId="0" fontId="18" fillId="3" borderId="143" xfId="0" applyFont="1" applyFill="1" applyBorder="1" applyAlignment="1" applyProtection="1">
      <protection hidden="1"/>
    </xf>
    <xf numFmtId="0" fontId="16" fillId="6" borderId="24" xfId="0" applyFont="1" applyFill="1" applyBorder="1" applyAlignment="1" applyProtection="1">
      <alignment horizontal="center" vertical="center"/>
      <protection hidden="1"/>
    </xf>
    <xf numFmtId="0" fontId="16" fillId="6" borderId="26" xfId="0" applyFont="1" applyFill="1" applyBorder="1" applyAlignment="1" applyProtection="1">
      <alignment horizontal="center" vertical="center" wrapText="1"/>
      <protection hidden="1"/>
    </xf>
    <xf numFmtId="0" fontId="18" fillId="3" borderId="144" xfId="0" applyFont="1" applyFill="1" applyBorder="1" applyAlignment="1" applyProtection="1">
      <protection hidden="1"/>
    </xf>
    <xf numFmtId="0" fontId="18" fillId="3" borderId="136" xfId="0" applyFont="1" applyFill="1" applyBorder="1" applyAlignment="1" applyProtection="1">
      <protection hidden="1"/>
    </xf>
    <xf numFmtId="0" fontId="18" fillId="3" borderId="145" xfId="0" applyFont="1" applyFill="1" applyBorder="1" applyAlignment="1" applyProtection="1">
      <protection hidden="1"/>
    </xf>
    <xf numFmtId="0" fontId="18" fillId="3" borderId="137" xfId="0" applyFont="1" applyFill="1" applyBorder="1" applyAlignment="1" applyProtection="1">
      <protection hidden="1"/>
    </xf>
    <xf numFmtId="0" fontId="24" fillId="5" borderId="76" xfId="0" applyFont="1" applyFill="1" applyBorder="1" applyAlignment="1" applyProtection="1">
      <alignment horizontal="left" vertical="center"/>
      <protection locked="0"/>
    </xf>
    <xf numFmtId="0" fontId="24" fillId="5" borderId="83" xfId="0" applyFont="1" applyFill="1" applyBorder="1" applyAlignment="1" applyProtection="1">
      <alignment horizontal="left" vertical="center"/>
      <protection locked="0"/>
    </xf>
    <xf numFmtId="0" fontId="24" fillId="5" borderId="67" xfId="0" applyFont="1" applyFill="1" applyBorder="1" applyAlignment="1" applyProtection="1">
      <alignment horizontal="left" vertical="center"/>
      <protection locked="0"/>
    </xf>
    <xf numFmtId="0" fontId="25" fillId="6" borderId="1" xfId="0" applyFont="1" applyFill="1" applyBorder="1" applyAlignment="1" applyProtection="1">
      <alignment horizontal="center" vertical="center"/>
      <protection hidden="1"/>
    </xf>
    <xf numFmtId="0" fontId="30" fillId="5" borderId="0" xfId="0" applyFont="1" applyFill="1" applyBorder="1" applyAlignment="1" applyProtection="1">
      <alignment horizontal="left" vertical="center"/>
    </xf>
    <xf numFmtId="14" fontId="24" fillId="5" borderId="109" xfId="0" applyNumberFormat="1" applyFont="1" applyFill="1" applyBorder="1" applyAlignment="1" applyProtection="1">
      <alignment horizontal="center" vertical="center"/>
      <protection locked="0"/>
    </xf>
    <xf numFmtId="14" fontId="24" fillId="5" borderId="110" xfId="0" applyNumberFormat="1" applyFont="1" applyFill="1" applyBorder="1" applyAlignment="1" applyProtection="1">
      <alignment horizontal="center" vertical="center"/>
      <protection locked="0"/>
    </xf>
    <xf numFmtId="14" fontId="24" fillId="5" borderId="111" xfId="0" applyNumberFormat="1" applyFont="1" applyFill="1" applyBorder="1" applyAlignment="1" applyProtection="1">
      <alignment horizontal="center" vertical="center"/>
      <protection locked="0"/>
    </xf>
    <xf numFmtId="0" fontId="18" fillId="3" borderId="0" xfId="0" applyFont="1" applyFill="1" applyBorder="1" applyAlignment="1" applyProtection="1">
      <alignment horizontal="center" vertical="center"/>
      <protection hidden="1"/>
    </xf>
    <xf numFmtId="0" fontId="18" fillId="3" borderId="22" xfId="0" applyFont="1" applyFill="1" applyBorder="1" applyAlignment="1" applyProtection="1">
      <alignment horizontal="center" vertical="center"/>
      <protection hidden="1"/>
    </xf>
    <xf numFmtId="1" fontId="18" fillId="3" borderId="22" xfId="0" applyNumberFormat="1" applyFont="1" applyFill="1" applyBorder="1" applyAlignment="1" applyProtection="1">
      <alignment horizontal="center" vertical="center"/>
      <protection hidden="1"/>
    </xf>
    <xf numFmtId="165" fontId="77" fillId="32" borderId="69" xfId="44" applyNumberFormat="1" applyFont="1" applyFill="1" applyBorder="1" applyAlignment="1" applyProtection="1">
      <alignment horizontal="center" vertical="center" shrinkToFit="1"/>
      <protection hidden="1"/>
    </xf>
    <xf numFmtId="165" fontId="77" fillId="32" borderId="78" xfId="44" applyNumberFormat="1" applyFont="1" applyFill="1" applyBorder="1" applyAlignment="1" applyProtection="1">
      <alignment horizontal="center" vertical="center" shrinkToFit="1"/>
      <protection hidden="1"/>
    </xf>
    <xf numFmtId="165" fontId="77" fillId="32" borderId="85" xfId="44" applyNumberFormat="1" applyFont="1" applyFill="1" applyBorder="1" applyAlignment="1" applyProtection="1">
      <alignment horizontal="center" vertical="center" shrinkToFit="1"/>
      <protection hidden="1"/>
    </xf>
    <xf numFmtId="0" fontId="46" fillId="3" borderId="0" xfId="1" applyNumberFormat="1" applyFont="1" applyFill="1" applyBorder="1" applyAlignment="1" applyProtection="1">
      <alignment horizontal="left"/>
      <protection hidden="1"/>
    </xf>
    <xf numFmtId="0" fontId="19" fillId="9" borderId="13" xfId="0" applyFont="1" applyFill="1" applyBorder="1" applyAlignment="1" applyProtection="1">
      <alignment horizontal="right" vertical="center"/>
      <protection locked="0"/>
    </xf>
    <xf numFmtId="0" fontId="62" fillId="3" borderId="0" xfId="0" applyFont="1" applyFill="1" applyBorder="1" applyAlignment="1" applyProtection="1">
      <alignment horizontal="left"/>
      <protection hidden="1"/>
    </xf>
    <xf numFmtId="0" fontId="34" fillId="4" borderId="48" xfId="0" applyFont="1" applyFill="1" applyBorder="1" applyAlignment="1" applyProtection="1">
      <alignment horizontal="center" vertical="center" wrapText="1"/>
      <protection hidden="1"/>
    </xf>
    <xf numFmtId="165" fontId="34" fillId="5" borderId="130" xfId="0" applyNumberFormat="1" applyFont="1" applyFill="1" applyBorder="1" applyAlignment="1" applyProtection="1">
      <alignment horizontal="center" vertical="center"/>
      <protection locked="0" hidden="1"/>
    </xf>
    <xf numFmtId="165" fontId="34" fillId="5" borderId="131" xfId="0" applyNumberFormat="1" applyFont="1" applyFill="1" applyBorder="1" applyAlignment="1" applyProtection="1">
      <alignment horizontal="center" vertical="center"/>
      <protection locked="0" hidden="1"/>
    </xf>
    <xf numFmtId="165" fontId="34" fillId="5" borderId="132" xfId="0" applyNumberFormat="1" applyFont="1" applyFill="1" applyBorder="1" applyAlignment="1" applyProtection="1">
      <alignment horizontal="center" vertical="center"/>
      <protection locked="0" hidden="1"/>
    </xf>
    <xf numFmtId="0" fontId="18" fillId="5" borderId="148" xfId="0" applyFont="1" applyFill="1" applyBorder="1" applyAlignment="1" applyProtection="1">
      <protection hidden="1"/>
    </xf>
    <xf numFmtId="0" fontId="18" fillId="5" borderId="148" xfId="0" applyFont="1" applyFill="1" applyBorder="1" applyAlignment="1" applyProtection="1">
      <alignment horizontal="center" vertical="center" textRotation="90"/>
      <protection hidden="1"/>
    </xf>
    <xf numFmtId="0" fontId="18" fillId="5" borderId="110" xfId="0" applyFont="1" applyFill="1" applyBorder="1" applyAlignment="1" applyProtection="1">
      <alignment horizontal="center"/>
      <protection hidden="1"/>
    </xf>
    <xf numFmtId="0" fontId="18" fillId="5" borderId="110" xfId="0" applyFont="1" applyFill="1" applyBorder="1" applyAlignment="1" applyProtection="1">
      <alignment horizontal="center" vertical="center"/>
      <protection hidden="1"/>
    </xf>
    <xf numFmtId="0" fontId="18" fillId="5" borderId="149" xfId="0" applyFont="1" applyFill="1" applyBorder="1" applyAlignment="1" applyProtection="1">
      <alignment horizontal="center"/>
      <protection hidden="1"/>
    </xf>
    <xf numFmtId="0" fontId="18" fillId="5" borderId="149" xfId="0" applyFont="1" applyFill="1" applyBorder="1" applyAlignment="1" applyProtection="1">
      <alignment horizontal="center" vertical="center"/>
      <protection hidden="1"/>
    </xf>
    <xf numFmtId="0" fontId="59" fillId="0" borderId="22" xfId="0" applyFont="1" applyBorder="1">
      <alignment vertical="center"/>
    </xf>
    <xf numFmtId="0" fontId="59" fillId="0" borderId="0" xfId="0" applyFont="1">
      <alignment vertical="center"/>
    </xf>
    <xf numFmtId="0" fontId="5" fillId="0" borderId="0" xfId="63" applyFont="1"/>
    <xf numFmtId="0" fontId="85" fillId="0" borderId="0" xfId="63" applyFont="1" applyAlignment="1" applyProtection="1">
      <alignment vertical="center"/>
    </xf>
    <xf numFmtId="0" fontId="85" fillId="0" borderId="0" xfId="63" applyFont="1"/>
    <xf numFmtId="0" fontId="84" fillId="0" borderId="0" xfId="63" applyFont="1"/>
    <xf numFmtId="0" fontId="85" fillId="0" borderId="0" xfId="63" applyFont="1" applyAlignment="1">
      <alignment horizontal="left" vertical="center"/>
    </xf>
    <xf numFmtId="0" fontId="85" fillId="0" borderId="0" xfId="63" applyFont="1" applyAlignment="1" applyProtection="1"/>
    <xf numFmtId="0" fontId="16" fillId="5" borderId="0" xfId="0" applyFont="1" applyFill="1" applyBorder="1" applyAlignment="1" applyProtection="1">
      <alignment horizontal="center"/>
      <protection hidden="1"/>
    </xf>
    <xf numFmtId="0" fontId="99" fillId="3" borderId="0" xfId="0" applyFont="1" applyFill="1" applyBorder="1" applyAlignment="1" applyProtection="1">
      <alignment horizontal="left" vertical="center"/>
      <protection hidden="1"/>
    </xf>
    <xf numFmtId="165" fontId="16" fillId="5" borderId="107" xfId="0" applyNumberFormat="1" applyFont="1" applyFill="1" applyBorder="1" applyAlignment="1" applyProtection="1">
      <alignment horizontal="center" vertical="center"/>
      <protection hidden="1"/>
    </xf>
    <xf numFmtId="165" fontId="16" fillId="5" borderId="94" xfId="0" applyNumberFormat="1" applyFont="1" applyFill="1" applyBorder="1" applyAlignment="1" applyProtection="1">
      <alignment horizontal="center" vertical="center"/>
      <protection hidden="1"/>
    </xf>
    <xf numFmtId="165" fontId="16" fillId="5" borderId="97" xfId="0" applyNumberFormat="1" applyFont="1" applyFill="1" applyBorder="1" applyAlignment="1" applyProtection="1">
      <alignment horizontal="center" vertical="center"/>
      <protection hidden="1"/>
    </xf>
    <xf numFmtId="165" fontId="35" fillId="5" borderId="44" xfId="0" applyNumberFormat="1" applyFont="1" applyFill="1" applyBorder="1" applyAlignment="1" applyProtection="1">
      <alignment horizontal="left" vertical="center"/>
      <protection hidden="1"/>
    </xf>
    <xf numFmtId="165" fontId="35" fillId="5" borderId="45" xfId="0" applyNumberFormat="1" applyFont="1" applyFill="1" applyBorder="1" applyAlignment="1" applyProtection="1">
      <alignment horizontal="left" vertical="center"/>
      <protection hidden="1"/>
    </xf>
    <xf numFmtId="165" fontId="35" fillId="5" borderId="48" xfId="0" applyNumberFormat="1" applyFont="1" applyFill="1" applyBorder="1" applyAlignment="1" applyProtection="1">
      <alignment horizontal="left" vertical="center"/>
      <protection hidden="1"/>
    </xf>
    <xf numFmtId="0" fontId="19" fillId="9" borderId="24" xfId="0" applyFont="1" applyFill="1" applyBorder="1" applyAlignment="1" applyProtection="1">
      <alignment horizontal="right" vertical="center"/>
      <protection locked="0"/>
    </xf>
    <xf numFmtId="0" fontId="19" fillId="9" borderId="14" xfId="0" applyFont="1" applyFill="1" applyBorder="1" applyAlignment="1" applyProtection="1">
      <alignment horizontal="right" vertical="center"/>
      <protection locked="0"/>
    </xf>
    <xf numFmtId="0" fontId="21" fillId="3" borderId="58" xfId="0" applyFont="1" applyFill="1" applyBorder="1" applyAlignment="1" applyProtection="1">
      <alignment horizontal="center" vertical="center"/>
    </xf>
    <xf numFmtId="0" fontId="21" fillId="3" borderId="59" xfId="0" applyFont="1" applyFill="1" applyBorder="1" applyAlignment="1" applyProtection="1">
      <alignment horizontal="center" vertical="center"/>
    </xf>
    <xf numFmtId="0" fontId="21" fillId="3" borderId="60" xfId="0" applyFont="1" applyFill="1" applyBorder="1" applyAlignment="1" applyProtection="1">
      <alignment horizontal="center" vertical="center"/>
    </xf>
    <xf numFmtId="0" fontId="16" fillId="9" borderId="2" xfId="0" applyFont="1" applyFill="1" applyBorder="1" applyAlignment="1" applyProtection="1">
      <alignment horizontal="center" vertical="center"/>
      <protection hidden="1"/>
    </xf>
    <xf numFmtId="0" fontId="16" fillId="9" borderId="5" xfId="0" applyFont="1" applyFill="1" applyBorder="1" applyAlignment="1" applyProtection="1">
      <alignment horizontal="center" vertical="center"/>
      <protection hidden="1"/>
    </xf>
    <xf numFmtId="0" fontId="45" fillId="5" borderId="106" xfId="0" applyFont="1" applyFill="1" applyBorder="1" applyAlignment="1" applyProtection="1">
      <alignment horizontal="center" vertical="center"/>
      <protection hidden="1"/>
    </xf>
    <xf numFmtId="0" fontId="45" fillId="5" borderId="92" xfId="0" applyFont="1" applyFill="1" applyBorder="1" applyAlignment="1" applyProtection="1">
      <alignment horizontal="center" vertical="center"/>
      <protection hidden="1"/>
    </xf>
    <xf numFmtId="0" fontId="45" fillId="5" borderId="95" xfId="0" applyFont="1" applyFill="1" applyBorder="1" applyAlignment="1" applyProtection="1">
      <alignment horizontal="center" vertical="center"/>
      <protection hidden="1"/>
    </xf>
    <xf numFmtId="0" fontId="101" fillId="5" borderId="0" xfId="0" applyFont="1" applyFill="1" applyBorder="1" applyAlignment="1" applyProtection="1">
      <alignment vertical="center" wrapText="1"/>
      <protection hidden="1"/>
    </xf>
    <xf numFmtId="0" fontId="101" fillId="5" borderId="0" xfId="0" applyFont="1" applyFill="1" applyBorder="1" applyAlignment="1" applyProtection="1">
      <alignment vertical="center"/>
      <protection hidden="1"/>
    </xf>
    <xf numFmtId="0" fontId="99" fillId="3" borderId="0" xfId="0" applyFont="1" applyFill="1" applyBorder="1" applyAlignment="1" applyProtection="1">
      <alignment vertical="center"/>
      <protection hidden="1"/>
    </xf>
    <xf numFmtId="0" fontId="16" fillId="3" borderId="0" xfId="0" applyFont="1" applyFill="1" applyBorder="1" applyAlignment="1" applyProtection="1">
      <alignment horizontal="center" textRotation="90"/>
      <protection hidden="1"/>
    </xf>
    <xf numFmtId="2" fontId="34" fillId="16" borderId="27" xfId="0" applyNumberFormat="1" applyFont="1" applyFill="1" applyBorder="1" applyAlignment="1" applyProtection="1">
      <alignment horizontal="center" vertical="center"/>
      <protection hidden="1"/>
    </xf>
    <xf numFmtId="2" fontId="34" fillId="16" borderId="8" xfId="0" applyNumberFormat="1" applyFont="1" applyFill="1" applyBorder="1" applyAlignment="1" applyProtection="1">
      <alignment horizontal="center" vertical="center"/>
      <protection hidden="1"/>
    </xf>
    <xf numFmtId="165" fontId="34" fillId="5" borderId="52" xfId="0" applyNumberFormat="1" applyFont="1" applyFill="1" applyBorder="1" applyAlignment="1" applyProtection="1">
      <alignment horizontal="center" vertical="center"/>
      <protection hidden="1"/>
    </xf>
    <xf numFmtId="165" fontId="34" fillId="5" borderId="54" xfId="0" applyNumberFormat="1" applyFont="1" applyFill="1" applyBorder="1" applyAlignment="1" applyProtection="1">
      <alignment horizontal="center" vertical="center"/>
      <protection hidden="1"/>
    </xf>
    <xf numFmtId="165" fontId="34" fillId="5" borderId="56" xfId="0" applyNumberFormat="1" applyFont="1" applyFill="1" applyBorder="1" applyAlignment="1" applyProtection="1">
      <alignment horizontal="center" vertical="center"/>
      <protection hidden="1"/>
    </xf>
    <xf numFmtId="0" fontId="16" fillId="3" borderId="150" xfId="0" applyFont="1" applyFill="1" applyBorder="1" applyAlignment="1" applyProtection="1">
      <alignment horizontal="center" textRotation="90"/>
      <protection hidden="1"/>
    </xf>
    <xf numFmtId="2" fontId="59" fillId="0" borderId="22" xfId="0" applyNumberFormat="1" applyFont="1" applyBorder="1">
      <alignment vertical="center"/>
    </xf>
    <xf numFmtId="0" fontId="4" fillId="0" borderId="0" xfId="44" applyFont="1" applyFill="1"/>
    <xf numFmtId="0" fontId="103" fillId="3" borderId="0" xfId="0" applyFont="1" applyFill="1" applyBorder="1" applyAlignment="1" applyProtection="1">
      <protection hidden="1"/>
    </xf>
    <xf numFmtId="0" fontId="104" fillId="3" borderId="0" xfId="0" applyFont="1" applyFill="1" applyBorder="1" applyAlignment="1" applyProtection="1">
      <protection hidden="1"/>
    </xf>
    <xf numFmtId="0" fontId="105" fillId="0" borderId="0" xfId="44" applyFont="1" applyFill="1" applyBorder="1" applyAlignment="1">
      <alignment vertical="center"/>
    </xf>
    <xf numFmtId="0" fontId="102" fillId="0" borderId="0" xfId="44" applyFont="1" applyFill="1" applyBorder="1" applyAlignment="1">
      <alignment vertical="center"/>
    </xf>
    <xf numFmtId="0" fontId="77" fillId="0" borderId="0" xfId="44" applyFont="1" applyFill="1" applyBorder="1" applyAlignment="1" applyProtection="1">
      <alignment vertical="center"/>
      <protection hidden="1"/>
    </xf>
    <xf numFmtId="0" fontId="106" fillId="0" borderId="0" xfId="44" applyFont="1" applyFill="1" applyBorder="1" applyAlignment="1">
      <alignment vertical="center"/>
    </xf>
    <xf numFmtId="0" fontId="87" fillId="0" borderId="0" xfId="44" applyFont="1" applyFill="1" applyBorder="1" applyAlignment="1" applyProtection="1">
      <alignment horizontal="left"/>
      <protection hidden="1"/>
    </xf>
    <xf numFmtId="0" fontId="87" fillId="0" borderId="0" xfId="44" applyFont="1" applyFill="1" applyBorder="1" applyAlignment="1">
      <alignment horizontal="left"/>
    </xf>
    <xf numFmtId="0" fontId="103" fillId="3" borderId="0" xfId="0" applyFont="1" applyFill="1" applyBorder="1" applyAlignment="1" applyProtection="1">
      <alignment horizontal="left" vertical="top"/>
      <protection hidden="1"/>
    </xf>
    <xf numFmtId="0" fontId="104" fillId="3" borderId="0" xfId="0" applyFont="1" applyFill="1" applyBorder="1" applyAlignment="1" applyProtection="1">
      <alignment horizontal="left" vertical="top"/>
      <protection hidden="1"/>
    </xf>
    <xf numFmtId="0" fontId="103" fillId="3" borderId="0" xfId="0" applyFont="1" applyFill="1" applyBorder="1" applyAlignment="1" applyProtection="1">
      <alignment horizontal="right" vertical="center"/>
      <protection hidden="1"/>
    </xf>
    <xf numFmtId="0" fontId="107" fillId="3" borderId="0" xfId="0" applyFont="1" applyFill="1" applyBorder="1" applyAlignment="1" applyProtection="1">
      <alignment horizontal="left" vertical="center"/>
      <protection hidden="1"/>
    </xf>
    <xf numFmtId="0" fontId="108" fillId="0" borderId="0" xfId="44" applyFont="1" applyFill="1" applyBorder="1" applyAlignment="1" applyProtection="1">
      <alignment horizontal="left"/>
      <protection hidden="1"/>
    </xf>
    <xf numFmtId="0" fontId="108" fillId="0" borderId="0" xfId="44" applyFont="1" applyFill="1" applyBorder="1" applyAlignment="1">
      <alignment horizontal="left"/>
    </xf>
    <xf numFmtId="0" fontId="108" fillId="0" borderId="0" xfId="44" applyFont="1" applyFill="1" applyBorder="1" applyAlignment="1">
      <alignment vertical="center"/>
    </xf>
    <xf numFmtId="0" fontId="108" fillId="0" borderId="0" xfId="44" applyFont="1" applyFill="1" applyBorder="1" applyAlignment="1"/>
    <xf numFmtId="0" fontId="84" fillId="0" borderId="0" xfId="44" applyFont="1" applyFill="1" applyBorder="1"/>
    <xf numFmtId="0" fontId="4" fillId="0" borderId="0" xfId="44" applyFont="1" applyFill="1" applyBorder="1"/>
    <xf numFmtId="0" fontId="109" fillId="3" borderId="0" xfId="0" applyFont="1" applyFill="1" applyBorder="1" applyAlignment="1" applyProtection="1">
      <alignment horizontal="left" vertical="center"/>
      <protection hidden="1"/>
    </xf>
    <xf numFmtId="0" fontId="109" fillId="3" borderId="0" xfId="0" applyFont="1" applyFill="1" applyBorder="1" applyAlignment="1" applyProtection="1">
      <alignment horizontal="left"/>
      <protection hidden="1"/>
    </xf>
    <xf numFmtId="0" fontId="109" fillId="3" borderId="0" xfId="0" applyFont="1" applyFill="1" applyBorder="1" applyAlignment="1" applyProtection="1">
      <protection hidden="1"/>
    </xf>
    <xf numFmtId="0" fontId="4" fillId="0" borderId="22" xfId="44" applyFont="1" applyFill="1" applyBorder="1" applyAlignment="1">
      <alignment horizontal="center" vertical="center"/>
    </xf>
    <xf numFmtId="0" fontId="4" fillId="0" borderId="0" xfId="44" applyFont="1" applyFill="1" applyAlignment="1"/>
    <xf numFmtId="0" fontId="4" fillId="0" borderId="0" xfId="44" applyFont="1" applyFill="1" applyAlignment="1">
      <alignment horizontal="center" vertical="center"/>
    </xf>
    <xf numFmtId="0" fontId="4" fillId="0" borderId="0" xfId="44" applyFont="1" applyFill="1" applyBorder="1" applyAlignment="1"/>
    <xf numFmtId="0" fontId="4" fillId="0" borderId="22" xfId="44" applyFont="1" applyFill="1" applyBorder="1"/>
    <xf numFmtId="0" fontId="78" fillId="0" borderId="0" xfId="44" applyFont="1" applyFill="1" applyBorder="1" applyAlignment="1">
      <alignment vertical="center"/>
    </xf>
    <xf numFmtId="0" fontId="57" fillId="13" borderId="22" xfId="44" applyFont="1" applyFill="1" applyBorder="1" applyAlignment="1">
      <alignment horizontal="center" vertical="center"/>
    </xf>
    <xf numFmtId="0" fontId="78" fillId="13" borderId="22" xfId="44" applyFont="1" applyFill="1" applyBorder="1" applyAlignment="1">
      <alignment horizontal="center" wrapText="1" shrinkToFit="1"/>
    </xf>
    <xf numFmtId="0" fontId="4" fillId="0" borderId="123" xfId="44" applyFont="1" applyFill="1" applyBorder="1" applyAlignment="1">
      <alignment wrapText="1"/>
    </xf>
    <xf numFmtId="0" fontId="57" fillId="0" borderId="0" xfId="44" applyFont="1" applyFill="1" applyBorder="1" applyAlignment="1">
      <alignment vertical="center"/>
    </xf>
    <xf numFmtId="0" fontId="57" fillId="0" borderId="0" xfId="44" applyFont="1" applyFill="1" applyBorder="1" applyAlignment="1">
      <alignment horizontal="center" vertical="center"/>
    </xf>
    <xf numFmtId="0" fontId="85" fillId="0" borderId="150" xfId="58" applyFont="1" applyFill="1" applyBorder="1" applyAlignment="1">
      <alignment horizontal="center" vertical="center"/>
    </xf>
    <xf numFmtId="0" fontId="59" fillId="0" borderId="150" xfId="0" applyFont="1" applyFill="1" applyBorder="1">
      <alignment vertical="center"/>
    </xf>
    <xf numFmtId="0" fontId="85" fillId="9" borderId="22" xfId="58" applyFont="1" applyFill="1" applyBorder="1" applyAlignment="1">
      <alignment horizontal="center" vertical="center"/>
    </xf>
    <xf numFmtId="0" fontId="34" fillId="5" borderId="151" xfId="0" applyFont="1" applyFill="1" applyBorder="1" applyAlignment="1" applyProtection="1">
      <alignment horizontal="center" vertical="center"/>
      <protection locked="0" hidden="1"/>
    </xf>
    <xf numFmtId="0" fontId="34" fillId="5" borderId="152" xfId="0" applyFont="1" applyFill="1" applyBorder="1" applyAlignment="1" applyProtection="1">
      <alignment horizontal="center" vertical="center"/>
      <protection locked="0" hidden="1"/>
    </xf>
    <xf numFmtId="0" fontId="34" fillId="5" borderId="153" xfId="0" applyFont="1" applyFill="1" applyBorder="1" applyAlignment="1" applyProtection="1">
      <alignment horizontal="center" vertical="center"/>
      <protection locked="0" hidden="1"/>
    </xf>
    <xf numFmtId="0" fontId="25" fillId="9" borderId="22" xfId="0" applyFont="1" applyFill="1" applyBorder="1" applyAlignment="1" applyProtection="1">
      <alignment horizontal="center" vertical="center"/>
      <protection hidden="1"/>
    </xf>
    <xf numFmtId="0" fontId="25" fillId="9" borderId="22" xfId="0" applyFont="1" applyFill="1" applyBorder="1" applyAlignment="1" applyProtection="1">
      <alignment horizontal="center" vertical="center"/>
      <protection hidden="1"/>
    </xf>
    <xf numFmtId="0" fontId="25" fillId="3" borderId="22" xfId="0" applyFont="1" applyFill="1" applyBorder="1" applyAlignment="1" applyProtection="1">
      <alignment horizontal="left" vertical="center"/>
      <protection hidden="1"/>
    </xf>
    <xf numFmtId="0" fontId="33" fillId="3" borderId="22" xfId="0" applyNumberFormat="1" applyFont="1" applyFill="1" applyBorder="1" applyAlignment="1" applyProtection="1">
      <alignment horizontal="center" vertical="center"/>
      <protection locked="0" hidden="1"/>
    </xf>
    <xf numFmtId="0" fontId="25" fillId="9" borderId="22" xfId="0" applyFont="1" applyFill="1" applyBorder="1" applyAlignment="1" applyProtection="1">
      <alignment horizontal="center" vertical="center"/>
      <protection hidden="1"/>
    </xf>
    <xf numFmtId="0" fontId="25" fillId="3" borderId="22" xfId="0" applyFont="1" applyFill="1" applyBorder="1" applyAlignment="1" applyProtection="1">
      <alignment horizontal="left" vertical="center"/>
      <protection hidden="1"/>
    </xf>
    <xf numFmtId="0" fontId="33" fillId="3" borderId="22" xfId="0" applyNumberFormat="1" applyFont="1" applyFill="1" applyBorder="1" applyAlignment="1" applyProtection="1">
      <alignment horizontal="center" vertical="center"/>
      <protection locked="0" hidden="1"/>
    </xf>
    <xf numFmtId="0" fontId="24" fillId="3" borderId="0" xfId="0" applyFont="1" applyFill="1" applyBorder="1" applyAlignment="1" applyProtection="1">
      <protection hidden="1"/>
    </xf>
    <xf numFmtId="0" fontId="25" fillId="9" borderId="22" xfId="0" applyFont="1" applyFill="1" applyBorder="1" applyAlignment="1" applyProtection="1">
      <alignment horizontal="center" vertical="center"/>
      <protection hidden="1"/>
    </xf>
    <xf numFmtId="0" fontId="25" fillId="3" borderId="22" xfId="0" applyFont="1" applyFill="1" applyBorder="1" applyAlignment="1" applyProtection="1">
      <alignment horizontal="left" vertical="center"/>
      <protection hidden="1"/>
    </xf>
    <xf numFmtId="0" fontId="33" fillId="3" borderId="22" xfId="0" applyNumberFormat="1" applyFont="1" applyFill="1" applyBorder="1" applyAlignment="1" applyProtection="1">
      <alignment horizontal="center" vertical="center"/>
      <protection locked="0" hidden="1"/>
    </xf>
    <xf numFmtId="0" fontId="14" fillId="33" borderId="0" xfId="3" applyFill="1"/>
    <xf numFmtId="0" fontId="12" fillId="33" borderId="0" xfId="3" applyFont="1" applyFill="1"/>
    <xf numFmtId="0" fontId="14" fillId="33" borderId="0" xfId="3" applyFill="1" applyAlignment="1">
      <alignment horizontal="center" vertical="center"/>
    </xf>
    <xf numFmtId="0" fontId="49" fillId="33" borderId="0" xfId="3" applyFont="1" applyFill="1" applyAlignment="1">
      <alignment horizontal="centerContinuous"/>
    </xf>
    <xf numFmtId="0" fontId="14" fillId="33" borderId="0" xfId="3" applyFill="1" applyBorder="1"/>
    <xf numFmtId="0" fontId="14" fillId="13" borderId="0" xfId="3" applyFill="1" applyBorder="1"/>
    <xf numFmtId="0" fontId="50" fillId="13" borderId="0" xfId="3" applyFont="1" applyFill="1" applyBorder="1" applyAlignment="1">
      <alignment horizontal="left" indent="1"/>
    </xf>
    <xf numFmtId="0" fontId="14" fillId="13" borderId="0" xfId="3" applyFill="1" applyBorder="1" applyAlignment="1">
      <alignment horizontal="left" indent="1"/>
    </xf>
    <xf numFmtId="0" fontId="35" fillId="9" borderId="0" xfId="3" applyFont="1" applyFill="1" applyBorder="1" applyAlignment="1" applyProtection="1">
      <alignment horizontal="left" indent="1"/>
      <protection locked="0"/>
    </xf>
    <xf numFmtId="0" fontId="35" fillId="9" borderId="0" xfId="3" applyFont="1" applyFill="1" applyBorder="1" applyAlignment="1" applyProtection="1">
      <alignment horizontal="left" indent="1"/>
    </xf>
    <xf numFmtId="0" fontId="14" fillId="0" borderId="0" xfId="3" applyAlignment="1">
      <alignment horizontal="left" vertical="center"/>
    </xf>
    <xf numFmtId="0" fontId="35" fillId="0" borderId="0" xfId="3" applyFont="1" applyAlignment="1">
      <alignment horizontal="left"/>
    </xf>
    <xf numFmtId="0" fontId="35" fillId="0" borderId="0" xfId="3" applyFont="1" applyAlignment="1">
      <alignment horizontal="left" vertical="center"/>
    </xf>
    <xf numFmtId="0" fontId="18" fillId="3" borderId="118" xfId="0" applyFont="1" applyFill="1" applyBorder="1" applyAlignment="1" applyProtection="1">
      <alignment horizontal="left" vertical="center"/>
      <protection locked="0"/>
    </xf>
    <xf numFmtId="0" fontId="18" fillId="3" borderId="77" xfId="0" applyFont="1" applyFill="1" applyBorder="1" applyAlignment="1" applyProtection="1">
      <alignment horizontal="left" vertical="center"/>
      <protection locked="0"/>
    </xf>
    <xf numFmtId="0" fontId="18" fillId="3" borderId="112" xfId="0" applyFont="1" applyFill="1" applyBorder="1" applyAlignment="1" applyProtection="1">
      <alignment horizontal="left" vertical="center"/>
      <protection locked="0"/>
    </xf>
    <xf numFmtId="0" fontId="18" fillId="3" borderId="0" xfId="0" applyFont="1" applyFill="1" applyBorder="1" applyAlignment="1" applyProtection="1">
      <alignment horizontal="center" vertic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26" fillId="3" borderId="0" xfId="0" applyFont="1" applyFill="1" applyBorder="1" applyAlignment="1" applyProtection="1">
      <alignment horizontal="center" vertical="center"/>
      <protection hidden="1"/>
    </xf>
    <xf numFmtId="0" fontId="18" fillId="3" borderId="22" xfId="0" applyFont="1" applyFill="1" applyBorder="1" applyAlignment="1" applyProtection="1">
      <alignment horizontal="center" vertical="center"/>
      <protection hidden="1"/>
    </xf>
    <xf numFmtId="0" fontId="85" fillId="0" borderId="34" xfId="58" applyFont="1" applyFill="1" applyBorder="1" applyAlignment="1">
      <alignment horizontal="center" vertical="center"/>
    </xf>
    <xf numFmtId="0" fontId="59" fillId="0" borderId="34" xfId="0" applyFont="1" applyBorder="1">
      <alignment vertical="center"/>
    </xf>
    <xf numFmtId="0" fontId="20" fillId="3" borderId="0" xfId="0" applyFont="1" applyFill="1" applyBorder="1" applyAlignment="1" applyProtection="1">
      <alignment textRotation="90"/>
      <protection hidden="1"/>
    </xf>
    <xf numFmtId="0" fontId="18" fillId="5" borderId="0" xfId="0" applyFont="1" applyFill="1" applyBorder="1" applyAlignment="1" applyProtection="1">
      <alignment horizontal="center" vertical="center"/>
      <protection locked="0" hidden="1"/>
    </xf>
    <xf numFmtId="0" fontId="80" fillId="5" borderId="0" xfId="0" applyFont="1" applyFill="1" applyBorder="1" applyAlignment="1" applyProtection="1">
      <protection hidden="1"/>
    </xf>
    <xf numFmtId="0" fontId="35" fillId="0" borderId="0" xfId="44" applyFont="1" applyFill="1" applyBorder="1"/>
    <xf numFmtId="0" fontId="35" fillId="0" borderId="0" xfId="44" applyFont="1" applyFill="1" applyAlignment="1">
      <alignment textRotation="90"/>
    </xf>
    <xf numFmtId="0" fontId="35" fillId="0" borderId="0" xfId="44" applyFont="1" applyFill="1" applyAlignment="1">
      <alignment horizontal="center" vertical="center"/>
    </xf>
    <xf numFmtId="0" fontId="21" fillId="3" borderId="22" xfId="0" applyFont="1" applyFill="1" applyBorder="1" applyAlignment="1" applyProtection="1">
      <protection locked="0" hidden="1"/>
    </xf>
    <xf numFmtId="0" fontId="18" fillId="3" borderId="22" xfId="0" applyFont="1" applyFill="1" applyBorder="1" applyAlignment="1" applyProtection="1">
      <alignment horizontal="left" vertical="center"/>
      <protection locked="0" hidden="1"/>
    </xf>
    <xf numFmtId="2" fontId="96" fillId="3" borderId="22" xfId="0" quotePrefix="1" applyNumberFormat="1" applyFont="1" applyFill="1" applyBorder="1" applyAlignment="1" applyProtection="1">
      <alignment horizontal="left" vertical="center"/>
      <protection locked="0" hidden="1"/>
    </xf>
    <xf numFmtId="0" fontId="62" fillId="9" borderId="22" xfId="0" applyFont="1" applyFill="1" applyBorder="1" applyAlignment="1" applyProtection="1">
      <alignment vertical="center"/>
      <protection hidden="1"/>
    </xf>
    <xf numFmtId="0" fontId="111" fillId="5" borderId="0" xfId="0" applyFont="1" applyFill="1" applyBorder="1" applyAlignment="1" applyProtection="1">
      <protection hidden="1"/>
    </xf>
    <xf numFmtId="0" fontId="38" fillId="0" borderId="0" xfId="44" applyFont="1" applyFill="1"/>
    <xf numFmtId="165" fontId="34" fillId="5" borderId="151" xfId="0" applyNumberFormat="1" applyFont="1" applyFill="1" applyBorder="1" applyAlignment="1" applyProtection="1">
      <alignment horizontal="center" vertical="center"/>
      <protection locked="0" hidden="1"/>
    </xf>
    <xf numFmtId="165" fontId="34" fillId="5" borderId="152" xfId="0" applyNumberFormat="1" applyFont="1" applyFill="1" applyBorder="1" applyAlignment="1" applyProtection="1">
      <alignment horizontal="center" vertical="center"/>
      <protection locked="0" hidden="1"/>
    </xf>
    <xf numFmtId="165" fontId="34" fillId="5" borderId="153" xfId="0" applyNumberFormat="1" applyFont="1" applyFill="1" applyBorder="1" applyAlignment="1" applyProtection="1">
      <alignment horizontal="center" vertical="center"/>
      <protection locked="0" hidden="1"/>
    </xf>
    <xf numFmtId="0" fontId="16" fillId="5" borderId="0" xfId="0" applyFont="1" applyFill="1" applyBorder="1" applyAlignment="1" applyProtection="1">
      <alignment horizontal="center"/>
      <protection hidden="1"/>
    </xf>
    <xf numFmtId="0" fontId="98" fillId="0" borderId="22" xfId="3" applyFont="1" applyBorder="1" applyAlignment="1" applyProtection="1">
      <alignment horizontal="center" vertical="center"/>
      <protection locked="0"/>
    </xf>
    <xf numFmtId="0" fontId="112" fillId="5" borderId="0" xfId="148" applyFont="1" applyFill="1" applyBorder="1" applyAlignment="1" applyProtection="1">
      <alignment horizontal="center"/>
    </xf>
    <xf numFmtId="0" fontId="38" fillId="5" borderId="0" xfId="148" applyFont="1" applyFill="1" applyBorder="1" applyAlignment="1" applyProtection="1">
      <alignment wrapText="1"/>
      <protection locked="0"/>
    </xf>
    <xf numFmtId="0" fontId="38" fillId="5" borderId="0" xfId="148" applyFont="1" applyFill="1" applyProtection="1">
      <protection locked="0"/>
    </xf>
    <xf numFmtId="0" fontId="2" fillId="0" borderId="0" xfId="148" applyFont="1" applyProtection="1">
      <protection locked="0"/>
    </xf>
    <xf numFmtId="0" fontId="2" fillId="5" borderId="0" xfId="148" applyFont="1" applyFill="1" applyProtection="1">
      <protection locked="0"/>
    </xf>
    <xf numFmtId="0" fontId="104" fillId="33" borderId="156" xfId="148" applyFont="1" applyFill="1" applyBorder="1" applyAlignment="1" applyProtection="1">
      <alignment horizontal="left" vertical="center" wrapText="1"/>
    </xf>
    <xf numFmtId="0" fontId="104" fillId="33" borderId="157" xfId="148" applyFont="1" applyFill="1" applyBorder="1" applyAlignment="1" applyProtection="1">
      <alignment horizontal="left" vertical="center" wrapText="1"/>
    </xf>
    <xf numFmtId="0" fontId="104" fillId="33" borderId="119" xfId="148" applyFont="1" applyFill="1" applyBorder="1" applyAlignment="1" applyProtection="1">
      <alignment horizontal="left" vertical="center" wrapText="1"/>
    </xf>
    <xf numFmtId="0" fontId="104" fillId="33" borderId="85" xfId="148" applyFont="1" applyFill="1" applyBorder="1" applyAlignment="1" applyProtection="1">
      <alignment horizontal="left" vertical="center" wrapText="1"/>
    </xf>
    <xf numFmtId="0" fontId="112" fillId="5" borderId="159" xfId="148" applyFont="1" applyFill="1" applyBorder="1" applyAlignment="1" applyProtection="1">
      <alignment horizontal="center"/>
    </xf>
    <xf numFmtId="0" fontId="112" fillId="5" borderId="0" xfId="148" applyFont="1" applyFill="1" applyAlignment="1" applyProtection="1">
      <alignment horizontal="center"/>
    </xf>
    <xf numFmtId="0" fontId="120" fillId="0" borderId="163" xfId="148" applyFont="1" applyBorder="1" applyAlignment="1" applyProtection="1">
      <alignment horizontal="left" vertical="center" wrapText="1"/>
      <protection locked="0"/>
    </xf>
    <xf numFmtId="0" fontId="120" fillId="0" borderId="164" xfId="148" applyFont="1" applyBorder="1" applyAlignment="1" applyProtection="1">
      <alignment horizontal="left" vertical="center" wrapText="1"/>
      <protection locked="0"/>
    </xf>
    <xf numFmtId="0" fontId="120" fillId="0" borderId="165" xfId="148" applyFont="1" applyBorder="1" applyAlignment="1" applyProtection="1">
      <alignment horizontal="left" vertical="center" wrapText="1"/>
      <protection locked="0"/>
    </xf>
    <xf numFmtId="0" fontId="120" fillId="0" borderId="166" xfId="148" applyFont="1" applyBorder="1" applyAlignment="1" applyProtection="1">
      <alignment horizontal="left" vertical="center" wrapText="1"/>
      <protection locked="0"/>
    </xf>
    <xf numFmtId="0" fontId="120" fillId="0" borderId="55" xfId="148" applyFont="1" applyBorder="1" applyAlignment="1" applyProtection="1">
      <alignment horizontal="left" vertical="center" wrapText="1"/>
      <protection locked="0"/>
    </xf>
    <xf numFmtId="0" fontId="120" fillId="0" borderId="167" xfId="148" applyFont="1" applyBorder="1" applyAlignment="1" applyProtection="1">
      <alignment horizontal="left" vertical="center" wrapText="1"/>
      <protection locked="0"/>
    </xf>
    <xf numFmtId="0" fontId="121" fillId="0" borderId="55" xfId="148" applyFont="1" applyBorder="1" applyProtection="1">
      <protection locked="0"/>
    </xf>
    <xf numFmtId="0" fontId="2" fillId="14" borderId="0" xfId="148" applyFont="1" applyFill="1" applyProtection="1">
      <protection locked="0"/>
    </xf>
    <xf numFmtId="0" fontId="2" fillId="14" borderId="0" xfId="148" applyFont="1" applyFill="1" applyBorder="1" applyProtection="1">
      <protection locked="0"/>
    </xf>
    <xf numFmtId="0" fontId="2" fillId="0" borderId="0" xfId="148" applyFont="1" applyBorder="1" applyProtection="1">
      <protection locked="0"/>
    </xf>
    <xf numFmtId="0" fontId="2" fillId="0" borderId="134" xfId="148" applyFont="1" applyBorder="1" applyProtection="1">
      <protection locked="0"/>
    </xf>
    <xf numFmtId="0" fontId="120" fillId="0" borderId="169" xfId="148" applyFont="1" applyBorder="1" applyAlignment="1" applyProtection="1">
      <alignment horizontal="left" vertical="center" wrapText="1"/>
      <protection locked="0"/>
    </xf>
    <xf numFmtId="0" fontId="120" fillId="0" borderId="170" xfId="148" applyFont="1" applyBorder="1" applyAlignment="1" applyProtection="1">
      <alignment horizontal="left" vertical="center" wrapText="1"/>
      <protection locked="0"/>
    </xf>
    <xf numFmtId="0" fontId="120" fillId="0" borderId="171" xfId="148" applyFont="1" applyBorder="1" applyAlignment="1" applyProtection="1">
      <alignment horizontal="left" vertical="center" wrapText="1"/>
      <protection locked="0"/>
    </xf>
    <xf numFmtId="166" fontId="121" fillId="0" borderId="0" xfId="148" applyNumberFormat="1" applyFont="1" applyAlignment="1" applyProtection="1">
      <alignment horizontal="center" vertical="center"/>
      <protection locked="0"/>
    </xf>
    <xf numFmtId="0" fontId="122" fillId="0" borderId="0" xfId="148" applyFont="1" applyAlignment="1" applyProtection="1">
      <alignment horizontal="center"/>
      <protection locked="0"/>
    </xf>
    <xf numFmtId="0" fontId="121" fillId="0" borderId="0" xfId="148" applyFont="1" applyBorder="1" applyProtection="1">
      <protection locked="0"/>
    </xf>
    <xf numFmtId="0" fontId="121" fillId="0" borderId="0" xfId="148" applyFont="1" applyProtection="1">
      <protection locked="0"/>
    </xf>
    <xf numFmtId="166" fontId="87" fillId="0" borderId="162" xfId="148" applyNumberFormat="1" applyFont="1" applyFill="1" applyBorder="1" applyAlignment="1" applyProtection="1">
      <alignment horizontal="center" vertical="center"/>
    </xf>
    <xf numFmtId="166" fontId="87" fillId="0" borderId="168" xfId="148" applyNumberFormat="1" applyFont="1" applyFill="1" applyBorder="1" applyAlignment="1" applyProtection="1">
      <alignment horizontal="center" vertical="center"/>
    </xf>
    <xf numFmtId="166" fontId="123" fillId="38" borderId="123" xfId="149" applyNumberFormat="1" applyFont="1" applyFill="1" applyBorder="1" applyAlignment="1" applyProtection="1">
      <alignment horizontal="center" vertical="center"/>
    </xf>
    <xf numFmtId="0" fontId="115" fillId="38" borderId="147" xfId="148" applyFont="1" applyFill="1" applyBorder="1" applyAlignment="1" applyProtection="1">
      <alignment horizontal="center" vertical="center" wrapText="1"/>
    </xf>
    <xf numFmtId="0" fontId="115" fillId="38" borderId="160" xfId="148" applyFont="1" applyFill="1" applyBorder="1" applyAlignment="1" applyProtection="1">
      <alignment horizontal="center" vertical="center"/>
    </xf>
    <xf numFmtId="0" fontId="115" fillId="38" borderId="147" xfId="148" applyFont="1" applyFill="1" applyBorder="1" applyAlignment="1" applyProtection="1">
      <alignment horizontal="center" vertical="center"/>
    </xf>
    <xf numFmtId="0" fontId="115" fillId="38" borderId="161" xfId="148" applyFont="1" applyFill="1" applyBorder="1" applyAlignment="1" applyProtection="1">
      <alignment horizontal="center" vertical="center"/>
    </xf>
    <xf numFmtId="0" fontId="1" fillId="0" borderId="0" xfId="44" applyFont="1" applyFill="1" applyAlignment="1">
      <alignment vertical="center"/>
    </xf>
    <xf numFmtId="0" fontId="57" fillId="33" borderId="0" xfId="3" applyFont="1" applyFill="1" applyAlignment="1">
      <alignment horizontal="center"/>
    </xf>
    <xf numFmtId="0" fontId="89" fillId="33" borderId="0" xfId="3" applyFont="1" applyFill="1" applyAlignment="1">
      <alignment horizontal="center"/>
    </xf>
    <xf numFmtId="0" fontId="90" fillId="33" borderId="0" xfId="3" applyFont="1" applyFill="1" applyAlignment="1">
      <alignment horizontal="center" vertical="center"/>
    </xf>
    <xf numFmtId="0" fontId="57" fillId="9" borderId="22" xfId="3" applyFont="1" applyFill="1" applyBorder="1" applyAlignment="1">
      <alignment horizontal="center" vertical="center" wrapText="1"/>
    </xf>
    <xf numFmtId="0" fontId="18" fillId="3" borderId="133" xfId="0" applyFont="1" applyFill="1" applyBorder="1" applyAlignment="1" applyProtection="1">
      <alignment horizontal="left" vertical="center"/>
      <protection locked="0"/>
    </xf>
    <xf numFmtId="0" fontId="18" fillId="3" borderId="84" xfId="0" applyFont="1" applyFill="1" applyBorder="1" applyAlignment="1" applyProtection="1">
      <alignment horizontal="left" vertical="center"/>
      <protection locked="0"/>
    </xf>
    <xf numFmtId="0" fontId="18" fillId="3" borderId="114" xfId="0" applyFont="1" applyFill="1" applyBorder="1" applyAlignment="1" applyProtection="1">
      <alignment horizontal="left" vertical="center"/>
      <protection locked="0"/>
    </xf>
    <xf numFmtId="0" fontId="18" fillId="3" borderId="118" xfId="0" applyFont="1" applyFill="1" applyBorder="1" applyAlignment="1" applyProtection="1">
      <alignment horizontal="left" vertical="center"/>
      <protection locked="0"/>
    </xf>
    <xf numFmtId="0" fontId="18" fillId="3" borderId="77" xfId="0" applyFont="1" applyFill="1" applyBorder="1" applyAlignment="1" applyProtection="1">
      <alignment horizontal="left" vertical="center"/>
      <protection locked="0"/>
    </xf>
    <xf numFmtId="0" fontId="18" fillId="3" borderId="112" xfId="0" applyFont="1" applyFill="1" applyBorder="1" applyAlignment="1" applyProtection="1">
      <alignment horizontal="left" vertical="center"/>
      <protection locked="0"/>
    </xf>
    <xf numFmtId="0" fontId="25" fillId="6" borderId="1" xfId="0" applyFont="1" applyFill="1" applyBorder="1" applyAlignment="1" applyProtection="1">
      <alignment horizontal="center"/>
      <protection hidden="1"/>
    </xf>
    <xf numFmtId="0" fontId="25" fillId="6" borderId="5" xfId="0" applyFont="1" applyFill="1" applyBorder="1" applyAlignment="1" applyProtection="1">
      <alignment horizontal="center"/>
      <protection hidden="1"/>
    </xf>
    <xf numFmtId="0" fontId="25" fillId="6" borderId="6" xfId="0" applyFont="1" applyFill="1" applyBorder="1" applyAlignment="1" applyProtection="1">
      <alignment horizontal="center"/>
      <protection hidden="1"/>
    </xf>
    <xf numFmtId="0" fontId="18" fillId="3" borderId="116" xfId="0" applyFont="1" applyFill="1" applyBorder="1" applyAlignment="1" applyProtection="1">
      <alignment horizontal="left" vertical="center"/>
      <protection locked="0"/>
    </xf>
    <xf numFmtId="0" fontId="18" fillId="3" borderId="68" xfId="0" applyFont="1" applyFill="1" applyBorder="1" applyAlignment="1" applyProtection="1">
      <alignment horizontal="left" vertical="center"/>
      <protection locked="0"/>
    </xf>
    <xf numFmtId="0" fontId="18" fillId="3" borderId="113" xfId="0" applyFont="1" applyFill="1" applyBorder="1" applyAlignment="1" applyProtection="1">
      <alignment horizontal="left" vertical="center"/>
      <protection locked="0"/>
    </xf>
    <xf numFmtId="0" fontId="18" fillId="3" borderId="0" xfId="0" applyFont="1" applyFill="1" applyBorder="1" applyAlignment="1" applyProtection="1">
      <alignment horizontal="center" vertical="center"/>
      <protection hidden="1"/>
    </xf>
    <xf numFmtId="0" fontId="37" fillId="3" borderId="12" xfId="1" applyNumberFormat="1" applyFont="1" applyFill="1" applyBorder="1" applyAlignment="1" applyProtection="1">
      <alignment horizontal="left"/>
      <protection hidden="1"/>
    </xf>
    <xf numFmtId="0" fontId="25" fillId="6" borderId="1" xfId="0" applyFont="1" applyFill="1" applyBorder="1" applyAlignment="1" applyProtection="1">
      <alignment horizontal="center" vertical="center"/>
      <protection hidden="1"/>
    </xf>
    <xf numFmtId="0" fontId="25" fillId="6" borderId="5" xfId="0" applyFont="1" applyFill="1" applyBorder="1" applyAlignment="1" applyProtection="1">
      <alignment horizontal="center" vertical="center"/>
      <protection hidden="1"/>
    </xf>
    <xf numFmtId="0" fontId="25" fillId="6" borderId="6" xfId="0" applyFont="1" applyFill="1" applyBorder="1" applyAlignment="1" applyProtection="1">
      <alignment horizontal="center" vertical="center"/>
      <protection hidden="1"/>
    </xf>
    <xf numFmtId="0" fontId="28" fillId="5" borderId="76" xfId="0" applyFont="1" applyFill="1" applyBorder="1" applyAlignment="1" applyProtection="1">
      <alignment horizontal="left" vertical="center"/>
      <protection hidden="1"/>
    </xf>
    <xf numFmtId="0" fontId="28" fillId="5" borderId="78" xfId="0" applyFont="1" applyFill="1" applyBorder="1" applyAlignment="1" applyProtection="1">
      <alignment horizontal="left" vertical="center"/>
      <protection hidden="1"/>
    </xf>
    <xf numFmtId="0" fontId="78" fillId="0" borderId="28" xfId="44" applyFont="1" applyFill="1" applyBorder="1" applyAlignment="1">
      <alignment horizontal="center"/>
    </xf>
    <xf numFmtId="0" fontId="78" fillId="0" borderId="28" xfId="44" applyFont="1" applyFill="1" applyBorder="1" applyAlignment="1" applyProtection="1">
      <alignment horizontal="center"/>
      <protection hidden="1"/>
    </xf>
    <xf numFmtId="0" fontId="62" fillId="6" borderId="3" xfId="0" applyFont="1" applyFill="1" applyBorder="1" applyAlignment="1" applyProtection="1">
      <alignment horizontal="center" vertical="center"/>
      <protection hidden="1"/>
    </xf>
    <xf numFmtId="0" fontId="62" fillId="6" borderId="8" xfId="0" applyFont="1" applyFill="1" applyBorder="1" applyAlignment="1" applyProtection="1">
      <alignment horizontal="center" vertical="center"/>
      <protection hidden="1"/>
    </xf>
    <xf numFmtId="0" fontId="48" fillId="6" borderId="1" xfId="0" applyFont="1" applyFill="1" applyBorder="1" applyAlignment="1" applyProtection="1">
      <alignment horizontal="center" vertical="center"/>
      <protection hidden="1"/>
    </xf>
    <xf numFmtId="0" fontId="48" fillId="6" borderId="5" xfId="0" applyFont="1" applyFill="1" applyBorder="1" applyAlignment="1" applyProtection="1">
      <alignment horizontal="center" vertical="center"/>
      <protection hidden="1"/>
    </xf>
    <xf numFmtId="0" fontId="48" fillId="6" borderId="6" xfId="0" applyFont="1" applyFill="1" applyBorder="1" applyAlignment="1" applyProtection="1">
      <alignment horizontal="center" vertical="center"/>
      <protection hidden="1"/>
    </xf>
    <xf numFmtId="0" fontId="42" fillId="3" borderId="12" xfId="1" applyNumberFormat="1" applyFont="1" applyFill="1" applyBorder="1" applyAlignment="1" applyProtection="1">
      <alignment horizontal="left"/>
      <protection hidden="1"/>
    </xf>
    <xf numFmtId="0" fontId="63" fillId="9" borderId="2" xfId="0" applyFont="1" applyFill="1" applyBorder="1" applyAlignment="1" applyProtection="1">
      <alignment horizontal="center" vertical="center"/>
      <protection hidden="1"/>
    </xf>
    <xf numFmtId="0" fontId="20" fillId="6" borderId="3" xfId="0" applyFont="1" applyFill="1" applyBorder="1" applyAlignment="1" applyProtection="1">
      <alignment horizontal="center" vertical="center" wrapText="1"/>
      <protection hidden="1"/>
    </xf>
    <xf numFmtId="0" fontId="20" fillId="6" borderId="4" xfId="0" applyFont="1" applyFill="1" applyBorder="1" applyAlignment="1" applyProtection="1">
      <alignment horizontal="center" vertical="center" wrapText="1"/>
      <protection hidden="1"/>
    </xf>
    <xf numFmtId="0" fontId="20" fillId="6" borderId="8" xfId="0" applyFont="1" applyFill="1" applyBorder="1" applyAlignment="1" applyProtection="1">
      <alignment horizontal="center" vertical="center" wrapText="1"/>
      <protection hidden="1"/>
    </xf>
    <xf numFmtId="0" fontId="88" fillId="5" borderId="67" xfId="0" applyFont="1" applyFill="1" applyBorder="1" applyAlignment="1" applyProtection="1">
      <alignment horizontal="left" vertical="center"/>
      <protection hidden="1"/>
    </xf>
    <xf numFmtId="0" fontId="88" fillId="5" borderId="68" xfId="0" applyFont="1" applyFill="1" applyBorder="1" applyAlignment="1" applyProtection="1">
      <alignment horizontal="left" vertical="center"/>
      <protection hidden="1"/>
    </xf>
    <xf numFmtId="0" fontId="88" fillId="5" borderId="69" xfId="0" applyFont="1" applyFill="1" applyBorder="1" applyAlignment="1" applyProtection="1">
      <alignment horizontal="left" vertical="center"/>
      <protection hidden="1"/>
    </xf>
    <xf numFmtId="0" fontId="88" fillId="5" borderId="76" xfId="0" applyFont="1" applyFill="1" applyBorder="1" applyAlignment="1" applyProtection="1">
      <alignment horizontal="left" vertical="center"/>
      <protection hidden="1"/>
    </xf>
    <xf numFmtId="0" fontId="88" fillId="5" borderId="77" xfId="0" applyFont="1" applyFill="1" applyBorder="1" applyAlignment="1" applyProtection="1">
      <alignment horizontal="left" vertical="center"/>
      <protection hidden="1"/>
    </xf>
    <xf numFmtId="0" fontId="88" fillId="5" borderId="78" xfId="0" applyFont="1" applyFill="1" applyBorder="1" applyAlignment="1" applyProtection="1">
      <alignment horizontal="left" vertical="center"/>
      <protection hidden="1"/>
    </xf>
    <xf numFmtId="0" fontId="28" fillId="5" borderId="67" xfId="0" applyFont="1" applyFill="1" applyBorder="1" applyAlignment="1" applyProtection="1">
      <alignment horizontal="left" vertical="center"/>
      <protection hidden="1"/>
    </xf>
    <xf numFmtId="0" fontId="28" fillId="5" borderId="69" xfId="0" applyFont="1" applyFill="1" applyBorder="1" applyAlignment="1" applyProtection="1">
      <alignment horizontal="left" vertical="center"/>
      <protection hidden="1"/>
    </xf>
    <xf numFmtId="0" fontId="88" fillId="5" borderId="83" xfId="0" applyFont="1" applyFill="1" applyBorder="1" applyAlignment="1" applyProtection="1">
      <alignment horizontal="left" vertical="center"/>
      <protection hidden="1"/>
    </xf>
    <xf numFmtId="0" fontId="88" fillId="5" borderId="84" xfId="0" applyFont="1" applyFill="1" applyBorder="1" applyAlignment="1" applyProtection="1">
      <alignment horizontal="left" vertical="center"/>
      <protection hidden="1"/>
    </xf>
    <xf numFmtId="0" fontId="88" fillId="5" borderId="85" xfId="0" applyFont="1" applyFill="1" applyBorder="1" applyAlignment="1" applyProtection="1">
      <alignment horizontal="left" vertical="center"/>
      <protection hidden="1"/>
    </xf>
    <xf numFmtId="0" fontId="27" fillId="3" borderId="16" xfId="0" applyFont="1" applyFill="1" applyBorder="1" applyAlignment="1" applyProtection="1">
      <alignment horizontal="center" vertical="center"/>
      <protection hidden="1"/>
    </xf>
    <xf numFmtId="0" fontId="27" fillId="3" borderId="12" xfId="0" applyFont="1" applyFill="1" applyBorder="1" applyAlignment="1" applyProtection="1">
      <alignment horizontal="center" vertical="center"/>
      <protection hidden="1"/>
    </xf>
    <xf numFmtId="0" fontId="61" fillId="6" borderId="15" xfId="0" applyFont="1" applyFill="1" applyBorder="1" applyAlignment="1" applyProtection="1">
      <alignment horizontal="center" vertical="center"/>
      <protection hidden="1"/>
    </xf>
    <xf numFmtId="0" fontId="61" fillId="6" borderId="19" xfId="0" applyFont="1" applyFill="1" applyBorder="1" applyAlignment="1" applyProtection="1">
      <alignment horizontal="center" vertical="center"/>
      <protection hidden="1"/>
    </xf>
    <xf numFmtId="0" fontId="61" fillId="6" borderId="14" xfId="0" applyFont="1" applyFill="1" applyBorder="1" applyAlignment="1" applyProtection="1">
      <alignment horizontal="center" vertical="center"/>
      <protection hidden="1"/>
    </xf>
    <xf numFmtId="0" fontId="61" fillId="6" borderId="9" xfId="0" applyFont="1" applyFill="1" applyBorder="1" applyAlignment="1" applyProtection="1">
      <alignment horizontal="center" vertical="center"/>
      <protection hidden="1"/>
    </xf>
    <xf numFmtId="0" fontId="16" fillId="3" borderId="13" xfId="0" applyFont="1" applyFill="1" applyBorder="1" applyAlignment="1" applyProtection="1">
      <alignment horizontal="center" textRotation="90"/>
      <protection hidden="1"/>
    </xf>
    <xf numFmtId="0" fontId="16" fillId="5" borderId="0" xfId="0" applyFont="1" applyFill="1" applyBorder="1" applyAlignment="1" applyProtection="1">
      <alignment horizontal="center" textRotation="90"/>
      <protection hidden="1"/>
    </xf>
    <xf numFmtId="0" fontId="25" fillId="9" borderId="1" xfId="0" applyFont="1" applyFill="1" applyBorder="1" applyAlignment="1" applyProtection="1">
      <alignment horizontal="center"/>
      <protection hidden="1"/>
    </xf>
    <xf numFmtId="0" fontId="25" fillId="9" borderId="5" xfId="0" applyFont="1" applyFill="1" applyBorder="1" applyAlignment="1" applyProtection="1">
      <alignment horizontal="center"/>
      <protection hidden="1"/>
    </xf>
    <xf numFmtId="0" fontId="28" fillId="5" borderId="83" xfId="0" applyFont="1" applyFill="1" applyBorder="1" applyAlignment="1" applyProtection="1">
      <alignment horizontal="left" vertical="center"/>
      <protection hidden="1"/>
    </xf>
    <xf numFmtId="0" fontId="28" fillId="5" borderId="85" xfId="0" applyFont="1" applyFill="1" applyBorder="1" applyAlignment="1" applyProtection="1">
      <alignment horizontal="left" vertical="center"/>
      <protection hidden="1"/>
    </xf>
    <xf numFmtId="0" fontId="36" fillId="9" borderId="2" xfId="0" applyFont="1" applyFill="1" applyBorder="1" applyAlignment="1" applyProtection="1">
      <alignment horizontal="center" vertical="center"/>
      <protection hidden="1"/>
    </xf>
    <xf numFmtId="0" fontId="20" fillId="6" borderId="2" xfId="0" applyFont="1" applyFill="1" applyBorder="1" applyAlignment="1" applyProtection="1">
      <alignment horizontal="center" vertical="center" wrapText="1"/>
      <protection hidden="1"/>
    </xf>
    <xf numFmtId="0" fontId="62" fillId="6" borderId="2" xfId="0" applyFont="1" applyFill="1" applyBorder="1" applyAlignment="1" applyProtection="1">
      <alignment horizontal="center" vertical="center"/>
      <protection hidden="1"/>
    </xf>
    <xf numFmtId="0" fontId="100" fillId="0" borderId="0" xfId="0" applyFont="1" applyFill="1" applyBorder="1" applyAlignment="1" applyProtection="1">
      <alignment horizontal="center" vertical="center"/>
      <protection hidden="1"/>
    </xf>
    <xf numFmtId="0" fontId="101" fillId="0" borderId="0" xfId="0" applyFont="1" applyFill="1" applyBorder="1" applyAlignment="1" applyProtection="1">
      <alignment horizontal="center" vertical="center"/>
      <protection hidden="1"/>
    </xf>
    <xf numFmtId="0" fontId="92" fillId="36" borderId="0" xfId="0" applyFont="1" applyFill="1" applyBorder="1" applyAlignment="1" applyProtection="1">
      <alignment horizontal="center"/>
      <protection hidden="1"/>
    </xf>
    <xf numFmtId="0" fontId="92" fillId="36" borderId="134" xfId="0" applyFont="1" applyFill="1" applyBorder="1" applyAlignment="1" applyProtection="1">
      <alignment horizontal="center"/>
      <protection hidden="1"/>
    </xf>
    <xf numFmtId="0" fontId="18" fillId="5" borderId="0" xfId="0" applyFont="1" applyFill="1" applyBorder="1" applyAlignment="1" applyProtection="1">
      <alignment horizontal="center"/>
      <protection hidden="1"/>
    </xf>
    <xf numFmtId="0" fontId="16" fillId="5" borderId="0" xfId="0" applyFont="1" applyFill="1" applyBorder="1" applyAlignment="1" applyProtection="1">
      <alignment horizontal="center"/>
      <protection hidden="1"/>
    </xf>
    <xf numFmtId="0" fontId="19" fillId="3" borderId="12" xfId="0" applyFont="1" applyFill="1" applyBorder="1" applyAlignment="1" applyProtection="1">
      <alignment horizontal="right" vertical="center"/>
      <protection hidden="1"/>
    </xf>
    <xf numFmtId="0" fontId="46" fillId="3" borderId="12" xfId="1" applyNumberFormat="1" applyFont="1" applyFill="1" applyBorder="1" applyAlignment="1" applyProtection="1">
      <alignment horizontal="left"/>
      <protection hidden="1"/>
    </xf>
    <xf numFmtId="0" fontId="16" fillId="9" borderId="1" xfId="0" applyFont="1" applyFill="1" applyBorder="1" applyAlignment="1" applyProtection="1">
      <alignment horizontal="center" vertical="center"/>
      <protection hidden="1"/>
    </xf>
    <xf numFmtId="0" fontId="16" fillId="9" borderId="5" xfId="0" applyFont="1" applyFill="1" applyBorder="1" applyAlignment="1" applyProtection="1">
      <alignment horizontal="center" vertical="center"/>
      <protection hidden="1"/>
    </xf>
    <xf numFmtId="0" fontId="16" fillId="9" borderId="6" xfId="0" applyFont="1" applyFill="1" applyBorder="1" applyAlignment="1" applyProtection="1">
      <alignment horizontal="center" vertical="center"/>
      <protection hidden="1"/>
    </xf>
    <xf numFmtId="0" fontId="16" fillId="9" borderId="3" xfId="0" applyFont="1" applyFill="1" applyBorder="1" applyAlignment="1" applyProtection="1">
      <alignment horizontal="center" textRotation="90" wrapText="1"/>
      <protection hidden="1"/>
    </xf>
    <xf numFmtId="0" fontId="16" fillId="9" borderId="4" xfId="0" applyFont="1" applyFill="1" applyBorder="1" applyAlignment="1" applyProtection="1">
      <alignment horizontal="center" textRotation="90" wrapText="1"/>
      <protection hidden="1"/>
    </xf>
    <xf numFmtId="0" fontId="16" fillId="9" borderId="8" xfId="0" applyFont="1" applyFill="1" applyBorder="1" applyAlignment="1" applyProtection="1">
      <alignment horizontal="center" textRotation="90" wrapText="1"/>
      <protection hidden="1"/>
    </xf>
    <xf numFmtId="0" fontId="16" fillId="36" borderId="3" xfId="0" applyFont="1" applyFill="1" applyBorder="1" applyAlignment="1" applyProtection="1">
      <alignment horizontal="center" textRotation="90" wrapText="1"/>
      <protection hidden="1"/>
    </xf>
    <xf numFmtId="0" fontId="16" fillId="36" borderId="4" xfId="0" applyFont="1" applyFill="1" applyBorder="1" applyAlignment="1" applyProtection="1">
      <alignment horizontal="center" textRotation="90"/>
      <protection hidden="1"/>
    </xf>
    <xf numFmtId="0" fontId="16" fillId="36" borderId="8" xfId="0" applyFont="1" applyFill="1" applyBorder="1" applyAlignment="1" applyProtection="1">
      <alignment horizontal="center" textRotation="90"/>
      <protection hidden="1"/>
    </xf>
    <xf numFmtId="0" fontId="62" fillId="12" borderId="1" xfId="0" applyFont="1" applyFill="1" applyBorder="1" applyAlignment="1" applyProtection="1">
      <alignment horizontal="center" vertical="center"/>
      <protection hidden="1"/>
    </xf>
    <xf numFmtId="0" fontId="62" fillId="12" borderId="6" xfId="0" applyFont="1" applyFill="1" applyBorder="1" applyAlignment="1" applyProtection="1">
      <alignment horizontal="center" vertical="center"/>
      <protection hidden="1"/>
    </xf>
    <xf numFmtId="0" fontId="16" fillId="36" borderId="36" xfId="0" applyFont="1" applyFill="1" applyBorder="1" applyAlignment="1" applyProtection="1">
      <alignment horizontal="center" textRotation="90"/>
      <protection hidden="1"/>
    </xf>
    <xf numFmtId="0" fontId="16" fillId="36" borderId="37" xfId="0" applyFont="1" applyFill="1" applyBorder="1" applyAlignment="1" applyProtection="1">
      <alignment horizontal="center" textRotation="90"/>
      <protection hidden="1"/>
    </xf>
    <xf numFmtId="0" fontId="16" fillId="36" borderId="38" xfId="0" applyFont="1" applyFill="1" applyBorder="1" applyAlignment="1" applyProtection="1">
      <alignment horizontal="center" textRotation="90"/>
      <protection hidden="1"/>
    </xf>
    <xf numFmtId="0" fontId="19" fillId="9" borderId="3" xfId="0" applyFont="1" applyFill="1" applyBorder="1" applyAlignment="1" applyProtection="1">
      <alignment horizontal="center" textRotation="90" wrapText="1"/>
      <protection hidden="1"/>
    </xf>
    <xf numFmtId="0" fontId="19" fillId="9" borderId="4" xfId="0" applyFont="1" applyFill="1" applyBorder="1" applyAlignment="1" applyProtection="1">
      <alignment horizontal="center" textRotation="90"/>
      <protection hidden="1"/>
    </xf>
    <xf numFmtId="0" fontId="19" fillId="9" borderId="8" xfId="0" applyFont="1" applyFill="1" applyBorder="1" applyAlignment="1" applyProtection="1">
      <alignment horizontal="center" textRotation="90"/>
      <protection hidden="1"/>
    </xf>
    <xf numFmtId="0" fontId="16" fillId="36" borderId="39" xfId="0" applyFont="1" applyFill="1" applyBorder="1" applyAlignment="1" applyProtection="1">
      <alignment horizontal="center" textRotation="90"/>
      <protection hidden="1"/>
    </xf>
    <xf numFmtId="0" fontId="16" fillId="36" borderId="40" xfId="0" applyFont="1" applyFill="1" applyBorder="1" applyAlignment="1" applyProtection="1">
      <alignment horizontal="center" textRotation="90"/>
      <protection hidden="1"/>
    </xf>
    <xf numFmtId="0" fontId="16" fillId="36" borderId="41" xfId="0" applyFont="1" applyFill="1" applyBorder="1" applyAlignment="1" applyProtection="1">
      <alignment horizontal="center" textRotation="90"/>
      <protection hidden="1"/>
    </xf>
    <xf numFmtId="0" fontId="69" fillId="5" borderId="43" xfId="0" applyFont="1" applyFill="1" applyBorder="1" applyAlignment="1" applyProtection="1">
      <alignment horizontal="left" vertical="center"/>
      <protection hidden="1"/>
    </xf>
    <xf numFmtId="0" fontId="69" fillId="5" borderId="46" xfId="0" applyFont="1" applyFill="1" applyBorder="1" applyAlignment="1" applyProtection="1">
      <alignment horizontal="left" vertical="center"/>
      <protection hidden="1"/>
    </xf>
    <xf numFmtId="0" fontId="69" fillId="5" borderId="47" xfId="0" applyFont="1" applyFill="1" applyBorder="1" applyAlignment="1" applyProtection="1">
      <alignment horizontal="left" vertical="center"/>
      <protection hidden="1"/>
    </xf>
    <xf numFmtId="0" fontId="69" fillId="5" borderId="29" xfId="0" applyFont="1" applyFill="1" applyBorder="1" applyAlignment="1" applyProtection="1">
      <alignment horizontal="left" vertical="center"/>
      <protection hidden="1"/>
    </xf>
    <xf numFmtId="0" fontId="69" fillId="5" borderId="42" xfId="0" applyFont="1" applyFill="1" applyBorder="1" applyAlignment="1" applyProtection="1">
      <alignment horizontal="left" vertical="center"/>
      <protection hidden="1"/>
    </xf>
    <xf numFmtId="0" fontId="69" fillId="5" borderId="30" xfId="0" applyFont="1" applyFill="1" applyBorder="1" applyAlignment="1" applyProtection="1">
      <alignment horizontal="left" vertical="center"/>
      <protection hidden="1"/>
    </xf>
    <xf numFmtId="0" fontId="69" fillId="5" borderId="49" xfId="0" applyFont="1" applyFill="1" applyBorder="1" applyAlignment="1" applyProtection="1">
      <alignment horizontal="left" vertical="center"/>
      <protection hidden="1"/>
    </xf>
    <xf numFmtId="0" fontId="69" fillId="5" borderId="50" xfId="0" applyFont="1" applyFill="1" applyBorder="1" applyAlignment="1" applyProtection="1">
      <alignment horizontal="left" vertical="center"/>
      <protection hidden="1"/>
    </xf>
    <xf numFmtId="0" fontId="69" fillId="5" borderId="51" xfId="0" applyFont="1" applyFill="1" applyBorder="1" applyAlignment="1" applyProtection="1">
      <alignment horizontal="left" vertical="center"/>
      <protection hidden="1"/>
    </xf>
    <xf numFmtId="0" fontId="16" fillId="9" borderId="22" xfId="0" applyFont="1" applyFill="1" applyBorder="1" applyAlignment="1" applyProtection="1">
      <alignment horizontal="center" vertical="center"/>
      <protection hidden="1"/>
    </xf>
    <xf numFmtId="0" fontId="18" fillId="3" borderId="22" xfId="0" applyFont="1" applyFill="1" applyBorder="1" applyAlignment="1" applyProtection="1">
      <alignment horizontal="left"/>
      <protection hidden="1"/>
    </xf>
    <xf numFmtId="0" fontId="101" fillId="9" borderId="46" xfId="0" applyFont="1" applyFill="1" applyBorder="1" applyAlignment="1" applyProtection="1">
      <alignment horizontal="center" vertical="center" wrapText="1"/>
      <protection hidden="1"/>
    </xf>
    <xf numFmtId="0" fontId="62" fillId="9" borderId="62" xfId="0" applyFont="1" applyFill="1" applyBorder="1" applyAlignment="1" applyProtection="1">
      <alignment horizontal="left" vertical="center"/>
      <protection hidden="1"/>
    </xf>
    <xf numFmtId="0" fontId="62" fillId="9" borderId="123" xfId="0" applyFont="1" applyFill="1" applyBorder="1" applyAlignment="1" applyProtection="1">
      <alignment horizontal="left" vertical="center"/>
      <protection hidden="1"/>
    </xf>
    <xf numFmtId="0" fontId="20" fillId="7" borderId="1" xfId="0" applyFont="1" applyFill="1" applyBorder="1" applyAlignment="1" applyProtection="1">
      <alignment horizontal="center" vertical="center"/>
      <protection locked="0"/>
    </xf>
    <xf numFmtId="0" fontId="20" fillId="7" borderId="5" xfId="0" applyFont="1" applyFill="1" applyBorder="1" applyAlignment="1" applyProtection="1">
      <alignment horizontal="center" vertical="center"/>
      <protection locked="0"/>
    </xf>
    <xf numFmtId="0" fontId="20" fillId="7" borderId="6" xfId="0" applyFont="1" applyFill="1" applyBorder="1" applyAlignment="1" applyProtection="1">
      <alignment horizontal="center" vertical="center"/>
      <protection locked="0"/>
    </xf>
    <xf numFmtId="0" fontId="70" fillId="5" borderId="43" xfId="0" applyFont="1" applyFill="1" applyBorder="1" applyAlignment="1" applyProtection="1">
      <alignment horizontal="left" vertical="center"/>
      <protection hidden="1"/>
    </xf>
    <xf numFmtId="0" fontId="70" fillId="5" borderId="46" xfId="0" applyFont="1" applyFill="1" applyBorder="1" applyAlignment="1" applyProtection="1">
      <alignment horizontal="left" vertical="center"/>
      <protection hidden="1"/>
    </xf>
    <xf numFmtId="0" fontId="70" fillId="5" borderId="47" xfId="0" applyFont="1" applyFill="1" applyBorder="1" applyAlignment="1" applyProtection="1">
      <alignment horizontal="left" vertical="center"/>
      <protection hidden="1"/>
    </xf>
    <xf numFmtId="0" fontId="70" fillId="5" borderId="49" xfId="0" applyFont="1" applyFill="1" applyBorder="1" applyAlignment="1" applyProtection="1">
      <alignment horizontal="left" vertical="center"/>
      <protection hidden="1"/>
    </xf>
    <xf numFmtId="0" fontId="70" fillId="5" borderId="50" xfId="0" applyFont="1" applyFill="1" applyBorder="1" applyAlignment="1" applyProtection="1">
      <alignment horizontal="left" vertical="center"/>
      <protection hidden="1"/>
    </xf>
    <xf numFmtId="0" fontId="70" fillId="5" borderId="51" xfId="0" applyFont="1" applyFill="1" applyBorder="1" applyAlignment="1" applyProtection="1">
      <alignment horizontal="left" vertical="center"/>
      <protection hidden="1"/>
    </xf>
    <xf numFmtId="0" fontId="70" fillId="5" borderId="29" xfId="0" applyFont="1" applyFill="1" applyBorder="1" applyAlignment="1" applyProtection="1">
      <alignment horizontal="left" vertical="center"/>
      <protection hidden="1"/>
    </xf>
    <xf numFmtId="0" fontId="70" fillId="5" borderId="42" xfId="0" applyFont="1" applyFill="1" applyBorder="1" applyAlignment="1" applyProtection="1">
      <alignment horizontal="left" vertical="center"/>
      <protection hidden="1"/>
    </xf>
    <xf numFmtId="0" fontId="70" fillId="5" borderId="30" xfId="0" applyFont="1" applyFill="1" applyBorder="1" applyAlignment="1" applyProtection="1">
      <alignment horizontal="left" vertical="center"/>
      <protection hidden="1"/>
    </xf>
    <xf numFmtId="0" fontId="33" fillId="4" borderId="1" xfId="0" applyFont="1" applyFill="1" applyBorder="1" applyAlignment="1" applyProtection="1">
      <alignment horizontal="center" vertical="center"/>
      <protection hidden="1"/>
    </xf>
    <xf numFmtId="0" fontId="33" fillId="4" borderId="5" xfId="0" applyFont="1" applyFill="1" applyBorder="1" applyAlignment="1" applyProtection="1">
      <alignment horizontal="center" vertical="center"/>
      <protection hidden="1"/>
    </xf>
    <xf numFmtId="0" fontId="33" fillId="4" borderId="6" xfId="0" applyFont="1" applyFill="1" applyBorder="1" applyAlignment="1" applyProtection="1">
      <alignment horizontal="center" vertical="center"/>
      <protection hidden="1"/>
    </xf>
    <xf numFmtId="0" fontId="43" fillId="15" borderId="33" xfId="0" applyFont="1" applyFill="1" applyBorder="1" applyAlignment="1" applyProtection="1">
      <alignment horizontal="center" textRotation="90" wrapText="1"/>
      <protection locked="0"/>
    </xf>
    <xf numFmtId="0" fontId="43" fillId="15" borderId="34" xfId="0" applyFont="1" applyFill="1" applyBorder="1" applyAlignment="1" applyProtection="1">
      <alignment horizontal="center" textRotation="90" wrapText="1"/>
      <protection locked="0"/>
    </xf>
    <xf numFmtId="0" fontId="43" fillId="15" borderId="35" xfId="0" applyFont="1" applyFill="1" applyBorder="1" applyAlignment="1" applyProtection="1">
      <alignment horizontal="center" textRotation="90" wrapText="1"/>
      <protection locked="0"/>
    </xf>
    <xf numFmtId="0" fontId="43" fillId="15" borderId="23" xfId="0" applyFont="1" applyFill="1" applyBorder="1" applyAlignment="1" applyProtection="1">
      <alignment horizontal="center" textRotation="90" wrapText="1"/>
      <protection locked="0"/>
    </xf>
    <xf numFmtId="0" fontId="43" fillId="15" borderId="31" xfId="0" applyFont="1" applyFill="1" applyBorder="1" applyAlignment="1" applyProtection="1">
      <alignment horizontal="center" textRotation="90" wrapText="1"/>
      <protection locked="0"/>
    </xf>
    <xf numFmtId="0" fontId="43" fillId="15" borderId="32" xfId="0" applyFont="1" applyFill="1" applyBorder="1" applyAlignment="1" applyProtection="1">
      <alignment horizontal="center" textRotation="90" wrapText="1"/>
      <protection locked="0"/>
    </xf>
    <xf numFmtId="0" fontId="33" fillId="15" borderId="17" xfId="0" applyFont="1" applyFill="1" applyBorder="1" applyAlignment="1" applyProtection="1">
      <alignment horizontal="center" textRotation="90" wrapText="1"/>
    </xf>
    <xf numFmtId="0" fontId="33" fillId="15" borderId="11" xfId="0" applyFont="1" applyFill="1" applyBorder="1" applyAlignment="1" applyProtection="1">
      <alignment horizontal="center" textRotation="90" wrapText="1"/>
    </xf>
    <xf numFmtId="0" fontId="33" fillId="15" borderId="20" xfId="0" applyFont="1" applyFill="1" applyBorder="1" applyAlignment="1" applyProtection="1">
      <alignment horizontal="center" textRotation="90" wrapText="1"/>
    </xf>
    <xf numFmtId="0" fontId="34" fillId="4" borderId="4" xfId="0" applyFont="1" applyFill="1" applyBorder="1" applyAlignment="1" applyProtection="1">
      <alignment horizontal="center" textRotation="90" wrapText="1"/>
      <protection hidden="1"/>
    </xf>
    <xf numFmtId="0" fontId="34" fillId="4" borderId="8" xfId="0" applyFont="1" applyFill="1" applyBorder="1" applyAlignment="1" applyProtection="1">
      <alignment horizontal="center" textRotation="90" wrapText="1"/>
      <protection hidden="1"/>
    </xf>
    <xf numFmtId="0" fontId="43" fillId="15" borderId="17" xfId="0" applyFont="1" applyFill="1" applyBorder="1" applyAlignment="1" applyProtection="1">
      <alignment horizontal="center" textRotation="90" wrapText="1"/>
      <protection locked="0"/>
    </xf>
    <xf numFmtId="0" fontId="43" fillId="15" borderId="11" xfId="0" applyFont="1" applyFill="1" applyBorder="1" applyAlignment="1" applyProtection="1">
      <alignment horizontal="center" textRotation="90" wrapText="1"/>
      <protection locked="0"/>
    </xf>
    <xf numFmtId="0" fontId="43" fillId="15" borderId="20" xfId="0" applyFont="1" applyFill="1" applyBorder="1" applyAlignment="1" applyProtection="1">
      <alignment horizontal="center" textRotation="90" wrapText="1"/>
      <protection locked="0"/>
    </xf>
    <xf numFmtId="0" fontId="33" fillId="15" borderId="23" xfId="0" applyFont="1" applyFill="1" applyBorder="1" applyAlignment="1" applyProtection="1">
      <alignment horizontal="center" textRotation="90" wrapText="1"/>
      <protection locked="0"/>
    </xf>
    <xf numFmtId="0" fontId="33" fillId="15" borderId="31" xfId="0" applyFont="1" applyFill="1" applyBorder="1" applyAlignment="1" applyProtection="1">
      <alignment horizontal="center" textRotation="90" wrapText="1"/>
      <protection locked="0"/>
    </xf>
    <xf numFmtId="0" fontId="33" fillId="15" borderId="32" xfId="0" applyFont="1" applyFill="1" applyBorder="1" applyAlignment="1" applyProtection="1">
      <alignment horizontal="center" textRotation="90" wrapText="1"/>
      <protection locked="0"/>
    </xf>
    <xf numFmtId="0" fontId="44" fillId="0" borderId="29" xfId="0" applyFont="1" applyFill="1" applyBorder="1" applyAlignment="1" applyProtection="1">
      <alignment horizontal="center" vertical="center"/>
      <protection hidden="1"/>
    </xf>
    <xf numFmtId="0" fontId="44" fillId="0" borderId="42" xfId="0" applyFont="1" applyFill="1" applyBorder="1" applyAlignment="1" applyProtection="1">
      <alignment horizontal="center" vertical="center"/>
      <protection hidden="1"/>
    </xf>
    <xf numFmtId="0" fontId="44" fillId="0" borderId="30" xfId="0" applyFont="1" applyFill="1" applyBorder="1" applyAlignment="1" applyProtection="1">
      <alignment horizontal="center" vertical="center"/>
      <protection hidden="1"/>
    </xf>
    <xf numFmtId="0" fontId="24" fillId="0" borderId="0" xfId="0" applyFont="1" applyFill="1" applyBorder="1" applyAlignment="1" applyProtection="1">
      <alignment horizontal="center"/>
      <protection hidden="1"/>
    </xf>
    <xf numFmtId="0" fontId="34" fillId="4" borderId="14" xfId="0" applyFont="1" applyFill="1" applyBorder="1" applyAlignment="1" applyProtection="1">
      <alignment horizontal="center" vertical="center"/>
      <protection hidden="1"/>
    </xf>
    <xf numFmtId="0" fontId="34" fillId="4" borderId="12" xfId="0" applyFont="1" applyFill="1" applyBorder="1" applyAlignment="1" applyProtection="1">
      <alignment horizontal="center" vertical="center"/>
      <protection hidden="1"/>
    </xf>
    <xf numFmtId="0" fontId="34" fillId="4" borderId="9" xfId="0" applyFont="1" applyFill="1" applyBorder="1" applyAlignment="1" applyProtection="1">
      <alignment horizontal="center" vertical="center"/>
      <protection hidden="1"/>
    </xf>
    <xf numFmtId="0" fontId="25" fillId="31" borderId="120" xfId="0" applyFont="1" applyFill="1" applyBorder="1" applyAlignment="1" applyProtection="1">
      <alignment horizontal="center" vertical="center" wrapText="1"/>
      <protection hidden="1"/>
    </xf>
    <xf numFmtId="0" fontId="25" fillId="31" borderId="121" xfId="0" applyFont="1" applyFill="1" applyBorder="1" applyAlignment="1" applyProtection="1">
      <alignment horizontal="center" vertical="center" wrapText="1"/>
      <protection hidden="1"/>
    </xf>
    <xf numFmtId="0" fontId="25" fillId="31" borderId="122" xfId="0" applyFont="1" applyFill="1" applyBorder="1" applyAlignment="1" applyProtection="1">
      <alignment horizontal="center" vertical="center" wrapText="1"/>
      <protection hidden="1"/>
    </xf>
    <xf numFmtId="0" fontId="25" fillId="31" borderId="123" xfId="0" applyFont="1" applyFill="1" applyBorder="1" applyAlignment="1" applyProtection="1">
      <alignment horizontal="center" vertical="center" wrapText="1"/>
      <protection hidden="1"/>
    </xf>
    <xf numFmtId="0" fontId="25" fillId="8" borderId="22" xfId="0" applyFont="1" applyFill="1" applyBorder="1" applyAlignment="1" applyProtection="1">
      <alignment horizontal="center" vertical="center"/>
      <protection hidden="1"/>
    </xf>
    <xf numFmtId="0" fontId="25" fillId="6" borderId="22" xfId="0" applyFont="1" applyFill="1" applyBorder="1" applyAlignment="1" applyProtection="1">
      <alignment horizontal="center" vertical="center"/>
      <protection hidden="1"/>
    </xf>
    <xf numFmtId="0" fontId="16" fillId="12" borderId="22" xfId="0" applyFont="1" applyFill="1" applyBorder="1" applyAlignment="1" applyProtection="1">
      <alignment horizontal="center" vertical="center"/>
      <protection hidden="1"/>
    </xf>
    <xf numFmtId="0" fontId="25" fillId="30" borderId="22" xfId="0" applyFont="1" applyFill="1" applyBorder="1" applyAlignment="1" applyProtection="1">
      <alignment horizontal="center" vertical="center"/>
      <protection hidden="1"/>
    </xf>
    <xf numFmtId="0" fontId="25" fillId="3" borderId="22" xfId="0" applyFont="1" applyFill="1" applyBorder="1" applyAlignment="1" applyProtection="1">
      <alignment horizontal="center" vertical="center"/>
      <protection hidden="1"/>
    </xf>
    <xf numFmtId="0" fontId="93" fillId="3" borderId="0" xfId="0" applyFont="1" applyFill="1" applyBorder="1" applyAlignment="1" applyProtection="1">
      <alignment horizontal="center" vertical="center"/>
      <protection hidden="1"/>
    </xf>
    <xf numFmtId="0" fontId="26" fillId="3" borderId="0" xfId="0" applyFont="1" applyFill="1" applyBorder="1" applyAlignment="1" applyProtection="1">
      <alignment horizontal="center" vertical="center"/>
      <protection hidden="1"/>
    </xf>
    <xf numFmtId="0" fontId="18" fillId="3" borderId="22" xfId="0" applyFont="1" applyFill="1" applyBorder="1" applyAlignment="1" applyProtection="1">
      <alignment horizontal="center" vertical="center"/>
      <protection hidden="1"/>
    </xf>
    <xf numFmtId="0" fontId="34" fillId="35" borderId="3" xfId="0" applyFont="1" applyFill="1" applyBorder="1" applyAlignment="1" applyProtection="1">
      <alignment horizontal="center" textRotation="90"/>
      <protection hidden="1"/>
    </xf>
    <xf numFmtId="0" fontId="34" fillId="35" borderId="4" xfId="0" applyFont="1" applyFill="1" applyBorder="1" applyAlignment="1" applyProtection="1">
      <alignment horizontal="center" textRotation="90"/>
      <protection hidden="1"/>
    </xf>
    <xf numFmtId="0" fontId="34" fillId="35" borderId="8" xfId="0" applyFont="1" applyFill="1" applyBorder="1" applyAlignment="1" applyProtection="1">
      <alignment horizontal="center" textRotation="90"/>
      <protection hidden="1"/>
    </xf>
    <xf numFmtId="0" fontId="16" fillId="3" borderId="0" xfId="0" applyFont="1" applyFill="1" applyBorder="1" applyAlignment="1" applyProtection="1">
      <alignment horizontal="center" textRotation="90"/>
      <protection hidden="1"/>
    </xf>
    <xf numFmtId="0" fontId="16" fillId="3" borderId="146" xfId="0" applyFont="1" applyFill="1" applyBorder="1" applyAlignment="1" applyProtection="1">
      <alignment horizontal="center" textRotation="90"/>
      <protection hidden="1"/>
    </xf>
    <xf numFmtId="0" fontId="16" fillId="3" borderId="31" xfId="0" applyFont="1" applyFill="1" applyBorder="1" applyAlignment="1" applyProtection="1">
      <alignment horizontal="center" textRotation="90"/>
      <protection hidden="1"/>
    </xf>
    <xf numFmtId="0" fontId="16" fillId="3" borderId="147" xfId="0" applyFont="1" applyFill="1" applyBorder="1" applyAlignment="1" applyProtection="1">
      <alignment horizontal="center" textRotation="90"/>
      <protection hidden="1"/>
    </xf>
    <xf numFmtId="0" fontId="16" fillId="3" borderId="22" xfId="0" applyFont="1" applyFill="1" applyBorder="1" applyAlignment="1" applyProtection="1">
      <alignment horizontal="center" textRotation="90"/>
      <protection hidden="1"/>
    </xf>
    <xf numFmtId="0" fontId="16" fillId="3" borderId="62" xfId="0" applyFont="1" applyFill="1" applyBorder="1" applyAlignment="1" applyProtection="1">
      <alignment horizontal="center" vertical="center" wrapText="1"/>
      <protection hidden="1"/>
    </xf>
    <xf numFmtId="0" fontId="16" fillId="3" borderId="46" xfId="0" applyFont="1" applyFill="1" applyBorder="1" applyAlignment="1" applyProtection="1">
      <alignment horizontal="center" vertical="center" wrapText="1"/>
      <protection hidden="1"/>
    </xf>
    <xf numFmtId="0" fontId="16" fillId="3" borderId="141" xfId="0" applyFont="1" applyFill="1" applyBorder="1" applyAlignment="1" applyProtection="1">
      <alignment horizontal="center" vertical="center" wrapText="1"/>
      <protection hidden="1"/>
    </xf>
    <xf numFmtId="0" fontId="33" fillId="14" borderId="3" xfId="0" applyFont="1" applyFill="1" applyBorder="1" applyAlignment="1" applyProtection="1">
      <alignment horizontal="center" textRotation="90" wrapText="1"/>
      <protection hidden="1"/>
    </xf>
    <xf numFmtId="0" fontId="33" fillId="14" borderId="4" xfId="0" applyFont="1" applyFill="1" applyBorder="1" applyAlignment="1" applyProtection="1">
      <alignment horizontal="center" textRotation="90" wrapText="1"/>
      <protection hidden="1"/>
    </xf>
    <xf numFmtId="0" fontId="33" fillId="14" borderId="8" xfId="0" applyFont="1" applyFill="1" applyBorder="1" applyAlignment="1" applyProtection="1">
      <alignment horizontal="center" textRotation="90" wrapText="1"/>
      <protection hidden="1"/>
    </xf>
    <xf numFmtId="0" fontId="33" fillId="14" borderId="15" xfId="0" applyFont="1" applyFill="1" applyBorder="1" applyAlignment="1" applyProtection="1">
      <alignment horizontal="center" textRotation="90" wrapText="1"/>
      <protection hidden="1"/>
    </xf>
    <xf numFmtId="0" fontId="33" fillId="14" borderId="13" xfId="0" applyFont="1" applyFill="1" applyBorder="1" applyAlignment="1" applyProtection="1">
      <alignment horizontal="center" textRotation="90" wrapText="1"/>
      <protection hidden="1"/>
    </xf>
    <xf numFmtId="0" fontId="33" fillId="14" borderId="14" xfId="0" applyFont="1" applyFill="1" applyBorder="1" applyAlignment="1" applyProtection="1">
      <alignment horizontal="center" textRotation="90" wrapText="1"/>
      <protection hidden="1"/>
    </xf>
    <xf numFmtId="0" fontId="43" fillId="15" borderId="18" xfId="0" applyFont="1" applyFill="1" applyBorder="1" applyAlignment="1" applyProtection="1">
      <alignment horizontal="center" textRotation="90" wrapText="1"/>
      <protection locked="0"/>
    </xf>
    <xf numFmtId="0" fontId="43" fillId="15" borderId="10" xfId="0" applyFont="1" applyFill="1" applyBorder="1" applyAlignment="1" applyProtection="1">
      <alignment horizontal="center" textRotation="90" wrapText="1"/>
      <protection locked="0"/>
    </xf>
    <xf numFmtId="0" fontId="43" fillId="15" borderId="21" xfId="0" applyFont="1" applyFill="1" applyBorder="1" applyAlignment="1" applyProtection="1">
      <alignment horizontal="center" textRotation="90" wrapText="1"/>
      <protection locked="0"/>
    </xf>
    <xf numFmtId="0" fontId="64" fillId="14" borderId="1" xfId="0" applyFont="1" applyFill="1" applyBorder="1" applyAlignment="1" applyProtection="1">
      <alignment horizontal="center" vertical="center" wrapText="1"/>
      <protection hidden="1"/>
    </xf>
    <xf numFmtId="0" fontId="64" fillId="14" borderId="5" xfId="0" applyFont="1" applyFill="1" applyBorder="1" applyAlignment="1" applyProtection="1">
      <alignment horizontal="center" vertical="center" wrapText="1"/>
      <protection hidden="1"/>
    </xf>
    <xf numFmtId="0" fontId="33" fillId="15" borderId="17" xfId="0" applyFont="1" applyFill="1" applyBorder="1" applyAlignment="1" applyProtection="1">
      <alignment horizontal="center" textRotation="90" wrapText="1"/>
      <protection locked="0"/>
    </xf>
    <xf numFmtId="0" fontId="33" fillId="15" borderId="11" xfId="0" applyFont="1" applyFill="1" applyBorder="1" applyAlignment="1" applyProtection="1">
      <alignment horizontal="center" textRotation="90" wrapText="1"/>
      <protection locked="0"/>
    </xf>
    <xf numFmtId="0" fontId="33" fillId="15" borderId="20" xfId="0" applyFont="1" applyFill="1" applyBorder="1" applyAlignment="1" applyProtection="1">
      <alignment horizontal="center" textRotation="90" wrapText="1"/>
      <protection locked="0"/>
    </xf>
    <xf numFmtId="0" fontId="98" fillId="0" borderId="0" xfId="63" applyFont="1" applyAlignment="1">
      <alignment horizontal="center"/>
    </xf>
    <xf numFmtId="0" fontId="16" fillId="36" borderId="4" xfId="0" applyFont="1" applyFill="1" applyBorder="1" applyAlignment="1" applyProtection="1">
      <alignment horizontal="center" textRotation="90" wrapText="1"/>
      <protection hidden="1"/>
    </xf>
    <xf numFmtId="0" fontId="16" fillId="36" borderId="8" xfId="0" applyFont="1" applyFill="1" applyBorder="1" applyAlignment="1" applyProtection="1">
      <alignment horizontal="center" textRotation="90" wrapText="1"/>
      <protection hidden="1"/>
    </xf>
    <xf numFmtId="0" fontId="19" fillId="9" borderId="4" xfId="0" applyFont="1" applyFill="1" applyBorder="1" applyAlignment="1" applyProtection="1">
      <alignment horizontal="center" textRotation="90" wrapText="1"/>
      <protection hidden="1"/>
    </xf>
    <xf numFmtId="0" fontId="19" fillId="9" borderId="8" xfId="0" applyFont="1" applyFill="1" applyBorder="1" applyAlignment="1" applyProtection="1">
      <alignment horizontal="center" textRotation="90" wrapText="1"/>
      <protection hidden="1"/>
    </xf>
    <xf numFmtId="0" fontId="101" fillId="9" borderId="46" xfId="0" applyFont="1" applyFill="1" applyBorder="1" applyAlignment="1" applyProtection="1">
      <alignment horizontal="center" vertical="center"/>
      <protection hidden="1"/>
    </xf>
    <xf numFmtId="0" fontId="68" fillId="3" borderId="43" xfId="0" applyFont="1" applyFill="1" applyBorder="1" applyAlignment="1" applyProtection="1">
      <alignment horizontal="left" vertical="center"/>
      <protection hidden="1"/>
    </xf>
    <xf numFmtId="0" fontId="68" fillId="3" borderId="46" xfId="0" applyFont="1" applyFill="1" applyBorder="1" applyAlignment="1" applyProtection="1">
      <alignment horizontal="left" vertical="center"/>
      <protection hidden="1"/>
    </xf>
    <xf numFmtId="0" fontId="68" fillId="3" borderId="47" xfId="0" applyFont="1" applyFill="1" applyBorder="1" applyAlignment="1" applyProtection="1">
      <alignment horizontal="left" vertical="center"/>
      <protection hidden="1"/>
    </xf>
    <xf numFmtId="0" fontId="68" fillId="5" borderId="43" xfId="0" applyFont="1" applyFill="1" applyBorder="1" applyAlignment="1" applyProtection="1">
      <alignment horizontal="left" vertical="center"/>
      <protection hidden="1"/>
    </xf>
    <xf numFmtId="0" fontId="68" fillId="5" borderId="46" xfId="0" applyFont="1" applyFill="1" applyBorder="1" applyAlignment="1" applyProtection="1">
      <alignment horizontal="left" vertical="center"/>
      <protection hidden="1"/>
    </xf>
    <xf numFmtId="0" fontId="68" fillId="5" borderId="47" xfId="0" applyFont="1" applyFill="1" applyBorder="1" applyAlignment="1" applyProtection="1">
      <alignment horizontal="left" vertical="center"/>
      <protection hidden="1"/>
    </xf>
    <xf numFmtId="0" fontId="68" fillId="5" borderId="29" xfId="0" applyFont="1" applyFill="1" applyBorder="1" applyAlignment="1" applyProtection="1">
      <alignment horizontal="left" vertical="center"/>
      <protection hidden="1"/>
    </xf>
    <xf numFmtId="0" fontId="68" fillId="5" borderId="42" xfId="0" applyFont="1" applyFill="1" applyBorder="1" applyAlignment="1" applyProtection="1">
      <alignment horizontal="left" vertical="center"/>
      <protection hidden="1"/>
    </xf>
    <xf numFmtId="0" fontId="68" fillId="5" borderId="30" xfId="0" applyFont="1" applyFill="1" applyBorder="1" applyAlignment="1" applyProtection="1">
      <alignment horizontal="left" vertical="center"/>
      <protection hidden="1"/>
    </xf>
    <xf numFmtId="0" fontId="68" fillId="3" borderId="49" xfId="0" applyFont="1" applyFill="1" applyBorder="1" applyAlignment="1" applyProtection="1">
      <alignment horizontal="left" vertical="center"/>
      <protection hidden="1"/>
    </xf>
    <xf numFmtId="0" fontId="68" fillId="3" borderId="50" xfId="0" applyFont="1" applyFill="1" applyBorder="1" applyAlignment="1" applyProtection="1">
      <alignment horizontal="left" vertical="center"/>
      <protection hidden="1"/>
    </xf>
    <xf numFmtId="0" fontId="68" fillId="3" borderId="51" xfId="0" applyFont="1" applyFill="1" applyBorder="1" applyAlignment="1" applyProtection="1">
      <alignment horizontal="left" vertical="center"/>
      <protection hidden="1"/>
    </xf>
    <xf numFmtId="0" fontId="94" fillId="3" borderId="0" xfId="0" applyFont="1" applyFill="1" applyBorder="1" applyAlignment="1" applyProtection="1">
      <alignment horizontal="center" vertical="center"/>
      <protection hidden="1"/>
    </xf>
    <xf numFmtId="0" fontId="16" fillId="3" borderId="62" xfId="0" applyFont="1" applyFill="1" applyBorder="1" applyAlignment="1" applyProtection="1">
      <alignment horizontal="center" textRotation="90"/>
      <protection hidden="1"/>
    </xf>
    <xf numFmtId="0" fontId="43" fillId="35" borderId="17" xfId="0" applyFont="1" applyFill="1" applyBorder="1" applyAlignment="1" applyProtection="1">
      <alignment horizontal="center" textRotation="90" wrapText="1"/>
      <protection locked="0"/>
    </xf>
    <xf numFmtId="0" fontId="43" fillId="35" borderId="11" xfId="0" applyFont="1" applyFill="1" applyBorder="1" applyAlignment="1" applyProtection="1">
      <alignment horizontal="center" textRotation="90" wrapText="1"/>
      <protection locked="0"/>
    </xf>
    <xf numFmtId="0" fontId="43" fillId="35" borderId="20" xfId="0" applyFont="1" applyFill="1" applyBorder="1" applyAlignment="1" applyProtection="1">
      <alignment horizontal="center" textRotation="90" wrapText="1"/>
      <protection locked="0"/>
    </xf>
    <xf numFmtId="0" fontId="16" fillId="7" borderId="121" xfId="0" applyFont="1" applyFill="1" applyBorder="1" applyAlignment="1" applyProtection="1">
      <alignment horizontal="center" textRotation="90"/>
      <protection hidden="1"/>
    </xf>
    <xf numFmtId="0" fontId="16" fillId="7" borderId="150" xfId="0" applyFont="1" applyFill="1" applyBorder="1" applyAlignment="1" applyProtection="1">
      <alignment horizontal="center" textRotation="90"/>
      <protection hidden="1"/>
    </xf>
    <xf numFmtId="0" fontId="16" fillId="7" borderId="123" xfId="0" applyFont="1" applyFill="1" applyBorder="1" applyAlignment="1" applyProtection="1">
      <alignment horizontal="center" textRotation="90"/>
      <protection hidden="1"/>
    </xf>
    <xf numFmtId="0" fontId="34" fillId="34" borderId="4" xfId="0" applyFont="1" applyFill="1" applyBorder="1" applyAlignment="1" applyProtection="1">
      <alignment horizontal="center" textRotation="90" wrapText="1"/>
      <protection hidden="1"/>
    </xf>
    <xf numFmtId="0" fontId="34" fillId="34" borderId="8" xfId="0" applyFont="1" applyFill="1" applyBorder="1" applyAlignment="1" applyProtection="1">
      <alignment horizontal="center" textRotation="90" wrapText="1"/>
      <protection hidden="1"/>
    </xf>
    <xf numFmtId="0" fontId="43" fillId="35" borderId="23" xfId="0" applyFont="1" applyFill="1" applyBorder="1" applyAlignment="1" applyProtection="1">
      <alignment horizontal="center" textRotation="90" wrapText="1"/>
      <protection locked="0"/>
    </xf>
    <xf numFmtId="0" fontId="43" fillId="35" borderId="31" xfId="0" applyFont="1" applyFill="1" applyBorder="1" applyAlignment="1" applyProtection="1">
      <alignment horizontal="center" textRotation="90" wrapText="1"/>
      <protection locked="0"/>
    </xf>
    <xf numFmtId="0" fontId="43" fillId="35" borderId="32" xfId="0" applyFont="1" applyFill="1" applyBorder="1" applyAlignment="1" applyProtection="1">
      <alignment horizontal="center" textRotation="90" wrapText="1"/>
      <protection locked="0"/>
    </xf>
    <xf numFmtId="0" fontId="7" fillId="0" borderId="118" xfId="44" applyFont="1" applyFill="1" applyBorder="1" applyAlignment="1" applyProtection="1">
      <alignment horizontal="left" vertical="center" shrinkToFit="1"/>
      <protection hidden="1"/>
    </xf>
    <xf numFmtId="0" fontId="7" fillId="0" borderId="78" xfId="44" applyFont="1" applyFill="1" applyBorder="1" applyAlignment="1" applyProtection="1">
      <alignment horizontal="left" vertical="center" shrinkToFit="1"/>
      <protection hidden="1"/>
    </xf>
    <xf numFmtId="0" fontId="10" fillId="0" borderId="134" xfId="44" applyFill="1" applyBorder="1" applyAlignment="1">
      <alignment horizontal="center"/>
    </xf>
    <xf numFmtId="0" fontId="7" fillId="0" borderId="116" xfId="44" applyFont="1" applyFill="1" applyBorder="1" applyAlignment="1" applyProtection="1">
      <alignment horizontal="left" vertical="center" shrinkToFit="1"/>
      <protection hidden="1"/>
    </xf>
    <xf numFmtId="0" fontId="7" fillId="0" borderId="69" xfId="44" applyFont="1" applyFill="1" applyBorder="1" applyAlignment="1" applyProtection="1">
      <alignment horizontal="left" vertical="center" shrinkToFit="1"/>
      <protection hidden="1"/>
    </xf>
    <xf numFmtId="0" fontId="67" fillId="14" borderId="3" xfId="44" applyFont="1" applyFill="1" applyBorder="1" applyAlignment="1">
      <alignment horizontal="center" vertical="center" textRotation="90" wrapText="1"/>
    </xf>
    <xf numFmtId="0" fontId="67" fillId="14" borderId="4" xfId="44" applyFont="1" applyFill="1" applyBorder="1" applyAlignment="1">
      <alignment horizontal="center" vertical="center" textRotation="90" wrapText="1"/>
    </xf>
    <xf numFmtId="0" fontId="67" fillId="14" borderId="8" xfId="44" applyFont="1" applyFill="1" applyBorder="1" applyAlignment="1">
      <alignment horizontal="center" vertical="center" textRotation="90" wrapText="1"/>
    </xf>
    <xf numFmtId="0" fontId="7" fillId="0" borderId="133" xfId="44" applyFont="1" applyFill="1" applyBorder="1" applyAlignment="1" applyProtection="1">
      <alignment horizontal="left" vertical="center" shrinkToFit="1"/>
      <protection hidden="1"/>
    </xf>
    <xf numFmtId="0" fontId="7" fillId="0" borderId="85" xfId="44" applyFont="1" applyFill="1" applyBorder="1" applyAlignment="1" applyProtection="1">
      <alignment horizontal="left" vertical="center" shrinkToFit="1"/>
      <protection hidden="1"/>
    </xf>
    <xf numFmtId="0" fontId="67" fillId="34" borderId="3" xfId="44" applyFont="1" applyFill="1" applyBorder="1" applyAlignment="1">
      <alignment horizontal="center" vertical="center"/>
    </xf>
    <xf numFmtId="0" fontId="67" fillId="34" borderId="4" xfId="44" applyFont="1" applyFill="1" applyBorder="1" applyAlignment="1">
      <alignment horizontal="center" vertical="center"/>
    </xf>
    <xf numFmtId="0" fontId="67" fillId="34" borderId="8" xfId="44" applyFont="1" applyFill="1" applyBorder="1" applyAlignment="1">
      <alignment horizontal="center" vertical="center"/>
    </xf>
    <xf numFmtId="0" fontId="67" fillId="34" borderId="1" xfId="44" applyFont="1" applyFill="1" applyBorder="1" applyAlignment="1">
      <alignment horizontal="center"/>
    </xf>
    <xf numFmtId="0" fontId="67" fillId="34" borderId="5" xfId="44" applyFont="1" applyFill="1" applyBorder="1" applyAlignment="1">
      <alignment horizontal="center"/>
    </xf>
    <xf numFmtId="0" fontId="67" fillId="34" borderId="6" xfId="44" applyFont="1" applyFill="1" applyBorder="1" applyAlignment="1">
      <alignment horizontal="center"/>
    </xf>
    <xf numFmtId="0" fontId="80" fillId="35" borderId="3" xfId="44" applyFont="1" applyFill="1" applyBorder="1" applyAlignment="1">
      <alignment horizontal="center" vertical="center" textRotation="90"/>
    </xf>
    <xf numFmtId="0" fontId="80" fillId="35" borderId="8" xfId="44" applyFont="1" applyFill="1" applyBorder="1" applyAlignment="1">
      <alignment horizontal="center" vertical="center" textRotation="90"/>
    </xf>
    <xf numFmtId="0" fontId="102" fillId="0" borderId="16" xfId="44" applyFont="1" applyFill="1" applyBorder="1" applyAlignment="1">
      <alignment horizontal="center" vertical="center"/>
    </xf>
    <xf numFmtId="0" fontId="102" fillId="0" borderId="12" xfId="44" applyFont="1" applyFill="1" applyBorder="1" applyAlignment="1">
      <alignment horizontal="center" vertical="center"/>
    </xf>
    <xf numFmtId="0" fontId="67" fillId="14" borderId="3" xfId="44" applyFont="1" applyFill="1" applyBorder="1" applyAlignment="1">
      <alignment horizontal="center" vertical="center" textRotation="90"/>
    </xf>
    <xf numFmtId="0" fontId="67" fillId="14" borderId="4" xfId="44" applyFont="1" applyFill="1" applyBorder="1" applyAlignment="1">
      <alignment horizontal="center" vertical="center" textRotation="90"/>
    </xf>
    <xf numFmtId="0" fontId="67" fillId="14" borderId="8" xfId="44" applyFont="1" applyFill="1" applyBorder="1" applyAlignment="1">
      <alignment horizontal="center" vertical="center" textRotation="90"/>
    </xf>
    <xf numFmtId="0" fontId="80" fillId="34" borderId="3" xfId="44" applyFont="1" applyFill="1" applyBorder="1" applyAlignment="1">
      <alignment horizontal="center" vertical="center" textRotation="90"/>
    </xf>
    <xf numFmtId="0" fontId="80" fillId="34" borderId="8" xfId="44" applyFont="1" applyFill="1" applyBorder="1" applyAlignment="1">
      <alignment horizontal="center" vertical="center" textRotation="90"/>
    </xf>
    <xf numFmtId="0" fontId="80" fillId="35" borderId="3" xfId="44" applyFont="1" applyFill="1" applyBorder="1" applyAlignment="1">
      <alignment horizontal="center" textRotation="90"/>
    </xf>
    <xf numFmtId="0" fontId="80" fillId="35" borderId="8" xfId="44" applyFont="1" applyFill="1" applyBorder="1" applyAlignment="1">
      <alignment horizontal="center" textRotation="90"/>
    </xf>
    <xf numFmtId="0" fontId="57" fillId="0" borderId="0" xfId="44" applyFont="1" applyFill="1" applyAlignment="1">
      <alignment horizontal="center"/>
    </xf>
    <xf numFmtId="0" fontId="67" fillId="14" borderId="3" xfId="44" applyFont="1" applyFill="1" applyBorder="1" applyAlignment="1">
      <alignment horizontal="center" vertical="center"/>
    </xf>
    <xf numFmtId="0" fontId="67" fillId="14" borderId="4" xfId="44" applyFont="1" applyFill="1" applyBorder="1" applyAlignment="1">
      <alignment horizontal="center" vertical="center"/>
    </xf>
    <xf numFmtId="0" fontId="67" fillId="14" borderId="8" xfId="44" applyFont="1" applyFill="1" applyBorder="1" applyAlignment="1">
      <alignment horizontal="center" vertical="center"/>
    </xf>
    <xf numFmtId="0" fontId="67" fillId="34" borderId="15" xfId="44" applyFont="1" applyFill="1" applyBorder="1" applyAlignment="1">
      <alignment horizontal="center" vertical="center"/>
    </xf>
    <xf numFmtId="0" fontId="67" fillId="34" borderId="16" xfId="44" applyFont="1" applyFill="1" applyBorder="1" applyAlignment="1">
      <alignment horizontal="center" vertical="center"/>
    </xf>
    <xf numFmtId="0" fontId="67" fillId="34" borderId="13" xfId="44" applyFont="1" applyFill="1" applyBorder="1" applyAlignment="1">
      <alignment horizontal="center" vertical="center"/>
    </xf>
    <xf numFmtId="0" fontId="67" fillId="34" borderId="0" xfId="44" applyFont="1" applyFill="1" applyBorder="1" applyAlignment="1">
      <alignment horizontal="center" vertical="center"/>
    </xf>
    <xf numFmtId="0" fontId="67" fillId="34" borderId="14" xfId="44" applyFont="1" applyFill="1" applyBorder="1" applyAlignment="1">
      <alignment horizontal="center" vertical="center"/>
    </xf>
    <xf numFmtId="0" fontId="67" fillId="34" borderId="12" xfId="44" applyFont="1" applyFill="1" applyBorder="1" applyAlignment="1">
      <alignment horizontal="center" vertical="center"/>
    </xf>
    <xf numFmtId="0" fontId="98" fillId="0" borderId="0" xfId="44" applyFont="1" applyFill="1" applyAlignment="1">
      <alignment horizontal="center"/>
    </xf>
    <xf numFmtId="0" fontId="98" fillId="0" borderId="0" xfId="44" applyFont="1" applyFill="1" applyAlignment="1">
      <alignment horizontal="center" vertical="center"/>
    </xf>
    <xf numFmtId="0" fontId="4" fillId="13" borderId="22" xfId="44" applyFont="1" applyFill="1" applyBorder="1" applyAlignment="1">
      <alignment horizontal="center"/>
    </xf>
    <xf numFmtId="0" fontId="110" fillId="0" borderId="0" xfId="44" applyFont="1" applyFill="1" applyBorder="1" applyAlignment="1">
      <alignment horizontal="center" vertical="center"/>
    </xf>
    <xf numFmtId="0" fontId="78" fillId="13" borderId="22" xfId="44" applyFont="1" applyFill="1" applyBorder="1" applyAlignment="1">
      <alignment horizontal="center" vertical="center"/>
    </xf>
    <xf numFmtId="0" fontId="57" fillId="0" borderId="22" xfId="44" applyFont="1" applyFill="1" applyBorder="1" applyAlignment="1">
      <alignment horizontal="center" vertical="center"/>
    </xf>
    <xf numFmtId="0" fontId="4" fillId="0" borderId="0" xfId="44" applyFont="1" applyFill="1" applyBorder="1" applyAlignment="1">
      <alignment horizontal="center" wrapText="1"/>
    </xf>
    <xf numFmtId="0" fontId="4" fillId="0" borderId="0" xfId="44" applyFont="1" applyFill="1" applyBorder="1" applyAlignment="1">
      <alignment horizontal="center"/>
    </xf>
    <xf numFmtId="0" fontId="78" fillId="0" borderId="22" xfId="44" applyFont="1" applyFill="1" applyBorder="1" applyAlignment="1">
      <alignment horizontal="center" vertical="center"/>
    </xf>
    <xf numFmtId="0" fontId="4" fillId="0" borderId="22" xfId="44" applyFont="1" applyFill="1" applyBorder="1" applyAlignment="1">
      <alignment horizontal="center"/>
    </xf>
    <xf numFmtId="0" fontId="2" fillId="5" borderId="0" xfId="148" applyFont="1" applyFill="1" applyBorder="1" applyAlignment="1" applyProtection="1">
      <alignment vertical="center" wrapText="1"/>
      <protection locked="0"/>
    </xf>
    <xf numFmtId="0" fontId="2" fillId="0" borderId="0" xfId="148" applyFont="1" applyAlignment="1" applyProtection="1">
      <alignment vertical="center" wrapText="1"/>
      <protection locked="0"/>
    </xf>
    <xf numFmtId="166" fontId="113" fillId="5" borderId="0" xfId="148" applyNumberFormat="1" applyFont="1" applyFill="1" applyBorder="1" applyAlignment="1" applyProtection="1">
      <alignment horizontal="left" vertical="top" wrapText="1"/>
      <protection locked="0"/>
    </xf>
    <xf numFmtId="0" fontId="38" fillId="5" borderId="0" xfId="148" applyFont="1" applyFill="1" applyBorder="1" applyAlignment="1" applyProtection="1">
      <alignment wrapText="1"/>
      <protection locked="0"/>
    </xf>
    <xf numFmtId="0" fontId="114" fillId="0" borderId="0" xfId="148" applyFont="1" applyFill="1" applyBorder="1" applyAlignment="1" applyProtection="1">
      <alignment horizontal="center" vertical="center" wrapText="1"/>
    </xf>
    <xf numFmtId="0" fontId="114" fillId="0" borderId="154" xfId="148" applyFont="1" applyFill="1" applyBorder="1" applyAlignment="1" applyProtection="1">
      <alignment horizontal="center" vertical="center" wrapText="1"/>
    </xf>
    <xf numFmtId="167" fontId="115" fillId="37" borderId="67" xfId="148" applyNumberFormat="1" applyFont="1" applyFill="1" applyBorder="1" applyAlignment="1" applyProtection="1">
      <alignment horizontal="left" vertical="center" wrapText="1"/>
    </xf>
    <xf numFmtId="167" fontId="115" fillId="37" borderId="69" xfId="148" applyNumberFormat="1" applyFont="1" applyFill="1" applyBorder="1" applyAlignment="1" applyProtection="1">
      <alignment horizontal="left" vertical="center" wrapText="1"/>
    </xf>
    <xf numFmtId="168" fontId="116" fillId="37" borderId="155" xfId="148" applyNumberFormat="1" applyFont="1" applyFill="1" applyBorder="1" applyAlignment="1" applyProtection="1">
      <alignment horizontal="center" vertical="center" wrapText="1"/>
    </xf>
    <xf numFmtId="0" fontId="118" fillId="38" borderId="0" xfId="148" applyFont="1" applyFill="1" applyBorder="1" applyAlignment="1" applyProtection="1">
      <alignment vertical="center" wrapText="1"/>
    </xf>
    <xf numFmtId="0" fontId="118" fillId="38" borderId="158" xfId="148" applyFont="1" applyFill="1" applyBorder="1" applyAlignment="1" applyProtection="1">
      <alignment vertical="center" wrapText="1"/>
    </xf>
    <xf numFmtId="169" fontId="115" fillId="38" borderId="67" xfId="148" applyNumberFormat="1" applyFont="1" applyFill="1" applyBorder="1" applyAlignment="1" applyProtection="1">
      <alignment horizontal="left" vertical="center" wrapText="1"/>
      <protection locked="0"/>
    </xf>
    <xf numFmtId="169" fontId="117" fillId="38" borderId="69" xfId="148" applyNumberFormat="1" applyFont="1" applyFill="1" applyBorder="1" applyAlignment="1" applyProtection="1">
      <alignment horizontal="left" vertical="center" wrapText="1"/>
      <protection locked="0"/>
    </xf>
  </cellXfs>
  <cellStyles count="150">
    <cellStyle name="Énfasis 1" xfId="5"/>
    <cellStyle name="Énfasis 2" xfId="6"/>
    <cellStyle name="Énfasis 3" xfId="7"/>
    <cellStyle name="Énfasis1 - 20%" xfId="8"/>
    <cellStyle name="Énfasis1 - 40%" xfId="9"/>
    <cellStyle name="Énfasis1 - 60%" xfId="10"/>
    <cellStyle name="Énfasis2 - 20%" xfId="11"/>
    <cellStyle name="Énfasis2 - 40%" xfId="12"/>
    <cellStyle name="Énfasis2 - 60%" xfId="13"/>
    <cellStyle name="Énfasis3 - 20%" xfId="14"/>
    <cellStyle name="Énfasis3 - 40%" xfId="15"/>
    <cellStyle name="Énfasis3 - 60%" xfId="16"/>
    <cellStyle name="Énfasis4 - 20%" xfId="17"/>
    <cellStyle name="Énfasis4 - 40%" xfId="18"/>
    <cellStyle name="Énfasis4 - 60%" xfId="19"/>
    <cellStyle name="Énfasis5 - 20%" xfId="20"/>
    <cellStyle name="Énfasis5 - 40%" xfId="21"/>
    <cellStyle name="Énfasis5 - 60%" xfId="22"/>
    <cellStyle name="Énfasis6 - 20%" xfId="23"/>
    <cellStyle name="Énfasis6 - 40%" xfId="24"/>
    <cellStyle name="Énfasis6 - 60%" xfId="25"/>
    <cellStyle name="Estilo 1" xfId="40"/>
    <cellStyle name="Estilo 1 2" xfId="53"/>
    <cellStyle name="Estilo 1 2 2" xfId="131"/>
    <cellStyle name="Estilo 1 2 3" xfId="93"/>
    <cellStyle name="Estilo 1 3" xfId="60"/>
    <cellStyle name="Estilo 1 3 2" xfId="138"/>
    <cellStyle name="Estilo 1 3 3" xfId="100"/>
    <cellStyle name="Estilo 1 4" xfId="118"/>
    <cellStyle name="Estilo 1 5" xfId="80"/>
    <cellStyle name="Hipervínculo" xfId="1" builtinId="8"/>
    <cellStyle name="Hipervínculo 2" xfId="4"/>
    <cellStyle name="Hipervínculo 3" xfId="149"/>
    <cellStyle name="Normal" xfId="0" builtinId="0"/>
    <cellStyle name="Normal 10" xfId="39"/>
    <cellStyle name="Normal 10 2" xfId="52"/>
    <cellStyle name="Normal 10 2 2" xfId="130"/>
    <cellStyle name="Normal 10 2 3" xfId="92"/>
    <cellStyle name="Normal 10 3" xfId="61"/>
    <cellStyle name="Normal 10 4" xfId="117"/>
    <cellStyle name="Normal 10 5" xfId="79"/>
    <cellStyle name="Normal 11" xfId="41"/>
    <cellStyle name="Normal 11 2" xfId="44"/>
    <cellStyle name="Normal 11 2 2" xfId="57"/>
    <cellStyle name="Normal 11 2 2 2" xfId="135"/>
    <cellStyle name="Normal 11 2 2 3" xfId="97"/>
    <cellStyle name="Normal 11 2 3" xfId="63"/>
    <cellStyle name="Normal 11 2 3 2" xfId="140"/>
    <cellStyle name="Normal 11 2 3 3" xfId="102"/>
    <cellStyle name="Normal 11 2 4" xfId="122"/>
    <cellStyle name="Normal 11 2 5" xfId="84"/>
    <cellStyle name="Normal 11 3" xfId="54"/>
    <cellStyle name="Normal 11 3 2" xfId="132"/>
    <cellStyle name="Normal 11 3 3" xfId="94"/>
    <cellStyle name="Normal 11 4" xfId="62"/>
    <cellStyle name="Normal 11 4 2" xfId="139"/>
    <cellStyle name="Normal 11 4 3" xfId="101"/>
    <cellStyle name="Normal 11 5" xfId="119"/>
    <cellStyle name="Normal 11 6" xfId="81"/>
    <cellStyle name="Normal 12" xfId="43"/>
    <cellStyle name="Normal 12 2" xfId="56"/>
    <cellStyle name="Normal 12 2 2" xfId="134"/>
    <cellStyle name="Normal 12 2 3" xfId="96"/>
    <cellStyle name="Normal 12 3" xfId="64"/>
    <cellStyle name="Normal 12 3 2" xfId="141"/>
    <cellStyle name="Normal 12 3 3" xfId="103"/>
    <cellStyle name="Normal 12 4" xfId="121"/>
    <cellStyle name="Normal 12 5" xfId="83"/>
    <cellStyle name="Normal 13" xfId="58"/>
    <cellStyle name="Normal 13 2" xfId="136"/>
    <cellStyle name="Normal 13 3" xfId="98"/>
    <cellStyle name="Normal 14" xfId="148"/>
    <cellStyle name="Normal 2" xfId="2"/>
    <cellStyle name="Normal 2 2" xfId="26"/>
    <cellStyle name="Normal 2 2 2" xfId="27"/>
    <cellStyle name="Normal 2 2 2 2" xfId="47"/>
    <cellStyle name="Normal 2 2 2 2 2" xfId="125"/>
    <cellStyle name="Normal 2 2 2 2 3" xfId="87"/>
    <cellStyle name="Normal 2 2 2 3" xfId="66"/>
    <cellStyle name="Normal 2 2 2 3 2" xfId="143"/>
    <cellStyle name="Normal 2 2 2 3 3" xfId="105"/>
    <cellStyle name="Normal 2 2 2 4" xfId="112"/>
    <cellStyle name="Normal 2 2 2 5" xfId="74"/>
    <cellStyle name="Normal 2 2 3" xfId="46"/>
    <cellStyle name="Normal 2 2 3 2" xfId="124"/>
    <cellStyle name="Normal 2 2 3 3" xfId="86"/>
    <cellStyle name="Normal 2 2 4" xfId="65"/>
    <cellStyle name="Normal 2 2 4 2" xfId="142"/>
    <cellStyle name="Normal 2 2 4 3" xfId="104"/>
    <cellStyle name="Normal 2 2 5" xfId="111"/>
    <cellStyle name="Normal 2 2 6" xfId="73"/>
    <cellStyle name="Normal 2 3" xfId="59"/>
    <cellStyle name="Normal 2 3 2" xfId="137"/>
    <cellStyle name="Normal 2 3 3" xfId="99"/>
    <cellStyle name="Normal 3" xfId="3"/>
    <cellStyle name="Normal 3 2" xfId="28"/>
    <cellStyle name="Normal 3 3" xfId="45"/>
    <cellStyle name="Normal 3 3 2" xfId="123"/>
    <cellStyle name="Normal 3 3 3" xfId="85"/>
    <cellStyle name="Normal 3 4" xfId="110"/>
    <cellStyle name="Normal 3 5" xfId="72"/>
    <cellStyle name="Normal 4" xfId="29"/>
    <cellStyle name="Normal 4 2" xfId="30"/>
    <cellStyle name="Normal 5" xfId="31"/>
    <cellStyle name="Normal 5 2" xfId="32"/>
    <cellStyle name="Normal 5 2 2" xfId="49"/>
    <cellStyle name="Normal 5 2 2 2" xfId="127"/>
    <cellStyle name="Normal 5 2 2 3" xfId="89"/>
    <cellStyle name="Normal 5 2 3" xfId="68"/>
    <cellStyle name="Normal 5 2 3 2" xfId="145"/>
    <cellStyle name="Normal 5 2 3 3" xfId="107"/>
    <cellStyle name="Normal 5 2 4" xfId="114"/>
    <cellStyle name="Normal 5 2 5" xfId="76"/>
    <cellStyle name="Normal 5 3" xfId="48"/>
    <cellStyle name="Normal 5 3 2" xfId="126"/>
    <cellStyle name="Normal 5 3 3" xfId="88"/>
    <cellStyle name="Normal 5 4" xfId="67"/>
    <cellStyle name="Normal 5 4 2" xfId="144"/>
    <cellStyle name="Normal 5 4 3" xfId="106"/>
    <cellStyle name="Normal 5 5" xfId="113"/>
    <cellStyle name="Normal 5 6" xfId="75"/>
    <cellStyle name="Normal 6" xfId="33"/>
    <cellStyle name="Normal 7" xfId="34"/>
    <cellStyle name="Normal 7 2" xfId="50"/>
    <cellStyle name="Normal 7 2 2" xfId="128"/>
    <cellStyle name="Normal 7 2 3" xfId="90"/>
    <cellStyle name="Normal 7 3" xfId="69"/>
    <cellStyle name="Normal 7 3 2" xfId="146"/>
    <cellStyle name="Normal 7 3 3" xfId="108"/>
    <cellStyle name="Normal 7 4" xfId="115"/>
    <cellStyle name="Normal 7 5" xfId="77"/>
    <cellStyle name="Normal 8" xfId="35"/>
    <cellStyle name="Normal 9" xfId="38"/>
    <cellStyle name="Normal 9 2" xfId="42"/>
    <cellStyle name="Normal 9 2 2" xfId="55"/>
    <cellStyle name="Normal 9 2 2 2" xfId="133"/>
    <cellStyle name="Normal 9 2 2 3" xfId="95"/>
    <cellStyle name="Normal 9 2 3" xfId="71"/>
    <cellStyle name="Normal 9 2 3 2" xfId="147"/>
    <cellStyle name="Normal 9 2 3 3" xfId="109"/>
    <cellStyle name="Normal 9 2 4" xfId="120"/>
    <cellStyle name="Normal 9 2 5" xfId="82"/>
    <cellStyle name="Normal 9 3" xfId="51"/>
    <cellStyle name="Normal 9 3 2" xfId="129"/>
    <cellStyle name="Normal 9 3 3" xfId="91"/>
    <cellStyle name="Normal 9 4" xfId="70"/>
    <cellStyle name="Normal 9 5" xfId="116"/>
    <cellStyle name="Normal 9 6" xfId="78"/>
    <cellStyle name="Porcentaje" xfId="37" builtinId="5"/>
    <cellStyle name="Título de hoja" xfId="36"/>
  </cellStyles>
  <dxfs count="67">
    <dxf>
      <font>
        <b val="0"/>
        <i/>
        <color theme="0"/>
      </font>
      <fill>
        <patternFill>
          <bgColor rgb="FF0070C0"/>
        </patternFill>
      </fill>
    </dxf>
    <dxf>
      <font>
        <b/>
        <i val="0"/>
        <strike val="0"/>
        <u val="none"/>
        <color theme="0"/>
        <name val="Cambria"/>
        <scheme val="none"/>
      </font>
      <fill>
        <patternFill>
          <bgColor rgb="FF00B050"/>
        </patternFill>
      </fill>
      <border>
        <left/>
        <right style="thin">
          <color indexed="64"/>
        </right>
        <top/>
        <bottom/>
      </border>
    </dxf>
    <dxf>
      <font>
        <b/>
        <i/>
        <strike val="0"/>
        <u val="none"/>
        <color theme="0"/>
        <name val="Cambria"/>
        <scheme val="none"/>
      </font>
      <fill>
        <patternFill>
          <bgColor theme="0"/>
        </patternFill>
      </fill>
    </dxf>
    <dxf>
      <font>
        <b val="0"/>
        <i val="0"/>
        <color auto="1"/>
        <name val="Cambria"/>
        <scheme val="none"/>
      </font>
      <fill>
        <patternFill patternType="solid">
          <fgColor indexed="64"/>
          <bgColor theme="0" tint="-0.24994659260841701"/>
        </patternFill>
      </fill>
    </dxf>
    <dxf>
      <font>
        <color theme="0"/>
        <name val="Cambria"/>
        <scheme val="none"/>
      </font>
      <fill>
        <patternFill>
          <bgColor rgb="FFC00000"/>
        </patternFill>
      </fill>
    </dxf>
    <dxf>
      <font>
        <color rgb="FF006100"/>
      </font>
      <fill>
        <patternFill>
          <bgColor rgb="FFC6EFCE"/>
        </patternFill>
      </fill>
    </dxf>
    <dxf>
      <fill>
        <patternFill>
          <bgColor rgb="FFCCECFF"/>
        </patternFill>
      </fill>
    </dxf>
    <dxf>
      <fill>
        <patternFill>
          <bgColor rgb="FFCCECFF"/>
        </patternFill>
      </fill>
    </dxf>
    <dxf>
      <font>
        <b/>
        <i val="0"/>
        <color rgb="FFFF0000"/>
      </font>
    </dxf>
    <dxf>
      <font>
        <b/>
        <i val="0"/>
        <color rgb="FFFF0000"/>
      </font>
    </dxf>
    <dxf>
      <font>
        <b/>
        <i val="0"/>
        <color rgb="FFFF0000"/>
      </font>
    </dxf>
    <dxf>
      <font>
        <b/>
        <i val="0"/>
        <color rgb="FFFF0000"/>
      </font>
    </dxf>
    <dxf>
      <font>
        <b/>
        <i val="0"/>
        <color rgb="FFFF0000"/>
      </font>
    </dxf>
    <dxf>
      <font>
        <color theme="0"/>
      </font>
    </dxf>
    <dxf>
      <font>
        <color rgb="FF006100"/>
      </font>
      <fill>
        <patternFill>
          <bgColor rgb="FFC6EFCE"/>
        </patternFill>
      </fill>
    </dxf>
    <dxf>
      <font>
        <b/>
        <i val="0"/>
        <color rgb="FFFF0000"/>
      </font>
    </dxf>
    <dxf>
      <font>
        <b/>
        <i val="0"/>
        <color theme="6"/>
      </font>
    </dxf>
    <dxf>
      <font>
        <color rgb="FF9C0006"/>
      </font>
      <fill>
        <patternFill>
          <bgColor rgb="FFFFC7CE"/>
        </patternFill>
      </fill>
    </dxf>
    <dxf>
      <font>
        <color rgb="FF006100"/>
      </font>
      <fill>
        <patternFill>
          <bgColor rgb="FFC6EFCE"/>
        </patternFill>
      </fill>
    </dxf>
    <dxf>
      <fill>
        <patternFill>
          <bgColor rgb="FFCCECFF"/>
        </patternFill>
      </fill>
    </dxf>
    <dxf>
      <fill>
        <patternFill>
          <bgColor rgb="FFCCECFF"/>
        </patternFill>
      </fill>
    </dxf>
    <dxf>
      <font>
        <color rgb="FF9C0006"/>
      </font>
      <fill>
        <patternFill>
          <bgColor rgb="FFFFC7CE"/>
        </patternFill>
      </fill>
    </dxf>
    <dxf>
      <font>
        <b/>
        <i val="0"/>
        <color theme="6"/>
      </font>
    </dxf>
    <dxf>
      <font>
        <color theme="0"/>
      </font>
    </dxf>
    <dxf>
      <font>
        <b/>
        <i val="0"/>
      </font>
      <fill>
        <patternFill>
          <bgColor rgb="FFFFFF66"/>
        </patternFill>
      </fill>
    </dxf>
    <dxf>
      <font>
        <b/>
        <i val="0"/>
      </font>
      <fill>
        <patternFill>
          <bgColor theme="9"/>
        </patternFill>
      </fill>
    </dxf>
    <dxf>
      <font>
        <color auto="1"/>
      </font>
      <fill>
        <patternFill>
          <bgColor theme="4"/>
        </patternFill>
      </fill>
    </dxf>
    <dxf>
      <fill>
        <patternFill>
          <bgColor rgb="FFCCECFF"/>
        </patternFill>
      </fill>
    </dxf>
    <dxf>
      <fill>
        <patternFill>
          <bgColor rgb="FFCCECFF"/>
        </patternFill>
      </fill>
    </dxf>
    <dxf>
      <font>
        <color theme="0"/>
      </font>
    </dxf>
    <dxf>
      <font>
        <color rgb="FF006100"/>
      </font>
      <fill>
        <patternFill>
          <bgColor rgb="FFC6EFCE"/>
        </patternFill>
      </fill>
    </dxf>
    <dxf>
      <font>
        <b/>
        <i val="0"/>
        <color rgb="FFFF0000"/>
      </font>
    </dxf>
    <dxf>
      <font>
        <b/>
        <i val="0"/>
        <color theme="6"/>
      </font>
    </dxf>
    <dxf>
      <font>
        <color rgb="FF9C0006"/>
      </font>
      <fill>
        <patternFill>
          <bgColor rgb="FFFFC7CE"/>
        </patternFill>
      </fill>
    </dxf>
    <dxf>
      <font>
        <color rgb="FF006100"/>
      </font>
      <fill>
        <patternFill>
          <bgColor rgb="FFC6EFCE"/>
        </patternFill>
      </fill>
    </dxf>
    <dxf>
      <fill>
        <patternFill>
          <bgColor rgb="FFCCECFF"/>
        </patternFill>
      </fill>
    </dxf>
    <dxf>
      <fill>
        <patternFill>
          <bgColor rgb="FFCCECFF"/>
        </patternFill>
      </fill>
    </dxf>
    <dxf>
      <font>
        <color rgb="FF9C0006"/>
      </font>
      <fill>
        <patternFill>
          <bgColor rgb="FFFFC7CE"/>
        </patternFill>
      </fill>
    </dxf>
    <dxf>
      <font>
        <b/>
        <i val="0"/>
        <color theme="6"/>
      </font>
    </dxf>
    <dxf>
      <font>
        <color theme="0"/>
      </font>
    </dxf>
    <dxf>
      <font>
        <b/>
        <i val="0"/>
      </font>
      <fill>
        <patternFill>
          <bgColor rgb="FFFFFF66"/>
        </patternFill>
      </fill>
    </dxf>
    <dxf>
      <font>
        <b/>
        <i val="0"/>
      </font>
      <fill>
        <patternFill>
          <bgColor theme="9"/>
        </patternFill>
      </fill>
    </dxf>
    <dxf>
      <font>
        <color auto="1"/>
      </font>
      <fill>
        <patternFill>
          <bgColor theme="4"/>
        </patternFill>
      </fill>
    </dxf>
    <dxf>
      <fill>
        <patternFill>
          <bgColor rgb="FFCCECFF"/>
        </patternFill>
      </fill>
    </dxf>
    <dxf>
      <fill>
        <patternFill>
          <bgColor rgb="FFCCECFF"/>
        </patternFill>
      </fill>
    </dxf>
    <dxf>
      <font>
        <color theme="0"/>
      </font>
    </dxf>
    <dxf>
      <font>
        <color rgb="FF006100"/>
      </font>
      <fill>
        <patternFill>
          <bgColor rgb="FFC6EFCE"/>
        </patternFill>
      </fill>
    </dxf>
    <dxf>
      <font>
        <b/>
        <i val="0"/>
        <color rgb="FFFF0000"/>
      </font>
    </dxf>
    <dxf>
      <font>
        <b/>
        <i val="0"/>
        <color theme="6"/>
      </font>
    </dxf>
    <dxf>
      <font>
        <color rgb="FF006100"/>
      </font>
      <fill>
        <patternFill>
          <bgColor rgb="FFC6EFCE"/>
        </patternFill>
      </fill>
    </dxf>
    <dxf>
      <fill>
        <patternFill>
          <bgColor rgb="FFCCECFF"/>
        </patternFill>
      </fill>
    </dxf>
    <dxf>
      <fill>
        <patternFill>
          <bgColor rgb="FFCCECFF"/>
        </patternFill>
      </fill>
    </dxf>
    <dxf>
      <font>
        <color rgb="FF9C0006"/>
      </font>
      <fill>
        <patternFill>
          <bgColor rgb="FFFFC7CE"/>
        </patternFill>
      </fill>
    </dxf>
    <dxf>
      <font>
        <b/>
        <i val="0"/>
        <color theme="6"/>
      </font>
    </dxf>
    <dxf>
      <font>
        <color theme="0"/>
      </font>
    </dxf>
    <dxf>
      <font>
        <b/>
        <i val="0"/>
      </font>
      <fill>
        <patternFill>
          <bgColor rgb="FFFFFF66"/>
        </patternFill>
      </fill>
    </dxf>
    <dxf>
      <font>
        <b/>
        <i val="0"/>
      </font>
      <fill>
        <patternFill>
          <bgColor theme="9"/>
        </patternFill>
      </fill>
    </dxf>
    <dxf>
      <font>
        <color auto="1"/>
      </font>
      <fill>
        <patternFill>
          <bgColor theme="4"/>
        </patternFill>
      </fill>
    </dxf>
    <dxf>
      <fill>
        <patternFill>
          <bgColor rgb="FFCCECFF"/>
        </patternFill>
      </fill>
    </dxf>
    <dxf>
      <fill>
        <patternFill>
          <bgColor rgb="FFCCECFF"/>
        </patternFill>
      </fill>
    </dxf>
    <dxf>
      <font>
        <color theme="0"/>
      </font>
    </dxf>
    <dxf>
      <font>
        <color rgb="FF006100"/>
      </font>
      <fill>
        <patternFill>
          <bgColor rgb="FFC6EFCE"/>
        </patternFill>
      </fill>
    </dxf>
    <dxf>
      <font>
        <color theme="0"/>
      </font>
    </dxf>
    <dxf>
      <font>
        <color theme="0"/>
      </font>
    </dxf>
    <dxf>
      <font>
        <color rgb="FFFF0000"/>
      </font>
    </dxf>
    <dxf>
      <fill>
        <patternFill>
          <bgColor rgb="FFB9EDFF"/>
        </patternFill>
      </fill>
    </dxf>
    <dxf>
      <fill>
        <patternFill>
          <bgColor rgb="FFB9EDFF"/>
        </patternFill>
      </fill>
    </dxf>
  </dxfs>
  <tableStyles count="0" defaultTableStyle="TableStyleMedium2" defaultPivotStyle="PivotStyleLight16"/>
  <colors>
    <mruColors>
      <color rgb="FFD99694"/>
      <color rgb="FF99CCFF"/>
      <color rgb="FFFBD4B4"/>
      <color rgb="FFCCECFF"/>
      <color rgb="FFDDDDDD"/>
      <color rgb="FF81DEFF"/>
      <color rgb="FFB9EDFF"/>
      <color rgb="FFA3E7FF"/>
      <color rgb="FFBFBF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769903762029992E-2"/>
          <c:y val="0.11282060393345766"/>
          <c:w val="0.8075263925342665"/>
          <c:h val="0.77435879213308656"/>
        </c:manualLayout>
      </c:layout>
      <c:barChart>
        <c:barDir val="col"/>
        <c:grouping val="clustered"/>
        <c:varyColors val="0"/>
        <c:ser>
          <c:idx val="0"/>
          <c:order val="0"/>
          <c:spPr>
            <a:solidFill>
              <a:srgbClr val="0070C0"/>
            </a:solidFill>
          </c:spPr>
          <c:invertIfNegative val="0"/>
          <c:val>
            <c:numRef>
              <c:f>CENTRALIZADOR2!$AG$11:$AI$11</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8-7BA6-40D4-A64C-C0BBB96F1D9B}"/>
            </c:ext>
          </c:extLst>
        </c:ser>
        <c:dLbls>
          <c:showLegendKey val="0"/>
          <c:showVal val="0"/>
          <c:showCatName val="0"/>
          <c:showSerName val="0"/>
          <c:showPercent val="0"/>
          <c:showBubbleSize val="0"/>
        </c:dLbls>
        <c:gapWidth val="150"/>
        <c:axId val="342601088"/>
        <c:axId val="344077440"/>
      </c:barChart>
      <c:catAx>
        <c:axId val="342601088"/>
        <c:scaling>
          <c:orientation val="minMax"/>
        </c:scaling>
        <c:delete val="1"/>
        <c:axPos val="b"/>
        <c:majorTickMark val="out"/>
        <c:minorTickMark val="none"/>
        <c:tickLblPos val="nextTo"/>
        <c:crossAx val="344077440"/>
        <c:crosses val="autoZero"/>
        <c:auto val="1"/>
        <c:lblAlgn val="ctr"/>
        <c:lblOffset val="100"/>
        <c:noMultiLvlLbl val="0"/>
      </c:catAx>
      <c:valAx>
        <c:axId val="344077440"/>
        <c:scaling>
          <c:orientation val="minMax"/>
        </c:scaling>
        <c:delete val="0"/>
        <c:axPos val="l"/>
        <c:majorGridlines/>
        <c:numFmt formatCode="General" sourceLinked="1"/>
        <c:majorTickMark val="out"/>
        <c:minorTickMark val="none"/>
        <c:tickLblPos val="nextTo"/>
        <c:txPr>
          <a:bodyPr/>
          <a:lstStyle/>
          <a:p>
            <a:pPr>
              <a:defRPr lang="es-BO" sz="800"/>
            </a:pPr>
            <a:endParaRPr lang="es-BO"/>
          </a:p>
        </c:txPr>
        <c:crossAx val="342601088"/>
        <c:crosses val="autoZero"/>
        <c:crossBetween val="between"/>
      </c:valAx>
      <c:spPr>
        <a:noFill/>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manualLayout>
          <c:layoutTarget val="inner"/>
          <c:xMode val="edge"/>
          <c:yMode val="edge"/>
          <c:x val="3.6592331889568952E-2"/>
          <c:y val="8.9260769715999708E-2"/>
          <c:w val="0.89937108730368565"/>
          <c:h val="0.75453288328100099"/>
        </c:manualLayout>
      </c:layout>
      <c:pie3DChart>
        <c:varyColors val="1"/>
        <c:ser>
          <c:idx val="0"/>
          <c:order val="0"/>
          <c:dPt>
            <c:idx val="0"/>
            <c:bubble3D val="0"/>
            <c:spPr>
              <a:solidFill>
                <a:srgbClr val="0070C0"/>
              </a:solidFill>
            </c:spPr>
            <c:extLst xmlns:c16r2="http://schemas.microsoft.com/office/drawing/2015/06/chart">
              <c:ext xmlns:c16="http://schemas.microsoft.com/office/drawing/2014/chart" uri="{C3380CC4-5D6E-409C-BE32-E72D297353CC}">
                <c16:uniqueId val="{00000001-A122-4DBF-8219-BF51798461AB}"/>
              </c:ext>
            </c:extLst>
          </c:dPt>
          <c:dPt>
            <c:idx val="1"/>
            <c:bubble3D val="0"/>
            <c:spPr>
              <a:solidFill>
                <a:srgbClr val="FF0000"/>
              </a:solidFill>
            </c:spPr>
            <c:extLst xmlns:c16r2="http://schemas.microsoft.com/office/drawing/2015/06/chart">
              <c:ext xmlns:c16="http://schemas.microsoft.com/office/drawing/2014/chart" uri="{C3380CC4-5D6E-409C-BE32-E72D297353CC}">
                <c16:uniqueId val="{00000003-A122-4DBF-8219-BF51798461AB}"/>
              </c:ext>
            </c:extLst>
          </c:dPt>
          <c:dLbls>
            <c:dLbl>
              <c:idx val="0"/>
              <c:layout>
                <c:manualLayout>
                  <c:x val="0.32020777472966921"/>
                  <c:y val="-4.9736151402127365E-2"/>
                </c:manualLayout>
              </c:layout>
              <c:spPr>
                <a:noFill/>
                <a:ln>
                  <a:noFill/>
                </a:ln>
                <a:effectLst/>
              </c:spPr>
              <c:txPr>
                <a:bodyPr/>
                <a:lstStyle/>
                <a:p>
                  <a:pPr>
                    <a:defRPr lang="es-BO" sz="1400" b="1">
                      <a:solidFill>
                        <a:srgbClr val="0070C0"/>
                      </a:solidFill>
                    </a:defRPr>
                  </a:pPr>
                  <a:endParaRPr lang="es-B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122-4DBF-8219-BF51798461AB}"/>
                </c:ext>
              </c:extLst>
            </c:dLbl>
            <c:dLbl>
              <c:idx val="1"/>
              <c:layout>
                <c:manualLayout>
                  <c:x val="-0.33595993305642713"/>
                  <c:y val="7.4359126161861549E-4"/>
                </c:manualLayout>
              </c:layout>
              <c:spPr>
                <a:noFill/>
                <a:ln>
                  <a:noFill/>
                </a:ln>
                <a:effectLst/>
              </c:spPr>
              <c:txPr>
                <a:bodyPr/>
                <a:lstStyle/>
                <a:p>
                  <a:pPr>
                    <a:defRPr lang="es-BO" sz="1400" b="1">
                      <a:solidFill>
                        <a:srgbClr val="FF0000"/>
                      </a:solidFill>
                    </a:defRPr>
                  </a:pPr>
                  <a:endParaRPr lang="es-BO"/>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122-4DBF-8219-BF51798461AB}"/>
                </c:ext>
              </c:extLst>
            </c:dLbl>
            <c:spPr>
              <a:noFill/>
              <a:ln>
                <a:noFill/>
              </a:ln>
              <a:effectLst/>
            </c:spPr>
            <c:txPr>
              <a:bodyPr/>
              <a:lstStyle/>
              <a:p>
                <a:pPr>
                  <a:defRPr lang="es-BO" sz="1400" b="1">
                    <a:solidFill>
                      <a:schemeClr val="bg1"/>
                    </a:solidFill>
                  </a:defRPr>
                </a:pPr>
                <a:endParaRPr lang="es-BO"/>
              </a:p>
            </c:txPr>
            <c:dLblPos val="ct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extLst>
          </c:dLbls>
          <c:val>
            <c:numRef>
              <c:f>CENTRALIZADOR2!$AD$10:$AD$11</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A122-4DBF-8219-BF51798461AB}"/>
            </c:ext>
          </c:extLst>
        </c:ser>
        <c:dLbls>
          <c:showLegendKey val="0"/>
          <c:showVal val="1"/>
          <c:showCatName val="0"/>
          <c:showSerName val="0"/>
          <c:showPercent val="0"/>
          <c:showBubbleSize val="0"/>
          <c:showLeaderLines val="1"/>
        </c:dLbls>
      </c:pie3DChart>
    </c:plotArea>
    <c:plotVisOnly val="1"/>
    <c:dispBlanksAs val="zero"/>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spPr>
        <a:solidFill>
          <a:schemeClr val="bg2"/>
        </a:solidFill>
      </c:spPr>
    </c:floor>
    <c:sideWall>
      <c:thickness val="0"/>
    </c:sideWall>
    <c:backWall>
      <c:thickness val="0"/>
    </c:backWall>
    <c:plotArea>
      <c:layout>
        <c:manualLayout>
          <c:layoutTarget val="inner"/>
          <c:xMode val="edge"/>
          <c:yMode val="edge"/>
          <c:x val="0.11588061448249358"/>
          <c:y val="8.2966654769038514E-2"/>
          <c:w val="0.51539369653441292"/>
          <c:h val="0.8340666904619225"/>
        </c:manualLayout>
      </c:layout>
      <c:bar3DChart>
        <c:barDir val="col"/>
        <c:grouping val="clustered"/>
        <c:varyColors val="0"/>
        <c:ser>
          <c:idx val="0"/>
          <c:order val="0"/>
          <c:invertIfNegative val="0"/>
          <c:dPt>
            <c:idx val="0"/>
            <c:invertIfNegative val="0"/>
            <c:bubble3D val="0"/>
            <c:spPr>
              <a:solidFill>
                <a:srgbClr val="00B050"/>
              </a:solidFill>
            </c:spPr>
            <c:extLst xmlns:c16r2="http://schemas.microsoft.com/office/drawing/2015/06/chart">
              <c:ext xmlns:c16="http://schemas.microsoft.com/office/drawing/2014/chart" uri="{C3380CC4-5D6E-409C-BE32-E72D297353CC}">
                <c16:uniqueId val="{00000001-62B8-4B2B-B7F2-C97E425DF9F9}"/>
              </c:ext>
            </c:extLst>
          </c:dPt>
          <c:dPt>
            <c:idx val="1"/>
            <c:invertIfNegative val="0"/>
            <c:bubble3D val="0"/>
            <c:spPr>
              <a:solidFill>
                <a:srgbClr val="FF0000"/>
              </a:solidFill>
            </c:spPr>
            <c:extLst xmlns:c16r2="http://schemas.microsoft.com/office/drawing/2015/06/chart">
              <c:ext xmlns:c16="http://schemas.microsoft.com/office/drawing/2014/chart" uri="{C3380CC4-5D6E-409C-BE32-E72D297353CC}">
                <c16:uniqueId val="{00000003-62B8-4B2B-B7F2-C97E425DF9F9}"/>
              </c:ext>
            </c:extLst>
          </c:dPt>
          <c:dPt>
            <c:idx val="2"/>
            <c:invertIfNegative val="0"/>
            <c:bubble3D val="0"/>
            <c:spPr>
              <a:solidFill>
                <a:schemeClr val="accent6">
                  <a:lumMod val="75000"/>
                </a:schemeClr>
              </a:solidFill>
            </c:spPr>
            <c:extLst xmlns:c16r2="http://schemas.microsoft.com/office/drawing/2015/06/chart">
              <c:ext xmlns:c16="http://schemas.microsoft.com/office/drawing/2014/chart" uri="{C3380CC4-5D6E-409C-BE32-E72D297353CC}">
                <c16:uniqueId val="{00000005-62B8-4B2B-B7F2-C97E425DF9F9}"/>
              </c:ext>
            </c:extLst>
          </c:dPt>
          <c:cat>
            <c:strRef>
              <c:f>ESTADISTICA!$A$25:$A$27</c:f>
              <c:strCache>
                <c:ptCount val="3"/>
                <c:pt idx="0">
                  <c:v>INSCRITO </c:v>
                </c:pt>
                <c:pt idx="1">
                  <c:v>RETIRO O ABANDONO</c:v>
                </c:pt>
                <c:pt idx="2">
                  <c:v>EFECTIVO</c:v>
                </c:pt>
              </c:strCache>
            </c:strRef>
          </c:cat>
          <c:val>
            <c:numRef>
              <c:f>ESTADISTICA!$B$25:$B$27</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8-62B8-4B2B-B7F2-C97E425DF9F9}"/>
            </c:ext>
          </c:extLst>
        </c:ser>
        <c:dLbls>
          <c:showLegendKey val="0"/>
          <c:showVal val="0"/>
          <c:showCatName val="0"/>
          <c:showSerName val="0"/>
          <c:showPercent val="0"/>
          <c:showBubbleSize val="0"/>
        </c:dLbls>
        <c:gapWidth val="150"/>
        <c:shape val="box"/>
        <c:axId val="343208320"/>
        <c:axId val="343209856"/>
        <c:axId val="0"/>
      </c:bar3DChart>
      <c:catAx>
        <c:axId val="343208320"/>
        <c:scaling>
          <c:orientation val="minMax"/>
        </c:scaling>
        <c:delete val="1"/>
        <c:axPos val="b"/>
        <c:numFmt formatCode="General" sourceLinked="0"/>
        <c:majorTickMark val="out"/>
        <c:minorTickMark val="none"/>
        <c:tickLblPos val="nextTo"/>
        <c:crossAx val="343209856"/>
        <c:crosses val="autoZero"/>
        <c:auto val="1"/>
        <c:lblAlgn val="ctr"/>
        <c:lblOffset val="100"/>
        <c:noMultiLvlLbl val="0"/>
      </c:catAx>
      <c:valAx>
        <c:axId val="343209856"/>
        <c:scaling>
          <c:orientation val="minMax"/>
        </c:scaling>
        <c:delete val="0"/>
        <c:axPos val="l"/>
        <c:majorGridlines/>
        <c:numFmt formatCode="General" sourceLinked="1"/>
        <c:majorTickMark val="out"/>
        <c:minorTickMark val="none"/>
        <c:tickLblPos val="nextTo"/>
        <c:txPr>
          <a:bodyPr/>
          <a:lstStyle/>
          <a:p>
            <a:pPr>
              <a:defRPr lang="es-BO" sz="800"/>
            </a:pPr>
            <a:endParaRPr lang="es-BO"/>
          </a:p>
        </c:txPr>
        <c:crossAx val="343208320"/>
        <c:crosses val="autoZero"/>
        <c:crossBetween val="between"/>
      </c:valAx>
    </c:plotArea>
    <c:legend>
      <c:legendPos val="r"/>
      <c:overlay val="0"/>
      <c:txPr>
        <a:bodyPr/>
        <a:lstStyle/>
        <a:p>
          <a:pPr>
            <a:defRPr lang="es-BO" sz="900"/>
          </a:pPr>
          <a:endParaRPr lang="es-BO"/>
        </a:p>
      </c:txPr>
    </c:legend>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ESTADISTICA!$A$13</c:f>
              <c:strCache>
                <c:ptCount val="1"/>
                <c:pt idx="0">
                  <c:v>FEMENINO</c:v>
                </c:pt>
              </c:strCache>
            </c:strRef>
          </c:tx>
          <c:invertIfNegative val="0"/>
          <c:cat>
            <c:numRef>
              <c:f>ESTADISTICA!$B$12:$K$12</c:f>
              <c:numCache>
                <c:formatCode>General</c:formatCode>
                <c:ptCount val="10"/>
                <c:pt idx="0">
                  <c:v>11</c:v>
                </c:pt>
                <c:pt idx="1">
                  <c:v>12</c:v>
                </c:pt>
                <c:pt idx="2">
                  <c:v>13</c:v>
                </c:pt>
                <c:pt idx="3">
                  <c:v>14</c:v>
                </c:pt>
                <c:pt idx="4">
                  <c:v>15</c:v>
                </c:pt>
                <c:pt idx="5">
                  <c:v>16</c:v>
                </c:pt>
                <c:pt idx="6">
                  <c:v>17</c:v>
                </c:pt>
                <c:pt idx="7">
                  <c:v>18</c:v>
                </c:pt>
                <c:pt idx="8">
                  <c:v>19</c:v>
                </c:pt>
                <c:pt idx="9">
                  <c:v>20</c:v>
                </c:pt>
              </c:numCache>
            </c:numRef>
          </c:cat>
          <c:val>
            <c:numRef>
              <c:f>ESTADISTICA!$B$13:$K$13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ESTADISTICA!$A$14</c:f>
              <c:strCache>
                <c:ptCount val="1"/>
                <c:pt idx="0">
                  <c:v>MASCULINO </c:v>
                </c:pt>
              </c:strCache>
            </c:strRef>
          </c:tx>
          <c:invertIfNegative val="0"/>
          <c:cat>
            <c:numRef>
              <c:f>ESTADISTICA!$B$12:$K$12</c:f>
              <c:numCache>
                <c:formatCode>General</c:formatCode>
                <c:ptCount val="10"/>
                <c:pt idx="0">
                  <c:v>11</c:v>
                </c:pt>
                <c:pt idx="1">
                  <c:v>12</c:v>
                </c:pt>
                <c:pt idx="2">
                  <c:v>13</c:v>
                </c:pt>
                <c:pt idx="3">
                  <c:v>14</c:v>
                </c:pt>
                <c:pt idx="4">
                  <c:v>15</c:v>
                </c:pt>
                <c:pt idx="5">
                  <c:v>16</c:v>
                </c:pt>
                <c:pt idx="6">
                  <c:v>17</c:v>
                </c:pt>
                <c:pt idx="7">
                  <c:v>18</c:v>
                </c:pt>
                <c:pt idx="8">
                  <c:v>19</c:v>
                </c:pt>
                <c:pt idx="9">
                  <c:v>20</c:v>
                </c:pt>
              </c:numCache>
            </c:numRef>
          </c:cat>
          <c:val>
            <c:numRef>
              <c:f>ESTADISTICA!$B$14:$K$14</c:f>
              <c:numCache>
                <c:formatCode>General</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150"/>
        <c:shape val="box"/>
        <c:axId val="343253376"/>
        <c:axId val="343254912"/>
        <c:axId val="0"/>
      </c:bar3DChart>
      <c:catAx>
        <c:axId val="343253376"/>
        <c:scaling>
          <c:orientation val="minMax"/>
        </c:scaling>
        <c:delete val="0"/>
        <c:axPos val="b"/>
        <c:numFmt formatCode="General" sourceLinked="1"/>
        <c:majorTickMark val="out"/>
        <c:minorTickMark val="none"/>
        <c:tickLblPos val="nextTo"/>
        <c:crossAx val="343254912"/>
        <c:crosses val="autoZero"/>
        <c:auto val="1"/>
        <c:lblAlgn val="ctr"/>
        <c:lblOffset val="100"/>
        <c:noMultiLvlLbl val="0"/>
      </c:catAx>
      <c:valAx>
        <c:axId val="343254912"/>
        <c:scaling>
          <c:orientation val="minMax"/>
        </c:scaling>
        <c:delete val="0"/>
        <c:axPos val="l"/>
        <c:majorGridlines/>
        <c:numFmt formatCode="General" sourceLinked="1"/>
        <c:majorTickMark val="out"/>
        <c:minorTickMark val="none"/>
        <c:tickLblPos val="nextTo"/>
        <c:crossAx val="34325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pie3DChart>
        <c:varyColors val="1"/>
        <c:ser>
          <c:idx val="0"/>
          <c:order val="0"/>
          <c:cat>
            <c:strRef>
              <c:f>ESTADISTICA!$A$13:$A$14</c:f>
              <c:strCache>
                <c:ptCount val="2"/>
                <c:pt idx="0">
                  <c:v>FEMENINO</c:v>
                </c:pt>
                <c:pt idx="1">
                  <c:v>MASCULINO </c:v>
                </c:pt>
              </c:strCache>
            </c:strRef>
          </c:cat>
          <c:val>
            <c:numRef>
              <c:f>ESTADISTICA!$L$13:$L$14</c:f>
              <c:numCache>
                <c:formatCode>General</c:formatCode>
                <c:ptCount val="2"/>
                <c:pt idx="0">
                  <c:v>0</c:v>
                </c:pt>
                <c:pt idx="1">
                  <c:v>0</c:v>
                </c:pt>
              </c:numCache>
            </c:numRef>
          </c:val>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B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ESTADISTICA!$A$38</c:f>
              <c:strCache>
                <c:ptCount val="1"/>
                <c:pt idx="0">
                  <c:v>APROBADOS</c:v>
                </c:pt>
              </c:strCache>
            </c:strRef>
          </c:tx>
          <c:invertIfNegative val="0"/>
          <c:val>
            <c:numRef>
              <c:f>ESTADISTICA!$B$38</c:f>
              <c:numCache>
                <c:formatCode>General</c:formatCode>
                <c:ptCount val="1"/>
                <c:pt idx="0">
                  <c:v>0</c:v>
                </c:pt>
              </c:numCache>
            </c:numRef>
          </c:val>
        </c:ser>
        <c:ser>
          <c:idx val="1"/>
          <c:order val="1"/>
          <c:tx>
            <c:strRef>
              <c:f>ESTADISTICA!$A$39</c:f>
              <c:strCache>
                <c:ptCount val="1"/>
                <c:pt idx="0">
                  <c:v>REPROBADOS</c:v>
                </c:pt>
              </c:strCache>
            </c:strRef>
          </c:tx>
          <c:invertIfNegative val="0"/>
          <c:val>
            <c:numRef>
              <c:f>ESTADISTICA!$B$39</c:f>
              <c:numCache>
                <c:formatCode>General</c:formatCode>
                <c:ptCount val="1"/>
                <c:pt idx="0">
                  <c:v>0</c:v>
                </c:pt>
              </c:numCache>
            </c:numRef>
          </c:val>
        </c:ser>
        <c:dLbls>
          <c:showLegendKey val="0"/>
          <c:showVal val="0"/>
          <c:showCatName val="0"/>
          <c:showSerName val="0"/>
          <c:showPercent val="0"/>
          <c:showBubbleSize val="0"/>
        </c:dLbls>
        <c:gapWidth val="150"/>
        <c:shape val="box"/>
        <c:axId val="343354752"/>
        <c:axId val="343372928"/>
        <c:axId val="0"/>
      </c:bar3DChart>
      <c:catAx>
        <c:axId val="343354752"/>
        <c:scaling>
          <c:orientation val="minMax"/>
        </c:scaling>
        <c:delete val="1"/>
        <c:axPos val="b"/>
        <c:majorTickMark val="out"/>
        <c:minorTickMark val="none"/>
        <c:tickLblPos val="nextTo"/>
        <c:crossAx val="343372928"/>
        <c:crosses val="autoZero"/>
        <c:auto val="1"/>
        <c:lblAlgn val="ctr"/>
        <c:lblOffset val="100"/>
        <c:noMultiLvlLbl val="0"/>
      </c:catAx>
      <c:valAx>
        <c:axId val="343372928"/>
        <c:scaling>
          <c:orientation val="minMax"/>
        </c:scaling>
        <c:delete val="0"/>
        <c:axPos val="l"/>
        <c:majorGridlines/>
        <c:numFmt formatCode="General" sourceLinked="1"/>
        <c:majorTickMark val="out"/>
        <c:minorTickMark val="none"/>
        <c:tickLblPos val="nextTo"/>
        <c:crossAx val="343354752"/>
        <c:crosses val="autoZero"/>
        <c:crossBetween val="between"/>
      </c:valAx>
    </c:plotArea>
    <c:legend>
      <c:legendPos val="r"/>
      <c:overlay val="0"/>
    </c:legend>
    <c:plotVisOnly val="1"/>
    <c:dispBlanksAs val="gap"/>
    <c:showDLblsOverMax val="0"/>
  </c:chart>
  <c:printSettings>
    <c:headerFooter/>
    <c:pageMargins b="0.75" l="0.7" r="0.7" t="0.75" header="0.3" footer="0.3"/>
    <c:pageSetup paperSize="9" orientation="landscape" horizontalDpi="0" verticalDpi="0"/>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ASISTENCIA 1'!A1"/><Relationship Id="rId13" Type="http://schemas.openxmlformats.org/officeDocument/2006/relationships/hyperlink" Target="#'2DO TRIMESTRE'!A1"/><Relationship Id="rId18" Type="http://schemas.openxmlformats.org/officeDocument/2006/relationships/hyperlink" Target="#DEST3!A1"/><Relationship Id="rId3" Type="http://schemas.openxmlformats.org/officeDocument/2006/relationships/hyperlink" Target="#CENTRALIZADOR2!A1"/><Relationship Id="rId21" Type="http://schemas.openxmlformats.org/officeDocument/2006/relationships/hyperlink" Target="#AGENDA!A1"/><Relationship Id="rId7" Type="http://schemas.openxmlformats.org/officeDocument/2006/relationships/image" Target="../media/image3.png"/><Relationship Id="rId12" Type="http://schemas.openxmlformats.org/officeDocument/2006/relationships/hyperlink" Target="#'ASISTENCIA 2'!A1"/><Relationship Id="rId17" Type="http://schemas.openxmlformats.org/officeDocument/2006/relationships/hyperlink" Target="#'3ER TRIMESTRE'!A1"/><Relationship Id="rId2" Type="http://schemas.openxmlformats.org/officeDocument/2006/relationships/hyperlink" Target="#CENTRALIZADOR!A1"/><Relationship Id="rId16" Type="http://schemas.openxmlformats.org/officeDocument/2006/relationships/hyperlink" Target="#'ASISTENCIA 3'!A1"/><Relationship Id="rId20" Type="http://schemas.openxmlformats.org/officeDocument/2006/relationships/hyperlink" Target="#'DEST-ANUAL'!A1"/><Relationship Id="rId1" Type="http://schemas.openxmlformats.org/officeDocument/2006/relationships/hyperlink" Target="#FILIACI&#211;N!A1"/><Relationship Id="rId6" Type="http://schemas.openxmlformats.org/officeDocument/2006/relationships/image" Target="../media/image2.png"/><Relationship Id="rId11" Type="http://schemas.openxmlformats.org/officeDocument/2006/relationships/hyperlink" Target="#DIFICULTADES1!A1"/><Relationship Id="rId5" Type="http://schemas.openxmlformats.org/officeDocument/2006/relationships/image" Target="../media/image1.png"/><Relationship Id="rId15" Type="http://schemas.openxmlformats.org/officeDocument/2006/relationships/hyperlink" Target="#DIFICULTADES2!A1"/><Relationship Id="rId10" Type="http://schemas.openxmlformats.org/officeDocument/2006/relationships/hyperlink" Target="#DEST1!A1"/><Relationship Id="rId19" Type="http://schemas.openxmlformats.org/officeDocument/2006/relationships/hyperlink" Target="#DIFICULTADES3!A1"/><Relationship Id="rId4" Type="http://schemas.openxmlformats.org/officeDocument/2006/relationships/hyperlink" Target="#ESTADISTICA!A1"/><Relationship Id="rId9" Type="http://schemas.openxmlformats.org/officeDocument/2006/relationships/hyperlink" Target="#'1ER TRIMESTRE'!A1"/><Relationship Id="rId14" Type="http://schemas.openxmlformats.org/officeDocument/2006/relationships/hyperlink" Target="#DEST2!A1"/><Relationship Id="rId22"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hyperlink" Target="#CARATULA!A1"/><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hyperlink" Target="#'1ER TRIMESTRE'!A1"/><Relationship Id="rId7" Type="http://schemas.openxmlformats.org/officeDocument/2006/relationships/image" Target="../media/image2.png"/><Relationship Id="rId2" Type="http://schemas.openxmlformats.org/officeDocument/2006/relationships/hyperlink" Target="#FILIACI&#211;N!A1"/><Relationship Id="rId1" Type="http://schemas.openxmlformats.org/officeDocument/2006/relationships/hyperlink" Target="#CARATULA!A1"/><Relationship Id="rId6" Type="http://schemas.openxmlformats.org/officeDocument/2006/relationships/image" Target="../media/image7.png"/><Relationship Id="rId5" Type="http://schemas.openxmlformats.org/officeDocument/2006/relationships/hyperlink" Target="#'3ER TRIMESTRE'!A1"/><Relationship Id="rId4" Type="http://schemas.openxmlformats.org/officeDocument/2006/relationships/hyperlink" Target="#'2DO TRIMESTRE'!A1"/></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1ER TRIMESTRE'!A1"/><Relationship Id="rId1" Type="http://schemas.openxmlformats.org/officeDocument/2006/relationships/hyperlink" Target="#CARATULA!I1"/><Relationship Id="rId5" Type="http://schemas.openxmlformats.org/officeDocument/2006/relationships/image" Target="../media/image9.png"/><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ARATULA!A1"/><Relationship Id="rId1" Type="http://schemas.openxmlformats.org/officeDocument/2006/relationships/hyperlink" Target="#'ASISTENCIA 1'!A1"/><Relationship Id="rId5" Type="http://schemas.openxmlformats.org/officeDocument/2006/relationships/image" Target="../media/image9.png"/><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ER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ER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2DO TRIMESTRE'!A1"/><Relationship Id="rId1" Type="http://schemas.openxmlformats.org/officeDocument/2006/relationships/hyperlink" Target="#CARATULA!I1"/><Relationship Id="rId5" Type="http://schemas.openxmlformats.org/officeDocument/2006/relationships/image" Target="../media/image9.png"/><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ARATULA!A1"/><Relationship Id="rId1" Type="http://schemas.openxmlformats.org/officeDocument/2006/relationships/hyperlink" Target="#'ASISTENCIA 2'!A1"/><Relationship Id="rId5" Type="http://schemas.openxmlformats.org/officeDocument/2006/relationships/image" Target="../media/image9.png"/><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2DO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hyperlink" Target="#'2DO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3ER TRIMESTRE'!A1"/><Relationship Id="rId1" Type="http://schemas.openxmlformats.org/officeDocument/2006/relationships/hyperlink" Target="#CARATULA!I1"/><Relationship Id="rId5" Type="http://schemas.openxmlformats.org/officeDocument/2006/relationships/image" Target="../media/image9.png"/><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ARATULA!A1"/><Relationship Id="rId1" Type="http://schemas.openxmlformats.org/officeDocument/2006/relationships/hyperlink" Target="#'ASISTENCIA 3'!A1"/><Relationship Id="rId5" Type="http://schemas.openxmlformats.org/officeDocument/2006/relationships/image" Target="../media/image9.png"/><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3ER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hyperlink" Target="#'3ER TRIMESTRE'!A1"/><Relationship Id="rId1" Type="http://schemas.openxmlformats.org/officeDocument/2006/relationships/hyperlink" Target="#CARATULA!I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CENTRALIZADOR!A1"/><Relationship Id="rId1" Type="http://schemas.openxmlformats.org/officeDocument/2006/relationships/hyperlink" Target="#CARATULA!I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CARATULA!I1"/><Relationship Id="rId7" Type="http://schemas.openxmlformats.org/officeDocument/2006/relationships/hyperlink" Target="#'3ER TRIMESTR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DO TRIMESTRE'!A1"/><Relationship Id="rId5" Type="http://schemas.openxmlformats.org/officeDocument/2006/relationships/hyperlink" Target="#'1ER TRIMESTRE'!A1"/><Relationship Id="rId10" Type="http://schemas.openxmlformats.org/officeDocument/2006/relationships/image" Target="../media/image16.png"/><Relationship Id="rId4" Type="http://schemas.openxmlformats.org/officeDocument/2006/relationships/hyperlink" Target="#FILIACI&#211;N!A1"/><Relationship Id="rId9" Type="http://schemas.openxmlformats.org/officeDocument/2006/relationships/image" Target="../media/image2.png"/></Relationships>
</file>

<file path=xl/drawings/_rels/drawing18.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chart" Target="../charts/chart4.xml"/><Relationship Id="rId7" Type="http://schemas.openxmlformats.org/officeDocument/2006/relationships/image" Target="../media/image2.png"/><Relationship Id="rId2" Type="http://schemas.openxmlformats.org/officeDocument/2006/relationships/hyperlink" Target="#CARATULA!I1"/><Relationship Id="rId1" Type="http://schemas.openxmlformats.org/officeDocument/2006/relationships/chart" Target="../charts/chart3.xml"/><Relationship Id="rId6" Type="http://schemas.openxmlformats.org/officeDocument/2006/relationships/image" Target="../media/image17.png"/><Relationship Id="rId5" Type="http://schemas.openxmlformats.org/officeDocument/2006/relationships/chart" Target="../charts/chart6.xml"/><Relationship Id="rId4"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1" Type="http://schemas.openxmlformats.org/officeDocument/2006/relationships/hyperlink" Target="#CARATULA!I1"/></Relationships>
</file>

<file path=xl/drawings/drawing1.xml><?xml version="1.0" encoding="utf-8"?>
<xdr:wsDr xmlns:xdr="http://schemas.openxmlformats.org/drawingml/2006/spreadsheetDrawing" xmlns:a="http://schemas.openxmlformats.org/drawingml/2006/main">
  <xdr:twoCellAnchor>
    <xdr:from>
      <xdr:col>15</xdr:col>
      <xdr:colOff>169912</xdr:colOff>
      <xdr:row>7</xdr:row>
      <xdr:rowOff>88580</xdr:rowOff>
    </xdr:from>
    <xdr:to>
      <xdr:col>16</xdr:col>
      <xdr:colOff>229471</xdr:colOff>
      <xdr:row>8</xdr:row>
      <xdr:rowOff>162830</xdr:rowOff>
    </xdr:to>
    <xdr:sp macro="" textlink="">
      <xdr:nvSpPr>
        <xdr:cNvPr id="10" name="9 Rectángulo">
          <a:hlinkClick xmlns:r="http://schemas.openxmlformats.org/officeDocument/2006/relationships" r:id="rId1" tooltip=" "/>
          <a:extLst>
            <a:ext uri="{FF2B5EF4-FFF2-40B4-BE49-F238E27FC236}">
              <a16:creationId xmlns:a16="http://schemas.microsoft.com/office/drawing/2014/main" xmlns="" id="{00000000-0008-0000-0000-00000A000000}"/>
            </a:ext>
          </a:extLst>
        </xdr:cNvPr>
        <xdr:cNvSpPr/>
      </xdr:nvSpPr>
      <xdr:spPr>
        <a:xfrm>
          <a:off x="7837537" y="1422080"/>
          <a:ext cx="897759"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ES" sz="1100" b="1"/>
            <a:t>FILIACION</a:t>
          </a:r>
        </a:p>
      </xdr:txBody>
    </xdr:sp>
    <xdr:clientData/>
  </xdr:twoCellAnchor>
  <xdr:twoCellAnchor>
    <xdr:from>
      <xdr:col>15</xdr:col>
      <xdr:colOff>178043</xdr:colOff>
      <xdr:row>9</xdr:row>
      <xdr:rowOff>108998</xdr:rowOff>
    </xdr:from>
    <xdr:to>
      <xdr:col>16</xdr:col>
      <xdr:colOff>723596</xdr:colOff>
      <xdr:row>10</xdr:row>
      <xdr:rowOff>222814</xdr:rowOff>
    </xdr:to>
    <xdr:sp macro="" textlink="">
      <xdr:nvSpPr>
        <xdr:cNvPr id="11" name="10 Rectángulo">
          <a:hlinkClick xmlns:r="http://schemas.openxmlformats.org/officeDocument/2006/relationships" r:id="rId2" tooltip=" "/>
          <a:extLst>
            <a:ext uri="{FF2B5EF4-FFF2-40B4-BE49-F238E27FC236}">
              <a16:creationId xmlns:a16="http://schemas.microsoft.com/office/drawing/2014/main" xmlns="" id="{00000000-0008-0000-0000-00000B000000}"/>
            </a:ext>
          </a:extLst>
        </xdr:cNvPr>
        <xdr:cNvSpPr/>
      </xdr:nvSpPr>
      <xdr:spPr>
        <a:xfrm>
          <a:off x="7426568" y="1975898"/>
          <a:ext cx="1383753" cy="361466"/>
        </a:xfrm>
        <a:prstGeom prst="rec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100" b="1"/>
            <a:t>CENTRALIZADOR I</a:t>
          </a:r>
        </a:p>
      </xdr:txBody>
    </xdr:sp>
    <xdr:clientData/>
  </xdr:twoCellAnchor>
  <xdr:twoCellAnchor>
    <xdr:from>
      <xdr:col>15</xdr:col>
      <xdr:colOff>179856</xdr:colOff>
      <xdr:row>4</xdr:row>
      <xdr:rowOff>52668</xdr:rowOff>
    </xdr:from>
    <xdr:to>
      <xdr:col>16</xdr:col>
      <xdr:colOff>717738</xdr:colOff>
      <xdr:row>6</xdr:row>
      <xdr:rowOff>31668</xdr:rowOff>
    </xdr:to>
    <xdr:sp macro="" textlink="">
      <xdr:nvSpPr>
        <xdr:cNvPr id="18" name="17 Rectángulo">
          <a:extLst>
            <a:ext uri="{FF2B5EF4-FFF2-40B4-BE49-F238E27FC236}">
              <a16:creationId xmlns:a16="http://schemas.microsoft.com/office/drawing/2014/main" xmlns="" id="{00000000-0008-0000-0000-000012000000}"/>
            </a:ext>
          </a:extLst>
        </xdr:cNvPr>
        <xdr:cNvSpPr/>
      </xdr:nvSpPr>
      <xdr:spPr>
        <a:xfrm>
          <a:off x="7428381" y="814668"/>
          <a:ext cx="1376082"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2000" b="1"/>
            <a:t>INICIO</a:t>
          </a:r>
        </a:p>
      </xdr:txBody>
    </xdr:sp>
    <xdr:clientData/>
  </xdr:twoCellAnchor>
  <xdr:twoCellAnchor>
    <xdr:from>
      <xdr:col>17</xdr:col>
      <xdr:colOff>15528</xdr:colOff>
      <xdr:row>9</xdr:row>
      <xdr:rowOff>118302</xdr:rowOff>
    </xdr:from>
    <xdr:to>
      <xdr:col>18</xdr:col>
      <xdr:colOff>542204</xdr:colOff>
      <xdr:row>10</xdr:row>
      <xdr:rowOff>230652</xdr:rowOff>
    </xdr:to>
    <xdr:sp macro="" textlink="">
      <xdr:nvSpPr>
        <xdr:cNvPr id="34" name="33 Rectángulo">
          <a:hlinkClick xmlns:r="http://schemas.openxmlformats.org/officeDocument/2006/relationships" r:id="rId3" tooltip=" "/>
          <a:extLst>
            <a:ext uri="{FF2B5EF4-FFF2-40B4-BE49-F238E27FC236}">
              <a16:creationId xmlns:a16="http://schemas.microsoft.com/office/drawing/2014/main" xmlns="" id="{00000000-0008-0000-0000-00000B000000}"/>
            </a:ext>
          </a:extLst>
        </xdr:cNvPr>
        <xdr:cNvSpPr/>
      </xdr:nvSpPr>
      <xdr:spPr>
        <a:xfrm>
          <a:off x="8940453" y="1985202"/>
          <a:ext cx="1364876" cy="360000"/>
        </a:xfrm>
        <a:prstGeom prst="rec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100" b="1"/>
            <a:t>CENTRALIZADOR II</a:t>
          </a:r>
        </a:p>
      </xdr:txBody>
    </xdr:sp>
    <xdr:clientData/>
  </xdr:twoCellAnchor>
  <xdr:twoCellAnchor>
    <xdr:from>
      <xdr:col>16</xdr:col>
      <xdr:colOff>344489</xdr:colOff>
      <xdr:row>7</xdr:row>
      <xdr:rowOff>107630</xdr:rowOff>
    </xdr:from>
    <xdr:to>
      <xdr:col>17</xdr:col>
      <xdr:colOff>542925</xdr:colOff>
      <xdr:row>8</xdr:row>
      <xdr:rowOff>181880</xdr:rowOff>
    </xdr:to>
    <xdr:sp macro="" textlink="">
      <xdr:nvSpPr>
        <xdr:cNvPr id="36" name="35 Rectángulo">
          <a:hlinkClick xmlns:r="http://schemas.openxmlformats.org/officeDocument/2006/relationships" r:id="rId4" tooltip=" "/>
          <a:extLst>
            <a:ext uri="{FF2B5EF4-FFF2-40B4-BE49-F238E27FC236}">
              <a16:creationId xmlns:a16="http://schemas.microsoft.com/office/drawing/2014/main" xmlns="" id="{00000000-0008-0000-0000-00000A000000}"/>
            </a:ext>
          </a:extLst>
        </xdr:cNvPr>
        <xdr:cNvSpPr/>
      </xdr:nvSpPr>
      <xdr:spPr>
        <a:xfrm>
          <a:off x="8431214" y="1441130"/>
          <a:ext cx="1036636"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ES" sz="1100" b="1"/>
            <a:t>ESTADISTICAS</a:t>
          </a:r>
        </a:p>
      </xdr:txBody>
    </xdr:sp>
    <xdr:clientData/>
  </xdr:twoCellAnchor>
  <xdr:twoCellAnchor editAs="absolute">
    <xdr:from>
      <xdr:col>3</xdr:col>
      <xdr:colOff>478410</xdr:colOff>
      <xdr:row>1</xdr:row>
      <xdr:rowOff>97285</xdr:rowOff>
    </xdr:from>
    <xdr:to>
      <xdr:col>4</xdr:col>
      <xdr:colOff>2614413</xdr:colOff>
      <xdr:row>6</xdr:row>
      <xdr:rowOff>167079</xdr:rowOff>
    </xdr:to>
    <xdr:pic>
      <xdr:nvPicPr>
        <xdr:cNvPr id="7" name="Imagen 6"/>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150763" y="287785"/>
          <a:ext cx="3962562" cy="1022294"/>
        </a:xfrm>
        <a:prstGeom prst="rect">
          <a:avLst/>
        </a:prstGeom>
        <a:noFill/>
        <a:ln>
          <a:noFill/>
        </a:ln>
      </xdr:spPr>
    </xdr:pic>
    <xdr:clientData/>
  </xdr:twoCellAnchor>
  <xdr:twoCellAnchor editAs="oneCell">
    <xdr:from>
      <xdr:col>19</xdr:col>
      <xdr:colOff>635318</xdr:colOff>
      <xdr:row>6</xdr:row>
      <xdr:rowOff>33618</xdr:rowOff>
    </xdr:from>
    <xdr:to>
      <xdr:col>20</xdr:col>
      <xdr:colOff>409138</xdr:colOff>
      <xdr:row>8</xdr:row>
      <xdr:rowOff>166026</xdr:rowOff>
    </xdr:to>
    <xdr:pic macro="[0]!Exportar_PDF">
      <xdr:nvPicPr>
        <xdr:cNvPr id="24" name="23 Imagen"/>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10630965" y="1176618"/>
          <a:ext cx="614261" cy="614261"/>
        </a:xfrm>
        <a:prstGeom prst="rect">
          <a:avLst/>
        </a:prstGeom>
      </xdr:spPr>
    </xdr:pic>
    <xdr:clientData fPrintsWithSheet="0"/>
  </xdr:twoCellAnchor>
  <xdr:twoCellAnchor editAs="oneCell">
    <xdr:from>
      <xdr:col>3</xdr:col>
      <xdr:colOff>1512793</xdr:colOff>
      <xdr:row>11</xdr:row>
      <xdr:rowOff>134472</xdr:rowOff>
    </xdr:from>
    <xdr:to>
      <xdr:col>4</xdr:col>
      <xdr:colOff>1490381</xdr:colOff>
      <xdr:row>21</xdr:row>
      <xdr:rowOff>78442</xdr:rowOff>
    </xdr:to>
    <xdr:pic>
      <xdr:nvPicPr>
        <xdr:cNvPr id="25" name="24 Imagen"/>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185146" y="2498913"/>
          <a:ext cx="1804147" cy="1848970"/>
        </a:xfrm>
        <a:prstGeom prst="rect">
          <a:avLst/>
        </a:prstGeom>
      </xdr:spPr>
    </xdr:pic>
    <xdr:clientData/>
  </xdr:twoCellAnchor>
  <xdr:twoCellAnchor>
    <xdr:from>
      <xdr:col>15</xdr:col>
      <xdr:colOff>293403</xdr:colOff>
      <xdr:row>14</xdr:row>
      <xdr:rowOff>127526</xdr:rowOff>
    </xdr:from>
    <xdr:to>
      <xdr:col>16</xdr:col>
      <xdr:colOff>492003</xdr:colOff>
      <xdr:row>16</xdr:row>
      <xdr:rowOff>106526</xdr:rowOff>
    </xdr:to>
    <xdr:sp macro="" textlink="">
      <xdr:nvSpPr>
        <xdr:cNvPr id="4" name="3 Rectángulo">
          <a:hlinkClick xmlns:r="http://schemas.openxmlformats.org/officeDocument/2006/relationships" r:id="rId8" tooltip=" "/>
          <a:extLst>
            <a:ext uri="{FF2B5EF4-FFF2-40B4-BE49-F238E27FC236}">
              <a16:creationId xmlns:a16="http://schemas.microsoft.com/office/drawing/2014/main" xmlns="" id="{00000000-0008-0000-0000-000004000000}"/>
            </a:ext>
          </a:extLst>
        </xdr:cNvPr>
        <xdr:cNvSpPr/>
      </xdr:nvSpPr>
      <xdr:spPr>
        <a:xfrm>
          <a:off x="7547057" y="3065622"/>
          <a:ext cx="1033869"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100" b="1"/>
            <a:t>ASISTENCIA</a:t>
          </a:r>
        </a:p>
      </xdr:txBody>
    </xdr:sp>
    <xdr:clientData/>
  </xdr:twoCellAnchor>
  <xdr:twoCellAnchor>
    <xdr:from>
      <xdr:col>15</xdr:col>
      <xdr:colOff>293403</xdr:colOff>
      <xdr:row>17</xdr:row>
      <xdr:rowOff>71983</xdr:rowOff>
    </xdr:from>
    <xdr:to>
      <xdr:col>16</xdr:col>
      <xdr:colOff>492003</xdr:colOff>
      <xdr:row>19</xdr:row>
      <xdr:rowOff>50983</xdr:rowOff>
    </xdr:to>
    <xdr:sp macro="" textlink="">
      <xdr:nvSpPr>
        <xdr:cNvPr id="8" name="7 Rectángulo">
          <a:hlinkClick xmlns:r="http://schemas.openxmlformats.org/officeDocument/2006/relationships" r:id="rId9" tooltip=" "/>
          <a:extLst>
            <a:ext uri="{FF2B5EF4-FFF2-40B4-BE49-F238E27FC236}">
              <a16:creationId xmlns:a16="http://schemas.microsoft.com/office/drawing/2014/main" xmlns="" id="{00000000-0008-0000-0000-000008000000}"/>
            </a:ext>
          </a:extLst>
        </xdr:cNvPr>
        <xdr:cNvSpPr/>
      </xdr:nvSpPr>
      <xdr:spPr>
        <a:xfrm>
          <a:off x="7547057" y="3581579"/>
          <a:ext cx="1033869" cy="360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a:t>
          </a:r>
        </a:p>
      </xdr:txBody>
    </xdr:sp>
    <xdr:clientData/>
  </xdr:twoCellAnchor>
  <xdr:twoCellAnchor>
    <xdr:from>
      <xdr:col>15</xdr:col>
      <xdr:colOff>145785</xdr:colOff>
      <xdr:row>13</xdr:row>
      <xdr:rowOff>187569</xdr:rowOff>
    </xdr:from>
    <xdr:to>
      <xdr:col>16</xdr:col>
      <xdr:colOff>639620</xdr:colOff>
      <xdr:row>25</xdr:row>
      <xdr:rowOff>133350</xdr:rowOff>
    </xdr:to>
    <xdr:sp macro="" textlink="">
      <xdr:nvSpPr>
        <xdr:cNvPr id="20" name="19 Rectángulo redondeado">
          <a:extLst>
            <a:ext uri="{FF2B5EF4-FFF2-40B4-BE49-F238E27FC236}">
              <a16:creationId xmlns:a16="http://schemas.microsoft.com/office/drawing/2014/main" xmlns="" id="{00000000-0008-0000-0000-000014000000}"/>
            </a:ext>
          </a:extLst>
        </xdr:cNvPr>
        <xdr:cNvSpPr/>
      </xdr:nvSpPr>
      <xdr:spPr>
        <a:xfrm>
          <a:off x="7399439" y="2935165"/>
          <a:ext cx="1329104" cy="2231781"/>
        </a:xfrm>
        <a:prstGeom prst="roundRect">
          <a:avLst>
            <a:gd name="adj" fmla="val 10231"/>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177549</xdr:colOff>
      <xdr:row>12</xdr:row>
      <xdr:rowOff>30424</xdr:rowOff>
    </xdr:from>
    <xdr:to>
      <xdr:col>16</xdr:col>
      <xdr:colOff>607856</xdr:colOff>
      <xdr:row>13</xdr:row>
      <xdr:rowOff>131277</xdr:rowOff>
    </xdr:to>
    <xdr:sp macro="" textlink="">
      <xdr:nvSpPr>
        <xdr:cNvPr id="21" name="20 Rectángulo">
          <a:extLst>
            <a:ext uri="{FF2B5EF4-FFF2-40B4-BE49-F238E27FC236}">
              <a16:creationId xmlns:a16="http://schemas.microsoft.com/office/drawing/2014/main" xmlns="" id="{00000000-0008-0000-0000-000015000000}"/>
            </a:ext>
          </a:extLst>
        </xdr:cNvPr>
        <xdr:cNvSpPr/>
      </xdr:nvSpPr>
      <xdr:spPr>
        <a:xfrm>
          <a:off x="7431203" y="2587520"/>
          <a:ext cx="1265576" cy="2913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200" b="1">
              <a:solidFill>
                <a:sysClr val="windowText" lastClr="000000"/>
              </a:solidFill>
            </a:rPr>
            <a:t>1er</a:t>
          </a:r>
          <a:r>
            <a:rPr lang="es-ES" sz="1200" b="1" baseline="0">
              <a:solidFill>
                <a:sysClr val="windowText" lastClr="000000"/>
              </a:solidFill>
            </a:rPr>
            <a:t> TRIMESTRE</a:t>
          </a:r>
          <a:endParaRPr lang="es-ES" sz="1200" b="1">
            <a:solidFill>
              <a:sysClr val="windowText" lastClr="000000"/>
            </a:solidFill>
          </a:endParaRPr>
        </a:p>
      </xdr:txBody>
    </xdr:sp>
    <xdr:clientData/>
  </xdr:twoCellAnchor>
  <xdr:twoCellAnchor>
    <xdr:from>
      <xdr:col>15</xdr:col>
      <xdr:colOff>292971</xdr:colOff>
      <xdr:row>20</xdr:row>
      <xdr:rowOff>16440</xdr:rowOff>
    </xdr:from>
    <xdr:to>
      <xdr:col>16</xdr:col>
      <xdr:colOff>492435</xdr:colOff>
      <xdr:row>22</xdr:row>
      <xdr:rowOff>5234</xdr:rowOff>
    </xdr:to>
    <xdr:sp macro="" textlink="">
      <xdr:nvSpPr>
        <xdr:cNvPr id="3" name="2 Rectángulo">
          <a:hlinkClick xmlns:r="http://schemas.openxmlformats.org/officeDocument/2006/relationships" r:id="rId10"/>
        </xdr:cNvPr>
        <xdr:cNvSpPr/>
      </xdr:nvSpPr>
      <xdr:spPr>
        <a:xfrm>
          <a:off x="7546625" y="4097536"/>
          <a:ext cx="1034733" cy="36979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t>DESTACADOS</a:t>
          </a:r>
        </a:p>
      </xdr:txBody>
    </xdr:sp>
    <xdr:clientData/>
  </xdr:twoCellAnchor>
  <xdr:twoCellAnchor>
    <xdr:from>
      <xdr:col>15</xdr:col>
      <xdr:colOff>293403</xdr:colOff>
      <xdr:row>22</xdr:row>
      <xdr:rowOff>161191</xdr:rowOff>
    </xdr:from>
    <xdr:to>
      <xdr:col>16</xdr:col>
      <xdr:colOff>492003</xdr:colOff>
      <xdr:row>24</xdr:row>
      <xdr:rowOff>140191</xdr:rowOff>
    </xdr:to>
    <xdr:sp macro="" textlink="">
      <xdr:nvSpPr>
        <xdr:cNvPr id="9" name="8 Rectángulo">
          <a:hlinkClick xmlns:r="http://schemas.openxmlformats.org/officeDocument/2006/relationships" r:id="rId11" tooltip=" "/>
        </xdr:cNvPr>
        <xdr:cNvSpPr/>
      </xdr:nvSpPr>
      <xdr:spPr>
        <a:xfrm>
          <a:off x="7547057" y="4623287"/>
          <a:ext cx="1033869"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solidFill>
                <a:schemeClr val="bg1"/>
              </a:solidFill>
            </a:rPr>
            <a:t>DIFICULTADES</a:t>
          </a:r>
        </a:p>
      </xdr:txBody>
    </xdr:sp>
    <xdr:clientData/>
  </xdr:twoCellAnchor>
  <xdr:twoCellAnchor>
    <xdr:from>
      <xdr:col>17</xdr:col>
      <xdr:colOff>249441</xdr:colOff>
      <xdr:row>14</xdr:row>
      <xdr:rowOff>127526</xdr:rowOff>
    </xdr:from>
    <xdr:to>
      <xdr:col>18</xdr:col>
      <xdr:colOff>448041</xdr:colOff>
      <xdr:row>16</xdr:row>
      <xdr:rowOff>106526</xdr:rowOff>
    </xdr:to>
    <xdr:sp macro="" textlink="">
      <xdr:nvSpPr>
        <xdr:cNvPr id="5" name="4 Rectángulo">
          <a:hlinkClick xmlns:r="http://schemas.openxmlformats.org/officeDocument/2006/relationships" r:id="rId12" tooltip=" "/>
          <a:extLst>
            <a:ext uri="{FF2B5EF4-FFF2-40B4-BE49-F238E27FC236}">
              <a16:creationId xmlns:a16="http://schemas.microsoft.com/office/drawing/2014/main" xmlns="" id="{00000000-0008-0000-0000-000005000000}"/>
            </a:ext>
          </a:extLst>
        </xdr:cNvPr>
        <xdr:cNvSpPr/>
      </xdr:nvSpPr>
      <xdr:spPr>
        <a:xfrm>
          <a:off x="9173633" y="3065622"/>
          <a:ext cx="1033870"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100" b="1"/>
            <a:t>ASISTENCIA</a:t>
          </a:r>
        </a:p>
      </xdr:txBody>
    </xdr:sp>
    <xdr:clientData/>
  </xdr:twoCellAnchor>
  <xdr:twoCellAnchor>
    <xdr:from>
      <xdr:col>17</xdr:col>
      <xdr:colOff>249441</xdr:colOff>
      <xdr:row>17</xdr:row>
      <xdr:rowOff>71983</xdr:rowOff>
    </xdr:from>
    <xdr:to>
      <xdr:col>18</xdr:col>
      <xdr:colOff>448041</xdr:colOff>
      <xdr:row>19</xdr:row>
      <xdr:rowOff>50983</xdr:rowOff>
    </xdr:to>
    <xdr:sp macro="" textlink="">
      <xdr:nvSpPr>
        <xdr:cNvPr id="12" name="11 Rectángulo">
          <a:hlinkClick xmlns:r="http://schemas.openxmlformats.org/officeDocument/2006/relationships" r:id="rId13" tooltip=" "/>
          <a:extLst>
            <a:ext uri="{FF2B5EF4-FFF2-40B4-BE49-F238E27FC236}">
              <a16:creationId xmlns:a16="http://schemas.microsoft.com/office/drawing/2014/main" xmlns="" id="{00000000-0008-0000-0000-00000C000000}"/>
            </a:ext>
          </a:extLst>
        </xdr:cNvPr>
        <xdr:cNvSpPr/>
      </xdr:nvSpPr>
      <xdr:spPr>
        <a:xfrm>
          <a:off x="9173633" y="3581579"/>
          <a:ext cx="1033870" cy="360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a:t>
          </a:r>
        </a:p>
      </xdr:txBody>
    </xdr:sp>
    <xdr:clientData/>
  </xdr:twoCellAnchor>
  <xdr:twoCellAnchor>
    <xdr:from>
      <xdr:col>17</xdr:col>
      <xdr:colOff>135053</xdr:colOff>
      <xdr:row>12</xdr:row>
      <xdr:rowOff>30424</xdr:rowOff>
    </xdr:from>
    <xdr:to>
      <xdr:col>18</xdr:col>
      <xdr:colOff>562429</xdr:colOff>
      <xdr:row>13</xdr:row>
      <xdr:rowOff>131277</xdr:rowOff>
    </xdr:to>
    <xdr:sp macro="" textlink="">
      <xdr:nvSpPr>
        <xdr:cNvPr id="29" name="28 Rectángulo">
          <a:extLst>
            <a:ext uri="{FF2B5EF4-FFF2-40B4-BE49-F238E27FC236}">
              <a16:creationId xmlns:a16="http://schemas.microsoft.com/office/drawing/2014/main" xmlns="" id="{00000000-0008-0000-0000-00001D000000}"/>
            </a:ext>
          </a:extLst>
        </xdr:cNvPr>
        <xdr:cNvSpPr/>
      </xdr:nvSpPr>
      <xdr:spPr>
        <a:xfrm>
          <a:off x="9059245" y="2587520"/>
          <a:ext cx="1262646" cy="2913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200" b="1">
              <a:solidFill>
                <a:sysClr val="windowText" lastClr="000000"/>
              </a:solidFill>
            </a:rPr>
            <a:t>2do</a:t>
          </a:r>
          <a:r>
            <a:rPr lang="es-ES" sz="1200" b="1" baseline="0">
              <a:solidFill>
                <a:sysClr val="windowText" lastClr="000000"/>
              </a:solidFill>
            </a:rPr>
            <a:t> TRIMESTRE</a:t>
          </a:r>
          <a:endParaRPr lang="es-ES" sz="1200" b="1">
            <a:solidFill>
              <a:sysClr val="windowText" lastClr="000000"/>
            </a:solidFill>
          </a:endParaRPr>
        </a:p>
      </xdr:txBody>
    </xdr:sp>
    <xdr:clientData/>
  </xdr:twoCellAnchor>
  <xdr:twoCellAnchor>
    <xdr:from>
      <xdr:col>17</xdr:col>
      <xdr:colOff>249009</xdr:colOff>
      <xdr:row>20</xdr:row>
      <xdr:rowOff>16440</xdr:rowOff>
    </xdr:from>
    <xdr:to>
      <xdr:col>18</xdr:col>
      <xdr:colOff>448473</xdr:colOff>
      <xdr:row>22</xdr:row>
      <xdr:rowOff>5234</xdr:rowOff>
    </xdr:to>
    <xdr:sp macro="" textlink="">
      <xdr:nvSpPr>
        <xdr:cNvPr id="22" name="21 Rectángulo">
          <a:hlinkClick xmlns:r="http://schemas.openxmlformats.org/officeDocument/2006/relationships" r:id="rId14" tooltip=" "/>
        </xdr:cNvPr>
        <xdr:cNvSpPr/>
      </xdr:nvSpPr>
      <xdr:spPr>
        <a:xfrm>
          <a:off x="9173201" y="4097536"/>
          <a:ext cx="1034734" cy="36979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t>DESTACADOS</a:t>
          </a:r>
        </a:p>
      </xdr:txBody>
    </xdr:sp>
    <xdr:clientData/>
  </xdr:twoCellAnchor>
  <xdr:twoCellAnchor>
    <xdr:from>
      <xdr:col>17</xdr:col>
      <xdr:colOff>249441</xdr:colOff>
      <xdr:row>22</xdr:row>
      <xdr:rowOff>161191</xdr:rowOff>
    </xdr:from>
    <xdr:to>
      <xdr:col>18</xdr:col>
      <xdr:colOff>448041</xdr:colOff>
      <xdr:row>24</xdr:row>
      <xdr:rowOff>140191</xdr:rowOff>
    </xdr:to>
    <xdr:sp macro="" textlink="">
      <xdr:nvSpPr>
        <xdr:cNvPr id="27" name="26 Rectángulo">
          <a:hlinkClick xmlns:r="http://schemas.openxmlformats.org/officeDocument/2006/relationships" r:id="rId15" tooltip=" "/>
        </xdr:cNvPr>
        <xdr:cNvSpPr/>
      </xdr:nvSpPr>
      <xdr:spPr>
        <a:xfrm>
          <a:off x="9173633" y="4623287"/>
          <a:ext cx="1033870"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solidFill>
                <a:schemeClr val="bg1"/>
              </a:solidFill>
            </a:rPr>
            <a:t>DIFICULTADES</a:t>
          </a:r>
        </a:p>
      </xdr:txBody>
    </xdr:sp>
    <xdr:clientData/>
  </xdr:twoCellAnchor>
  <xdr:twoCellAnchor>
    <xdr:from>
      <xdr:col>17</xdr:col>
      <xdr:colOff>101824</xdr:colOff>
      <xdr:row>14</xdr:row>
      <xdr:rowOff>4396</xdr:rowOff>
    </xdr:from>
    <xdr:to>
      <xdr:col>18</xdr:col>
      <xdr:colOff>595658</xdr:colOff>
      <xdr:row>25</xdr:row>
      <xdr:rowOff>140677</xdr:rowOff>
    </xdr:to>
    <xdr:sp macro="" textlink="">
      <xdr:nvSpPr>
        <xdr:cNvPr id="33" name="32 Rectángulo redondeado">
          <a:extLst>
            <a:ext uri="{FF2B5EF4-FFF2-40B4-BE49-F238E27FC236}">
              <a16:creationId xmlns:a16="http://schemas.microsoft.com/office/drawing/2014/main" xmlns="" id="{00000000-0008-0000-0000-000014000000}"/>
            </a:ext>
          </a:extLst>
        </xdr:cNvPr>
        <xdr:cNvSpPr/>
      </xdr:nvSpPr>
      <xdr:spPr>
        <a:xfrm>
          <a:off x="9026016" y="2942492"/>
          <a:ext cx="1329104" cy="2231781"/>
        </a:xfrm>
        <a:prstGeom prst="roundRect">
          <a:avLst>
            <a:gd name="adj" fmla="val 10231"/>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205480</xdr:colOff>
      <xdr:row>14</xdr:row>
      <xdr:rowOff>127526</xdr:rowOff>
    </xdr:from>
    <xdr:to>
      <xdr:col>20</xdr:col>
      <xdr:colOff>404080</xdr:colOff>
      <xdr:row>16</xdr:row>
      <xdr:rowOff>106526</xdr:rowOff>
    </xdr:to>
    <xdr:sp macro="" textlink="">
      <xdr:nvSpPr>
        <xdr:cNvPr id="6" name="5 Rectángulo">
          <a:hlinkClick xmlns:r="http://schemas.openxmlformats.org/officeDocument/2006/relationships" r:id="rId16"/>
          <a:extLst>
            <a:ext uri="{FF2B5EF4-FFF2-40B4-BE49-F238E27FC236}">
              <a16:creationId xmlns:a16="http://schemas.microsoft.com/office/drawing/2014/main" xmlns="" id="{00000000-0008-0000-0000-000006000000}"/>
            </a:ext>
          </a:extLst>
        </xdr:cNvPr>
        <xdr:cNvSpPr/>
      </xdr:nvSpPr>
      <xdr:spPr>
        <a:xfrm>
          <a:off x="10800211" y="3065622"/>
          <a:ext cx="1033869"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100" b="1"/>
            <a:t>ASISTENCIA</a:t>
          </a:r>
        </a:p>
      </xdr:txBody>
    </xdr:sp>
    <xdr:clientData/>
  </xdr:twoCellAnchor>
  <xdr:twoCellAnchor>
    <xdr:from>
      <xdr:col>19</xdr:col>
      <xdr:colOff>205480</xdr:colOff>
      <xdr:row>17</xdr:row>
      <xdr:rowOff>71983</xdr:rowOff>
    </xdr:from>
    <xdr:to>
      <xdr:col>20</xdr:col>
      <xdr:colOff>404080</xdr:colOff>
      <xdr:row>19</xdr:row>
      <xdr:rowOff>50983</xdr:rowOff>
    </xdr:to>
    <xdr:sp macro="" textlink="">
      <xdr:nvSpPr>
        <xdr:cNvPr id="14" name="13 Rectángulo">
          <a:hlinkClick xmlns:r="http://schemas.openxmlformats.org/officeDocument/2006/relationships" r:id="rId17" tooltip=" "/>
          <a:extLst>
            <a:ext uri="{FF2B5EF4-FFF2-40B4-BE49-F238E27FC236}">
              <a16:creationId xmlns:a16="http://schemas.microsoft.com/office/drawing/2014/main" xmlns="" id="{00000000-0008-0000-0000-00000E000000}"/>
            </a:ext>
          </a:extLst>
        </xdr:cNvPr>
        <xdr:cNvSpPr/>
      </xdr:nvSpPr>
      <xdr:spPr>
        <a:xfrm>
          <a:off x="10800211" y="3581579"/>
          <a:ext cx="1033869" cy="360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a:t>
          </a:r>
        </a:p>
      </xdr:txBody>
    </xdr:sp>
    <xdr:clientData/>
  </xdr:twoCellAnchor>
  <xdr:twoCellAnchor>
    <xdr:from>
      <xdr:col>19</xdr:col>
      <xdr:colOff>82416</xdr:colOff>
      <xdr:row>12</xdr:row>
      <xdr:rowOff>30424</xdr:rowOff>
    </xdr:from>
    <xdr:to>
      <xdr:col>20</xdr:col>
      <xdr:colOff>527143</xdr:colOff>
      <xdr:row>13</xdr:row>
      <xdr:rowOff>131277</xdr:rowOff>
    </xdr:to>
    <xdr:sp macro="" textlink="">
      <xdr:nvSpPr>
        <xdr:cNvPr id="31" name="30 Rectángulo">
          <a:extLst>
            <a:ext uri="{FF2B5EF4-FFF2-40B4-BE49-F238E27FC236}">
              <a16:creationId xmlns:a16="http://schemas.microsoft.com/office/drawing/2014/main" xmlns="" id="{00000000-0008-0000-0000-00001F000000}"/>
            </a:ext>
          </a:extLst>
        </xdr:cNvPr>
        <xdr:cNvSpPr/>
      </xdr:nvSpPr>
      <xdr:spPr>
        <a:xfrm>
          <a:off x="10677147" y="2587520"/>
          <a:ext cx="1279996" cy="2913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200" b="1">
              <a:solidFill>
                <a:sysClr val="windowText" lastClr="000000"/>
              </a:solidFill>
            </a:rPr>
            <a:t>3er</a:t>
          </a:r>
          <a:r>
            <a:rPr lang="es-ES" sz="1200" b="1" baseline="0">
              <a:solidFill>
                <a:sysClr val="windowText" lastClr="000000"/>
              </a:solidFill>
            </a:rPr>
            <a:t> TRIMESTRE</a:t>
          </a:r>
          <a:endParaRPr lang="es-ES" sz="1200" b="1">
            <a:solidFill>
              <a:sysClr val="windowText" lastClr="000000"/>
            </a:solidFill>
          </a:endParaRPr>
        </a:p>
      </xdr:txBody>
    </xdr:sp>
    <xdr:clientData/>
  </xdr:twoCellAnchor>
  <xdr:twoCellAnchor>
    <xdr:from>
      <xdr:col>19</xdr:col>
      <xdr:colOff>205048</xdr:colOff>
      <xdr:row>20</xdr:row>
      <xdr:rowOff>16440</xdr:rowOff>
    </xdr:from>
    <xdr:to>
      <xdr:col>20</xdr:col>
      <xdr:colOff>404512</xdr:colOff>
      <xdr:row>22</xdr:row>
      <xdr:rowOff>5234</xdr:rowOff>
    </xdr:to>
    <xdr:sp macro="" textlink="">
      <xdr:nvSpPr>
        <xdr:cNvPr id="23" name="22 Rectángulo">
          <a:hlinkClick xmlns:r="http://schemas.openxmlformats.org/officeDocument/2006/relationships" r:id="rId18" tooltip=" "/>
        </xdr:cNvPr>
        <xdr:cNvSpPr/>
      </xdr:nvSpPr>
      <xdr:spPr>
        <a:xfrm>
          <a:off x="10799779" y="4097536"/>
          <a:ext cx="1034733" cy="36979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t>DESTACADOS</a:t>
          </a:r>
        </a:p>
      </xdr:txBody>
    </xdr:sp>
    <xdr:clientData/>
  </xdr:twoCellAnchor>
  <xdr:twoCellAnchor>
    <xdr:from>
      <xdr:col>19</xdr:col>
      <xdr:colOff>205480</xdr:colOff>
      <xdr:row>22</xdr:row>
      <xdr:rowOff>161191</xdr:rowOff>
    </xdr:from>
    <xdr:to>
      <xdr:col>20</xdr:col>
      <xdr:colOff>404080</xdr:colOff>
      <xdr:row>24</xdr:row>
      <xdr:rowOff>140191</xdr:rowOff>
    </xdr:to>
    <xdr:sp macro="" textlink="">
      <xdr:nvSpPr>
        <xdr:cNvPr id="32" name="31 Rectángulo">
          <a:hlinkClick xmlns:r="http://schemas.openxmlformats.org/officeDocument/2006/relationships" r:id="rId19" tooltip=" "/>
        </xdr:cNvPr>
        <xdr:cNvSpPr/>
      </xdr:nvSpPr>
      <xdr:spPr>
        <a:xfrm>
          <a:off x="10800211" y="4623287"/>
          <a:ext cx="1033869"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solidFill>
                <a:schemeClr val="bg1"/>
              </a:solidFill>
            </a:rPr>
            <a:t>DIFICULTADES</a:t>
          </a:r>
        </a:p>
      </xdr:txBody>
    </xdr:sp>
    <xdr:clientData/>
  </xdr:twoCellAnchor>
  <xdr:twoCellAnchor>
    <xdr:from>
      <xdr:col>19</xdr:col>
      <xdr:colOff>57862</xdr:colOff>
      <xdr:row>13</xdr:row>
      <xdr:rowOff>187569</xdr:rowOff>
    </xdr:from>
    <xdr:to>
      <xdr:col>20</xdr:col>
      <xdr:colOff>551697</xdr:colOff>
      <xdr:row>25</xdr:row>
      <xdr:rowOff>133350</xdr:rowOff>
    </xdr:to>
    <xdr:sp macro="" textlink="">
      <xdr:nvSpPr>
        <xdr:cNvPr id="35" name="34 Rectángulo redondeado">
          <a:extLst>
            <a:ext uri="{FF2B5EF4-FFF2-40B4-BE49-F238E27FC236}">
              <a16:creationId xmlns:a16="http://schemas.microsoft.com/office/drawing/2014/main" xmlns="" id="{00000000-0008-0000-0000-000014000000}"/>
            </a:ext>
          </a:extLst>
        </xdr:cNvPr>
        <xdr:cNvSpPr/>
      </xdr:nvSpPr>
      <xdr:spPr>
        <a:xfrm>
          <a:off x="10652593" y="2935165"/>
          <a:ext cx="1329104" cy="2231781"/>
        </a:xfrm>
        <a:prstGeom prst="roundRect">
          <a:avLst>
            <a:gd name="adj" fmla="val 10231"/>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666749</xdr:colOff>
      <xdr:row>7</xdr:row>
      <xdr:rowOff>104775</xdr:rowOff>
    </xdr:from>
    <xdr:to>
      <xdr:col>19</xdr:col>
      <xdr:colOff>447675</xdr:colOff>
      <xdr:row>8</xdr:row>
      <xdr:rowOff>179025</xdr:rowOff>
    </xdr:to>
    <xdr:sp macro="" textlink="">
      <xdr:nvSpPr>
        <xdr:cNvPr id="2" name="1 Rectángulo">
          <a:hlinkClick xmlns:r="http://schemas.openxmlformats.org/officeDocument/2006/relationships" r:id="rId20" tooltip=" "/>
        </xdr:cNvPr>
        <xdr:cNvSpPr/>
      </xdr:nvSpPr>
      <xdr:spPr>
        <a:xfrm>
          <a:off x="9591674" y="1438275"/>
          <a:ext cx="1457326" cy="360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t>DESTACADOS ANUAL</a:t>
          </a:r>
        </a:p>
      </xdr:txBody>
    </xdr:sp>
    <xdr:clientData/>
  </xdr:twoCellAnchor>
  <xdr:twoCellAnchor>
    <xdr:from>
      <xdr:col>18</xdr:col>
      <xdr:colOff>806823</xdr:colOff>
      <xdr:row>9</xdr:row>
      <xdr:rowOff>145677</xdr:rowOff>
    </xdr:from>
    <xdr:to>
      <xdr:col>20</xdr:col>
      <xdr:colOff>504265</xdr:colOff>
      <xdr:row>11</xdr:row>
      <xdr:rowOff>12618</xdr:rowOff>
    </xdr:to>
    <xdr:sp macro="" textlink="">
      <xdr:nvSpPr>
        <xdr:cNvPr id="13" name="12 Rectángulo">
          <a:hlinkClick xmlns:r="http://schemas.openxmlformats.org/officeDocument/2006/relationships" r:id="rId21" tooltip=" "/>
        </xdr:cNvPr>
        <xdr:cNvSpPr/>
      </xdr:nvSpPr>
      <xdr:spPr>
        <a:xfrm>
          <a:off x="9962029" y="2017059"/>
          <a:ext cx="1378324"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BO" sz="1200" b="1"/>
            <a:t>AGENDA</a:t>
          </a:r>
        </a:p>
      </xdr:txBody>
    </xdr:sp>
    <xdr:clientData/>
  </xdr:twoCellAnchor>
  <xdr:twoCellAnchor>
    <xdr:from>
      <xdr:col>16</xdr:col>
      <xdr:colOff>11206</xdr:colOff>
      <xdr:row>29</xdr:row>
      <xdr:rowOff>8008</xdr:rowOff>
    </xdr:from>
    <xdr:to>
      <xdr:col>18</xdr:col>
      <xdr:colOff>268941</xdr:colOff>
      <xdr:row>30</xdr:row>
      <xdr:rowOff>156879</xdr:rowOff>
    </xdr:to>
    <xdr:sp macro="" textlink="">
      <xdr:nvSpPr>
        <xdr:cNvPr id="30" name="29 Rectángulo">
          <a:extLst>
            <a:ext uri="{FF2B5EF4-FFF2-40B4-BE49-F238E27FC236}">
              <a16:creationId xmlns:a16="http://schemas.microsoft.com/office/drawing/2014/main" xmlns="" id="{00000000-0008-0000-0000-000015000000}"/>
            </a:ext>
          </a:extLst>
        </xdr:cNvPr>
        <xdr:cNvSpPr/>
      </xdr:nvSpPr>
      <xdr:spPr>
        <a:xfrm>
          <a:off x="7485530" y="5801449"/>
          <a:ext cx="1938617" cy="33937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ysClr val="windowText" lastClr="000000"/>
              </a:solidFill>
            </a:rPr>
            <a:t>CONFIGURAR </a:t>
          </a:r>
          <a:r>
            <a:rPr lang="es-ES" sz="1200" b="1" baseline="0">
              <a:solidFill>
                <a:sysClr val="windowText" lastClr="000000"/>
              </a:solidFill>
            </a:rPr>
            <a:t>REGISTRO</a:t>
          </a:r>
          <a:endParaRPr lang="es-ES" sz="1200" b="1">
            <a:solidFill>
              <a:sysClr val="windowText" lastClr="000000"/>
            </a:solidFill>
          </a:endParaRPr>
        </a:p>
      </xdr:txBody>
    </xdr:sp>
    <xdr:clientData/>
  </xdr:twoCellAnchor>
  <xdr:twoCellAnchor>
    <xdr:from>
      <xdr:col>15</xdr:col>
      <xdr:colOff>728382</xdr:colOff>
      <xdr:row>28</xdr:row>
      <xdr:rowOff>168086</xdr:rowOff>
    </xdr:from>
    <xdr:to>
      <xdr:col>18</xdr:col>
      <xdr:colOff>425824</xdr:colOff>
      <xdr:row>34</xdr:row>
      <xdr:rowOff>179291</xdr:rowOff>
    </xdr:to>
    <xdr:sp macro="" textlink="">
      <xdr:nvSpPr>
        <xdr:cNvPr id="37" name="36 Rectángulo redondeado">
          <a:extLst>
            <a:ext uri="{FF2B5EF4-FFF2-40B4-BE49-F238E27FC236}">
              <a16:creationId xmlns:a16="http://schemas.microsoft.com/office/drawing/2014/main" xmlns="" id="{00000000-0008-0000-0000-000014000000}"/>
            </a:ext>
          </a:extLst>
        </xdr:cNvPr>
        <xdr:cNvSpPr/>
      </xdr:nvSpPr>
      <xdr:spPr>
        <a:xfrm>
          <a:off x="7362264" y="5771027"/>
          <a:ext cx="2218766" cy="1154205"/>
        </a:xfrm>
        <a:prstGeom prst="roundRect">
          <a:avLst>
            <a:gd name="adj" fmla="val 10231"/>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145674</xdr:colOff>
      <xdr:row>31</xdr:row>
      <xdr:rowOff>33619</xdr:rowOff>
    </xdr:from>
    <xdr:to>
      <xdr:col>18</xdr:col>
      <xdr:colOff>313233</xdr:colOff>
      <xdr:row>33</xdr:row>
      <xdr:rowOff>12619</xdr:rowOff>
    </xdr:to>
    <xdr:sp macro="[0]!configurar_filas" textlink="">
      <xdr:nvSpPr>
        <xdr:cNvPr id="15" name="14 Rectángulo"/>
        <xdr:cNvSpPr/>
      </xdr:nvSpPr>
      <xdr:spPr>
        <a:xfrm>
          <a:off x="8460439" y="6208060"/>
          <a:ext cx="1008000"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BO" sz="1100" b="1" u="none"/>
            <a:t>CONFIGURAR</a:t>
          </a:r>
        </a:p>
      </xdr:txBody>
    </xdr:sp>
    <xdr:clientData/>
  </xdr:twoCellAnchor>
  <xdr:twoCellAnchor editAs="oneCell">
    <xdr:from>
      <xdr:col>3</xdr:col>
      <xdr:colOff>1120588</xdr:colOff>
      <xdr:row>39</xdr:row>
      <xdr:rowOff>22412</xdr:rowOff>
    </xdr:from>
    <xdr:to>
      <xdr:col>4</xdr:col>
      <xdr:colOff>1961030</xdr:colOff>
      <xdr:row>41</xdr:row>
      <xdr:rowOff>114182</xdr:rowOff>
    </xdr:to>
    <xdr:pic>
      <xdr:nvPicPr>
        <xdr:cNvPr id="16" name="15 Imagen"/>
        <xdr:cNvPicPr>
          <a:picLocks noChangeAspect="1"/>
        </xdr:cNvPicPr>
      </xdr:nvPicPr>
      <xdr:blipFill rotWithShape="1">
        <a:blip xmlns:r="http://schemas.openxmlformats.org/officeDocument/2006/relationships" r:embed="rId22"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a:xfrm>
          <a:off x="1792941" y="7765677"/>
          <a:ext cx="2667001" cy="4727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67235</xdr:colOff>
      <xdr:row>6</xdr:row>
      <xdr:rowOff>112059</xdr:rowOff>
    </xdr:from>
    <xdr:to>
      <xdr:col>1</xdr:col>
      <xdr:colOff>851647</xdr:colOff>
      <xdr:row>8</xdr:row>
      <xdr:rowOff>63845</xdr:rowOff>
    </xdr:to>
    <xdr:sp macro="" textlink="">
      <xdr:nvSpPr>
        <xdr:cNvPr id="5" name="4 Rectángulo">
          <a:hlinkClick xmlns:r="http://schemas.openxmlformats.org/officeDocument/2006/relationships" r:id="rId1"/>
          <a:extLst>
            <a:ext uri="{FF2B5EF4-FFF2-40B4-BE49-F238E27FC236}">
              <a16:creationId xmlns:a16="http://schemas.microsoft.com/office/drawing/2014/main" xmlns="" id="{00000000-0008-0000-0100-000005000000}"/>
            </a:ext>
          </a:extLst>
        </xdr:cNvPr>
        <xdr:cNvSpPr/>
      </xdr:nvSpPr>
      <xdr:spPr>
        <a:xfrm>
          <a:off x="392206" y="1255059"/>
          <a:ext cx="784412" cy="35519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editAs="oneCell">
    <xdr:from>
      <xdr:col>1</xdr:col>
      <xdr:colOff>997323</xdr:colOff>
      <xdr:row>4</xdr:row>
      <xdr:rowOff>151457</xdr:rowOff>
    </xdr:from>
    <xdr:to>
      <xdr:col>1</xdr:col>
      <xdr:colOff>1669676</xdr:colOff>
      <xdr:row>8</xdr:row>
      <xdr:rowOff>39398</xdr:rowOff>
    </xdr:to>
    <xdr:pic macro="[0]!Exportar_PDF">
      <xdr:nvPicPr>
        <xdr:cNvPr id="6" name="5 Imagen"/>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322294" y="913457"/>
          <a:ext cx="672353" cy="672353"/>
        </a:xfrm>
        <a:prstGeom prst="rect">
          <a:avLst/>
        </a:prstGeom>
      </xdr:spPr>
    </xdr:pic>
    <xdr:clientData fPrintsWithSheet="0"/>
  </xdr:twoCellAnchor>
  <xdr:twoCellAnchor editAs="oneCell">
    <xdr:from>
      <xdr:col>1</xdr:col>
      <xdr:colOff>1893795</xdr:colOff>
      <xdr:row>0</xdr:row>
      <xdr:rowOff>134470</xdr:rowOff>
    </xdr:from>
    <xdr:to>
      <xdr:col>1</xdr:col>
      <xdr:colOff>2891117</xdr:colOff>
      <xdr:row>6</xdr:row>
      <xdr:rowOff>13570</xdr:rowOff>
    </xdr:to>
    <xdr:pic>
      <xdr:nvPicPr>
        <xdr:cNvPr id="7" name="6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l="6117" t="13779" r="7927" b="15181"/>
        <a:stretch/>
      </xdr:blipFill>
      <xdr:spPr>
        <a:xfrm>
          <a:off x="2218766" y="134470"/>
          <a:ext cx="997322" cy="1022100"/>
        </a:xfrm>
        <a:prstGeom prst="rect">
          <a:avLst/>
        </a:prstGeom>
      </xdr:spPr>
    </xdr:pic>
    <xdr:clientData/>
  </xdr:twoCellAnchor>
  <xdr:twoCellAnchor editAs="oneCell">
    <xdr:from>
      <xdr:col>0</xdr:col>
      <xdr:colOff>179295</xdr:colOff>
      <xdr:row>1</xdr:row>
      <xdr:rowOff>11206</xdr:rowOff>
    </xdr:from>
    <xdr:to>
      <xdr:col>1</xdr:col>
      <xdr:colOff>1490382</xdr:colOff>
      <xdr:row>2</xdr:row>
      <xdr:rowOff>110724</xdr:rowOff>
    </xdr:to>
    <xdr:pic>
      <xdr:nvPicPr>
        <xdr:cNvPr id="8" name="7 Imagen"/>
        <xdr:cNvPicPr>
          <a:picLocks noChangeAspect="1"/>
        </xdr:cNvPicPr>
      </xdr:nvPicPr>
      <xdr:blipFill rotWithShape="1">
        <a:blip xmlns:r="http://schemas.openxmlformats.org/officeDocument/2006/relationships" r:embed="rId4"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a:xfrm>
          <a:off x="179295" y="201706"/>
          <a:ext cx="1636058" cy="2900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476250</xdr:colOff>
      <xdr:row>8</xdr:row>
      <xdr:rowOff>15557</xdr:rowOff>
    </xdr:from>
    <xdr:to>
      <xdr:col>3</xdr:col>
      <xdr:colOff>119511</xdr:colOff>
      <xdr:row>9</xdr:row>
      <xdr:rowOff>143644</xdr:rowOff>
    </xdr:to>
    <xdr:sp macro="" textlink="">
      <xdr:nvSpPr>
        <xdr:cNvPr id="4" name="3 Rectángulo">
          <a:hlinkClick xmlns:r="http://schemas.openxmlformats.org/officeDocument/2006/relationships" r:id="rId1"/>
          <a:extLst>
            <a:ext uri="{FF2B5EF4-FFF2-40B4-BE49-F238E27FC236}">
              <a16:creationId xmlns:a16="http://schemas.microsoft.com/office/drawing/2014/main" xmlns="" id="{00000000-0008-0000-0200-000004000000}"/>
            </a:ext>
          </a:extLst>
        </xdr:cNvPr>
        <xdr:cNvSpPr/>
      </xdr:nvSpPr>
      <xdr:spPr>
        <a:xfrm>
          <a:off x="1876011" y="1663796"/>
          <a:ext cx="720000"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3</xdr:col>
      <xdr:colOff>219306</xdr:colOff>
      <xdr:row>8</xdr:row>
      <xdr:rowOff>13156</xdr:rowOff>
    </xdr:from>
    <xdr:to>
      <xdr:col>3</xdr:col>
      <xdr:colOff>939306</xdr:colOff>
      <xdr:row>9</xdr:row>
      <xdr:rowOff>141243</xdr:rowOff>
    </xdr:to>
    <xdr:sp macro="" textlink="">
      <xdr:nvSpPr>
        <xdr:cNvPr id="6" name="5 Rectángulo">
          <a:hlinkClick xmlns:r="http://schemas.openxmlformats.org/officeDocument/2006/relationships" r:id="rId2"/>
          <a:extLst>
            <a:ext uri="{FF2B5EF4-FFF2-40B4-BE49-F238E27FC236}">
              <a16:creationId xmlns:a16="http://schemas.microsoft.com/office/drawing/2014/main" xmlns="" id="{00000000-0008-0000-0200-000006000000}"/>
            </a:ext>
          </a:extLst>
        </xdr:cNvPr>
        <xdr:cNvSpPr/>
      </xdr:nvSpPr>
      <xdr:spPr>
        <a:xfrm>
          <a:off x="2695806" y="1661395"/>
          <a:ext cx="720000"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ES" sz="1000" b="1"/>
            <a:t>FILIACION</a:t>
          </a:r>
        </a:p>
      </xdr:txBody>
    </xdr:sp>
    <xdr:clientData fPrintsWithSheet="0"/>
  </xdr:twoCellAnchor>
  <xdr:twoCellAnchor>
    <xdr:from>
      <xdr:col>1</xdr:col>
      <xdr:colOff>647684</xdr:colOff>
      <xdr:row>8</xdr:row>
      <xdr:rowOff>13156</xdr:rowOff>
    </xdr:from>
    <xdr:to>
      <xdr:col>2</xdr:col>
      <xdr:colOff>400719</xdr:colOff>
      <xdr:row>9</xdr:row>
      <xdr:rowOff>141243</xdr:rowOff>
    </xdr:to>
    <xdr:sp macro="[0]!exportar_hoja" textlink="">
      <xdr:nvSpPr>
        <xdr:cNvPr id="3" name="2 Rectángulo"/>
        <xdr:cNvSpPr/>
      </xdr:nvSpPr>
      <xdr:spPr>
        <a:xfrm>
          <a:off x="974255" y="1646013"/>
          <a:ext cx="828000" cy="359409"/>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000" b="1"/>
            <a:t>EXPORTAR</a:t>
          </a:r>
        </a:p>
      </xdr:txBody>
    </xdr:sp>
    <xdr:clientData fPrintsWithSheet="0"/>
  </xdr:twoCellAnchor>
  <xdr:twoCellAnchor>
    <xdr:from>
      <xdr:col>17</xdr:col>
      <xdr:colOff>112058</xdr:colOff>
      <xdr:row>0</xdr:row>
      <xdr:rowOff>156883</xdr:rowOff>
    </xdr:from>
    <xdr:to>
      <xdr:col>27</xdr:col>
      <xdr:colOff>275672</xdr:colOff>
      <xdr:row>2</xdr:row>
      <xdr:rowOff>93301</xdr:rowOff>
    </xdr:to>
    <xdr:sp macro="" textlink="">
      <xdr:nvSpPr>
        <xdr:cNvPr id="9" name="8 Rectángulo">
          <a:hlinkClick xmlns:r="http://schemas.openxmlformats.org/officeDocument/2006/relationships" r:id="rId3"/>
          <a:extLst>
            <a:ext uri="{FF2B5EF4-FFF2-40B4-BE49-F238E27FC236}">
              <a16:creationId xmlns:a16="http://schemas.microsoft.com/office/drawing/2014/main" xmlns="" id="{00000000-0008-0000-0000-000008000000}"/>
            </a:ext>
          </a:extLst>
        </xdr:cNvPr>
        <xdr:cNvSpPr/>
      </xdr:nvSpPr>
      <xdr:spPr>
        <a:xfrm>
          <a:off x="12382499" y="156883"/>
          <a:ext cx="791144" cy="362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 1</a:t>
          </a:r>
        </a:p>
      </xdr:txBody>
    </xdr:sp>
    <xdr:clientData fPrintsWithSheet="0"/>
  </xdr:twoCellAnchor>
  <xdr:twoCellAnchor>
    <xdr:from>
      <xdr:col>17</xdr:col>
      <xdr:colOff>112059</xdr:colOff>
      <xdr:row>3</xdr:row>
      <xdr:rowOff>15646</xdr:rowOff>
    </xdr:from>
    <xdr:to>
      <xdr:col>27</xdr:col>
      <xdr:colOff>275673</xdr:colOff>
      <xdr:row>4</xdr:row>
      <xdr:rowOff>164976</xdr:rowOff>
    </xdr:to>
    <xdr:sp macro="" textlink="">
      <xdr:nvSpPr>
        <xdr:cNvPr id="10" name="9 Rectángulo">
          <a:hlinkClick xmlns:r="http://schemas.openxmlformats.org/officeDocument/2006/relationships" r:id="rId4"/>
          <a:extLst>
            <a:ext uri="{FF2B5EF4-FFF2-40B4-BE49-F238E27FC236}">
              <a16:creationId xmlns:a16="http://schemas.microsoft.com/office/drawing/2014/main" xmlns="" id="{00000000-0008-0000-0000-00000C000000}"/>
            </a:ext>
          </a:extLst>
        </xdr:cNvPr>
        <xdr:cNvSpPr/>
      </xdr:nvSpPr>
      <xdr:spPr>
        <a:xfrm>
          <a:off x="12382500" y="654381"/>
          <a:ext cx="791144" cy="362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 2</a:t>
          </a:r>
        </a:p>
      </xdr:txBody>
    </xdr:sp>
    <xdr:clientData fPrintsWithSheet="0"/>
  </xdr:twoCellAnchor>
  <xdr:twoCellAnchor>
    <xdr:from>
      <xdr:col>17</xdr:col>
      <xdr:colOff>100853</xdr:colOff>
      <xdr:row>5</xdr:row>
      <xdr:rowOff>51505</xdr:rowOff>
    </xdr:from>
    <xdr:to>
      <xdr:col>27</xdr:col>
      <xdr:colOff>264467</xdr:colOff>
      <xdr:row>6</xdr:row>
      <xdr:rowOff>200835</xdr:rowOff>
    </xdr:to>
    <xdr:sp macro="" textlink="">
      <xdr:nvSpPr>
        <xdr:cNvPr id="11" name="10 Rectángulo">
          <a:hlinkClick xmlns:r="http://schemas.openxmlformats.org/officeDocument/2006/relationships" r:id="rId5"/>
          <a:extLst>
            <a:ext uri="{FF2B5EF4-FFF2-40B4-BE49-F238E27FC236}">
              <a16:creationId xmlns:a16="http://schemas.microsoft.com/office/drawing/2014/main" xmlns="" id="{00000000-0008-0000-0000-00000E000000}"/>
            </a:ext>
          </a:extLst>
        </xdr:cNvPr>
        <xdr:cNvSpPr/>
      </xdr:nvSpPr>
      <xdr:spPr>
        <a:xfrm>
          <a:off x="12371294" y="1116064"/>
          <a:ext cx="791144" cy="362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 3</a:t>
          </a:r>
        </a:p>
      </xdr:txBody>
    </xdr:sp>
    <xdr:clientData fPrintsWithSheet="0"/>
  </xdr:twoCellAnchor>
  <xdr:twoCellAnchor>
    <xdr:from>
      <xdr:col>0</xdr:col>
      <xdr:colOff>108856</xdr:colOff>
      <xdr:row>8</xdr:row>
      <xdr:rowOff>13606</xdr:rowOff>
    </xdr:from>
    <xdr:to>
      <xdr:col>1</xdr:col>
      <xdr:colOff>142285</xdr:colOff>
      <xdr:row>9</xdr:row>
      <xdr:rowOff>142284</xdr:rowOff>
    </xdr:to>
    <xdr:sp macro="[0]!mostrar_lista_CEN" textlink="">
      <xdr:nvSpPr>
        <xdr:cNvPr id="2" name="1 Rectángulo"/>
        <xdr:cNvSpPr/>
      </xdr:nvSpPr>
      <xdr:spPr>
        <a:xfrm>
          <a:off x="108856" y="1698798"/>
          <a:ext cx="355814" cy="355813"/>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226086</xdr:colOff>
      <xdr:row>8</xdr:row>
      <xdr:rowOff>13606</xdr:rowOff>
    </xdr:from>
    <xdr:to>
      <xdr:col>1</xdr:col>
      <xdr:colOff>581900</xdr:colOff>
      <xdr:row>9</xdr:row>
      <xdr:rowOff>142284</xdr:rowOff>
    </xdr:to>
    <xdr:sp macro="[0]!ocultar_lista_CEN" textlink="">
      <xdr:nvSpPr>
        <xdr:cNvPr id="13" name="12 Rectángulo"/>
        <xdr:cNvSpPr/>
      </xdr:nvSpPr>
      <xdr:spPr>
        <a:xfrm>
          <a:off x="548471" y="1698798"/>
          <a:ext cx="355814" cy="355813"/>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editAs="oneCell">
    <xdr:from>
      <xdr:col>0</xdr:col>
      <xdr:colOff>235322</xdr:colOff>
      <xdr:row>0</xdr:row>
      <xdr:rowOff>123264</xdr:rowOff>
    </xdr:from>
    <xdr:to>
      <xdr:col>1</xdr:col>
      <xdr:colOff>851646</xdr:colOff>
      <xdr:row>5</xdr:row>
      <xdr:rowOff>23386</xdr:rowOff>
    </xdr:to>
    <xdr:pic>
      <xdr:nvPicPr>
        <xdr:cNvPr id="15" name="14 Imagen"/>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235322" y="123264"/>
          <a:ext cx="941295" cy="964681"/>
        </a:xfrm>
        <a:prstGeom prst="rect">
          <a:avLst/>
        </a:prstGeom>
      </xdr:spPr>
    </xdr:pic>
    <xdr:clientData/>
  </xdr:twoCellAnchor>
  <xdr:twoCellAnchor editAs="oneCell">
    <xdr:from>
      <xdr:col>28</xdr:col>
      <xdr:colOff>156882</xdr:colOff>
      <xdr:row>0</xdr:row>
      <xdr:rowOff>134470</xdr:rowOff>
    </xdr:from>
    <xdr:to>
      <xdr:col>28</xdr:col>
      <xdr:colOff>829235</xdr:colOff>
      <xdr:row>3</xdr:row>
      <xdr:rowOff>168088</xdr:rowOff>
    </xdr:to>
    <xdr:pic macro="[0]!Exportar_PDF">
      <xdr:nvPicPr>
        <xdr:cNvPr id="14" name="13 Imagen"/>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3357411" y="134470"/>
          <a:ext cx="672353" cy="672353"/>
        </a:xfrm>
        <a:prstGeom prst="rect">
          <a:avLst/>
        </a:prstGeom>
      </xdr:spPr>
    </xdr:pic>
    <xdr:clientData fPrintsWithSheet="0"/>
  </xdr:twoCellAnchor>
  <xdr:twoCellAnchor editAs="absolute">
    <xdr:from>
      <xdr:col>14</xdr:col>
      <xdr:colOff>504264</xdr:colOff>
      <xdr:row>0</xdr:row>
      <xdr:rowOff>159852</xdr:rowOff>
    </xdr:from>
    <xdr:to>
      <xdr:col>16</xdr:col>
      <xdr:colOff>1053353</xdr:colOff>
      <xdr:row>4</xdr:row>
      <xdr:rowOff>207084</xdr:rowOff>
    </xdr:to>
    <xdr:pic>
      <xdr:nvPicPr>
        <xdr:cNvPr id="5" name="4 Imagen"/>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0813676" y="159852"/>
          <a:ext cx="1367118" cy="8988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272002</xdr:colOff>
      <xdr:row>10</xdr:row>
      <xdr:rowOff>86138</xdr:rowOff>
    </xdr:from>
    <xdr:to>
      <xdr:col>3</xdr:col>
      <xdr:colOff>239376</xdr:colOff>
      <xdr:row>11</xdr:row>
      <xdr:rowOff>205943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919702" y="1867313"/>
          <a:ext cx="586499" cy="35793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3</xdr:col>
      <xdr:colOff>314350</xdr:colOff>
      <xdr:row>10</xdr:row>
      <xdr:rowOff>86138</xdr:rowOff>
    </xdr:from>
    <xdr:to>
      <xdr:col>3</xdr:col>
      <xdr:colOff>922942</xdr:colOff>
      <xdr:row>11</xdr:row>
      <xdr:rowOff>205943</xdr:rowOff>
    </xdr:to>
    <xdr:sp macro="" textlink="">
      <xdr:nvSpPr>
        <xdr:cNvPr id="5" name="4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1581175" y="1867313"/>
          <a:ext cx="608592" cy="35793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0</xdr:col>
      <xdr:colOff>49697</xdr:colOff>
      <xdr:row>10</xdr:row>
      <xdr:rowOff>93342</xdr:rowOff>
    </xdr:from>
    <xdr:to>
      <xdr:col>1</xdr:col>
      <xdr:colOff>85075</xdr:colOff>
      <xdr:row>11</xdr:row>
      <xdr:rowOff>205943</xdr:rowOff>
    </xdr:to>
    <xdr:sp macro="[0]!mostrar_lista_ASIST" textlink="">
      <xdr:nvSpPr>
        <xdr:cNvPr id="9" name="8 Rectángulo"/>
        <xdr:cNvSpPr/>
      </xdr:nvSpPr>
      <xdr:spPr>
        <a:xfrm>
          <a:off x="49697" y="1874517"/>
          <a:ext cx="359228" cy="35072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160049</xdr:colOff>
      <xdr:row>10</xdr:row>
      <xdr:rowOff>86138</xdr:rowOff>
    </xdr:from>
    <xdr:to>
      <xdr:col>2</xdr:col>
      <xdr:colOff>197028</xdr:colOff>
      <xdr:row>11</xdr:row>
      <xdr:rowOff>205943</xdr:rowOff>
    </xdr:to>
    <xdr:sp macro="[0]!ocultar_lista_ASIST" textlink="">
      <xdr:nvSpPr>
        <xdr:cNvPr id="10" name="9 Rectángulo"/>
        <xdr:cNvSpPr/>
      </xdr:nvSpPr>
      <xdr:spPr>
        <a:xfrm>
          <a:off x="483899" y="1867313"/>
          <a:ext cx="360829" cy="3579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3</xdr:col>
      <xdr:colOff>1019735</xdr:colOff>
      <xdr:row>10</xdr:row>
      <xdr:rowOff>78439</xdr:rowOff>
    </xdr:from>
    <xdr:to>
      <xdr:col>3</xdr:col>
      <xdr:colOff>1739735</xdr:colOff>
      <xdr:row>11</xdr:row>
      <xdr:rowOff>203116</xdr:rowOff>
    </xdr:to>
    <xdr:sp macro="[0]!DesprotegerHojaActual" textlink="">
      <xdr:nvSpPr>
        <xdr:cNvPr id="4" name="3 Rectángulo"/>
        <xdr:cNvSpPr/>
      </xdr:nvSpPr>
      <xdr:spPr>
        <a:xfrm>
          <a:off x="2286000" y="1893792"/>
          <a:ext cx="720000" cy="360000"/>
        </a:xfrm>
        <a:prstGeom prst="rect">
          <a:avLst/>
        </a:prstGeom>
        <a:solidFill>
          <a:srgbClr val="99CCFF"/>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solidFill>
                <a:sysClr val="windowText" lastClr="000000"/>
              </a:solidFill>
            </a:rPr>
            <a:t>MANUAL</a:t>
          </a:r>
        </a:p>
      </xdr:txBody>
    </xdr:sp>
    <xdr:clientData fPrintsWithSheet="0"/>
  </xdr:twoCellAnchor>
  <xdr:twoCellAnchor>
    <xdr:from>
      <xdr:col>80</xdr:col>
      <xdr:colOff>67236</xdr:colOff>
      <xdr:row>7</xdr:row>
      <xdr:rowOff>123265</xdr:rowOff>
    </xdr:from>
    <xdr:to>
      <xdr:col>80</xdr:col>
      <xdr:colOff>571500</xdr:colOff>
      <xdr:row>7</xdr:row>
      <xdr:rowOff>134471</xdr:rowOff>
    </xdr:to>
    <xdr:cxnSp macro="">
      <xdr:nvCxnSpPr>
        <xdr:cNvPr id="8" name="7 Conector recto de flecha"/>
        <xdr:cNvCxnSpPr/>
      </xdr:nvCxnSpPr>
      <xdr:spPr>
        <a:xfrm>
          <a:off x="11564471" y="1367118"/>
          <a:ext cx="504264" cy="11206"/>
        </a:xfrm>
        <a:prstGeom prst="straightConnector1">
          <a:avLst/>
        </a:prstGeom>
        <a:ln w="2857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156882</xdr:colOff>
      <xdr:row>71</xdr:row>
      <xdr:rowOff>67234</xdr:rowOff>
    </xdr:from>
    <xdr:to>
      <xdr:col>3</xdr:col>
      <xdr:colOff>1236882</xdr:colOff>
      <xdr:row>72</xdr:row>
      <xdr:rowOff>180705</xdr:rowOff>
    </xdr:to>
    <xdr:sp macro="[0]!configurar_asistencia" textlink="">
      <xdr:nvSpPr>
        <xdr:cNvPr id="6" name="5 Rectángulo"/>
        <xdr:cNvSpPr/>
      </xdr:nvSpPr>
      <xdr:spPr>
        <a:xfrm>
          <a:off x="1423147" y="18680205"/>
          <a:ext cx="1080000"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200" b="1"/>
            <a:t>CONFIGURAR</a:t>
          </a:r>
        </a:p>
      </xdr:txBody>
    </xdr:sp>
    <xdr:clientData/>
  </xdr:twoCellAnchor>
  <xdr:twoCellAnchor editAs="oneCell">
    <xdr:from>
      <xdr:col>0</xdr:col>
      <xdr:colOff>179293</xdr:colOff>
      <xdr:row>0</xdr:row>
      <xdr:rowOff>134470</xdr:rowOff>
    </xdr:from>
    <xdr:to>
      <xdr:col>2</xdr:col>
      <xdr:colOff>470647</xdr:colOff>
      <xdr:row>4</xdr:row>
      <xdr:rowOff>213886</xdr:rowOff>
    </xdr:to>
    <xdr:pic>
      <xdr:nvPicPr>
        <xdr:cNvPr id="11" name="10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179293" y="134470"/>
          <a:ext cx="941295" cy="964681"/>
        </a:xfrm>
        <a:prstGeom prst="rect">
          <a:avLst/>
        </a:prstGeom>
      </xdr:spPr>
    </xdr:pic>
    <xdr:clientData/>
  </xdr:twoCellAnchor>
  <xdr:twoCellAnchor editAs="oneCell">
    <xdr:from>
      <xdr:col>82</xdr:col>
      <xdr:colOff>156882</xdr:colOff>
      <xdr:row>0</xdr:row>
      <xdr:rowOff>78442</xdr:rowOff>
    </xdr:from>
    <xdr:to>
      <xdr:col>94</xdr:col>
      <xdr:colOff>100853</xdr:colOff>
      <xdr:row>3</xdr:row>
      <xdr:rowOff>89648</xdr:rowOff>
    </xdr:to>
    <xdr:pic macro="[0]!Exportar_PDF">
      <xdr:nvPicPr>
        <xdr:cNvPr id="13" name="12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1105029" y="78442"/>
          <a:ext cx="672353" cy="672353"/>
        </a:xfrm>
        <a:prstGeom prst="rect">
          <a:avLst/>
        </a:prstGeom>
      </xdr:spPr>
    </xdr:pic>
    <xdr:clientData fPrintsWithSheet="0"/>
  </xdr:twoCellAnchor>
  <xdr:twoCellAnchor editAs="absolute">
    <xdr:from>
      <xdr:col>80</xdr:col>
      <xdr:colOff>44825</xdr:colOff>
      <xdr:row>0</xdr:row>
      <xdr:rowOff>156883</xdr:rowOff>
    </xdr:from>
    <xdr:to>
      <xdr:col>82</xdr:col>
      <xdr:colOff>2</xdr:colOff>
      <xdr:row>3</xdr:row>
      <xdr:rowOff>129372</xdr:rowOff>
    </xdr:to>
    <xdr:pic>
      <xdr:nvPicPr>
        <xdr:cNvPr id="12" name="11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9984443" y="156883"/>
          <a:ext cx="963706" cy="6336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428983</xdr:colOff>
      <xdr:row>10</xdr:row>
      <xdr:rowOff>60848</xdr:rowOff>
    </xdr:from>
    <xdr:to>
      <xdr:col>3</xdr:col>
      <xdr:colOff>304147</xdr:colOff>
      <xdr:row>10</xdr:row>
      <xdr:rowOff>420848</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400-000002000000}"/>
            </a:ext>
          </a:extLst>
        </xdr:cNvPr>
        <xdr:cNvSpPr/>
      </xdr:nvSpPr>
      <xdr:spPr>
        <a:xfrm>
          <a:off x="1800583" y="3051698"/>
          <a:ext cx="837189"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050" b="1"/>
            <a:t>ASISTENCIA</a:t>
          </a:r>
          <a:endParaRPr lang="es-ES" sz="1000" b="1"/>
        </a:p>
      </xdr:txBody>
    </xdr:sp>
    <xdr:clientData fPrintsWithSheet="0"/>
  </xdr:twoCellAnchor>
  <xdr:twoCellAnchor>
    <xdr:from>
      <xdr:col>1</xdr:col>
      <xdr:colOff>744239</xdr:colOff>
      <xdr:row>10</xdr:row>
      <xdr:rowOff>60848</xdr:rowOff>
    </xdr:from>
    <xdr:to>
      <xdr:col>2</xdr:col>
      <xdr:colOff>305114</xdr:colOff>
      <xdr:row>10</xdr:row>
      <xdr:rowOff>420848</xdr:rowOff>
    </xdr:to>
    <xdr:sp macro="" textlink="">
      <xdr:nvSpPr>
        <xdr:cNvPr id="11" name="10 Rectángulo">
          <a:hlinkClick xmlns:r="http://schemas.openxmlformats.org/officeDocument/2006/relationships" r:id="rId2"/>
          <a:extLst>
            <a:ext uri="{FF2B5EF4-FFF2-40B4-BE49-F238E27FC236}">
              <a16:creationId xmlns:a16="http://schemas.microsoft.com/office/drawing/2014/main" xmlns="" id="{00000000-0008-0000-0400-00000B000000}"/>
            </a:ext>
          </a:extLst>
        </xdr:cNvPr>
        <xdr:cNvSpPr/>
      </xdr:nvSpPr>
      <xdr:spPr>
        <a:xfrm>
          <a:off x="1068089" y="3051698"/>
          <a:ext cx="608625"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000" b="1"/>
            <a:t>INICIO</a:t>
          </a:r>
          <a:endParaRPr lang="es-ES" sz="1100" b="1"/>
        </a:p>
      </xdr:txBody>
    </xdr:sp>
    <xdr:clientData fPrintsWithSheet="0"/>
  </xdr:twoCellAnchor>
  <xdr:twoCellAnchor editAs="absolute">
    <xdr:from>
      <xdr:col>4</xdr:col>
      <xdr:colOff>47224</xdr:colOff>
      <xdr:row>6</xdr:row>
      <xdr:rowOff>105332</xdr:rowOff>
    </xdr:from>
    <xdr:to>
      <xdr:col>4</xdr:col>
      <xdr:colOff>407224</xdr:colOff>
      <xdr:row>8</xdr:row>
      <xdr:rowOff>57862</xdr:rowOff>
    </xdr:to>
    <xdr:sp macro="[0]!borrar_asistencia" textlink="">
      <xdr:nvSpPr>
        <xdr:cNvPr id="4" name="3 Proceso alternativo"/>
        <xdr:cNvSpPr/>
      </xdr:nvSpPr>
      <xdr:spPr>
        <a:xfrm>
          <a:off x="3742924" y="1743632"/>
          <a:ext cx="360000" cy="466880"/>
        </a:xfrm>
        <a:prstGeom prst="flowChartAlternateProcess">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BO" sz="2000" b="1">
              <a:sym typeface="Wingdings"/>
            </a:rPr>
            <a:t></a:t>
          </a:r>
          <a:endParaRPr lang="es-BO" sz="2000" b="1"/>
        </a:p>
      </xdr:txBody>
    </xdr:sp>
    <xdr:clientData fPrintsWithSheet="0"/>
  </xdr:twoCellAnchor>
  <xdr:twoCellAnchor>
    <xdr:from>
      <xdr:col>4</xdr:col>
      <xdr:colOff>49695</xdr:colOff>
      <xdr:row>8</xdr:row>
      <xdr:rowOff>182214</xdr:rowOff>
    </xdr:from>
    <xdr:to>
      <xdr:col>4</xdr:col>
      <xdr:colOff>409695</xdr:colOff>
      <xdr:row>9</xdr:row>
      <xdr:rowOff>393453</xdr:rowOff>
    </xdr:to>
    <xdr:sp macro="[0]!añadir_asistencia1" textlink="">
      <xdr:nvSpPr>
        <xdr:cNvPr id="3" name="2 Rectángulo redondeado"/>
        <xdr:cNvSpPr/>
      </xdr:nvSpPr>
      <xdr:spPr>
        <a:xfrm>
          <a:off x="3743738" y="2319127"/>
          <a:ext cx="360000" cy="468000"/>
        </a:xfrm>
        <a:prstGeom prst="roundRect">
          <a:avLst/>
        </a:prstGeom>
        <a:solidFill>
          <a:srgbClr val="00B050"/>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2400" b="1">
              <a:sym typeface="Wingdings"/>
            </a:rPr>
            <a:t></a:t>
          </a:r>
          <a:endParaRPr lang="es-BO" sz="1100" b="1"/>
        </a:p>
      </xdr:txBody>
    </xdr:sp>
    <xdr:clientData fPrintsWithSheet="0"/>
  </xdr:twoCellAnchor>
  <xdr:twoCellAnchor>
    <xdr:from>
      <xdr:col>0</xdr:col>
      <xdr:colOff>108858</xdr:colOff>
      <xdr:row>10</xdr:row>
      <xdr:rowOff>68052</xdr:rowOff>
    </xdr:from>
    <xdr:to>
      <xdr:col>1</xdr:col>
      <xdr:colOff>140687</xdr:colOff>
      <xdr:row>10</xdr:row>
      <xdr:rowOff>420848</xdr:rowOff>
    </xdr:to>
    <xdr:sp macro="[0]!mostrar_lista_NOTAS" textlink="">
      <xdr:nvSpPr>
        <xdr:cNvPr id="9" name="8 Rectángulo"/>
        <xdr:cNvSpPr/>
      </xdr:nvSpPr>
      <xdr:spPr>
        <a:xfrm>
          <a:off x="108858" y="3058902"/>
          <a:ext cx="355679" cy="35279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264556</xdr:colOff>
      <xdr:row>10</xdr:row>
      <xdr:rowOff>68052</xdr:rowOff>
    </xdr:from>
    <xdr:to>
      <xdr:col>1</xdr:col>
      <xdr:colOff>620370</xdr:colOff>
      <xdr:row>10</xdr:row>
      <xdr:rowOff>420848</xdr:rowOff>
    </xdr:to>
    <xdr:sp macro="[0]!ocultar_lista_NOTAS" textlink="">
      <xdr:nvSpPr>
        <xdr:cNvPr id="13" name="12 Rectángulo"/>
        <xdr:cNvSpPr/>
      </xdr:nvSpPr>
      <xdr:spPr>
        <a:xfrm>
          <a:off x="588406" y="3058902"/>
          <a:ext cx="355814" cy="35279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11204</xdr:colOff>
      <xdr:row>74</xdr:row>
      <xdr:rowOff>156882</xdr:rowOff>
    </xdr:from>
    <xdr:to>
      <xdr:col>2</xdr:col>
      <xdr:colOff>37851</xdr:colOff>
      <xdr:row>76</xdr:row>
      <xdr:rowOff>22411</xdr:rowOff>
    </xdr:to>
    <xdr:sp macro="[0]!configurar_criterios" textlink="">
      <xdr:nvSpPr>
        <xdr:cNvPr id="5" name="4 Rectángulo"/>
        <xdr:cNvSpPr/>
      </xdr:nvSpPr>
      <xdr:spPr>
        <a:xfrm>
          <a:off x="336175" y="22411764"/>
          <a:ext cx="1080000" cy="358588"/>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t>CONFIGURAR</a:t>
          </a:r>
        </a:p>
      </xdr:txBody>
    </xdr:sp>
    <xdr:clientData/>
  </xdr:twoCellAnchor>
  <xdr:twoCellAnchor editAs="oneCell">
    <xdr:from>
      <xdr:col>0</xdr:col>
      <xdr:colOff>280148</xdr:colOff>
      <xdr:row>0</xdr:row>
      <xdr:rowOff>179294</xdr:rowOff>
    </xdr:from>
    <xdr:to>
      <xdr:col>1</xdr:col>
      <xdr:colOff>896472</xdr:colOff>
      <xdr:row>4</xdr:row>
      <xdr:rowOff>23387</xdr:rowOff>
    </xdr:to>
    <xdr:pic>
      <xdr:nvPicPr>
        <xdr:cNvPr id="15" name="14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80148" y="179294"/>
          <a:ext cx="941295" cy="964681"/>
        </a:xfrm>
        <a:prstGeom prst="rect">
          <a:avLst/>
        </a:prstGeom>
      </xdr:spPr>
    </xdr:pic>
    <xdr:clientData/>
  </xdr:twoCellAnchor>
  <xdr:twoCellAnchor editAs="oneCell">
    <xdr:from>
      <xdr:col>3</xdr:col>
      <xdr:colOff>526676</xdr:colOff>
      <xdr:row>9</xdr:row>
      <xdr:rowOff>313765</xdr:rowOff>
    </xdr:from>
    <xdr:to>
      <xdr:col>3</xdr:col>
      <xdr:colOff>1199029</xdr:colOff>
      <xdr:row>10</xdr:row>
      <xdr:rowOff>403412</xdr:rowOff>
    </xdr:to>
    <xdr:pic macro="[0]!Exportar_PDF">
      <xdr:nvPicPr>
        <xdr:cNvPr id="14" name="13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2868705" y="2745441"/>
          <a:ext cx="672353" cy="672353"/>
        </a:xfrm>
        <a:prstGeom prst="rect">
          <a:avLst/>
        </a:prstGeom>
      </xdr:spPr>
    </xdr:pic>
    <xdr:clientData fPrintsWithSheet="0"/>
  </xdr:twoCellAnchor>
  <xdr:twoCellAnchor editAs="absolute">
    <xdr:from>
      <xdr:col>64</xdr:col>
      <xdr:colOff>437029</xdr:colOff>
      <xdr:row>0</xdr:row>
      <xdr:rowOff>212912</xdr:rowOff>
    </xdr:from>
    <xdr:to>
      <xdr:col>66</xdr:col>
      <xdr:colOff>235324</xdr:colOff>
      <xdr:row>3</xdr:row>
      <xdr:rowOff>6107</xdr:rowOff>
    </xdr:to>
    <xdr:pic>
      <xdr:nvPicPr>
        <xdr:cNvPr id="12" name="11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2662647" y="212912"/>
          <a:ext cx="963706" cy="6336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5" name="4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4464327" y="66261"/>
          <a:ext cx="720000" cy="324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6" name="5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4464327" y="488674"/>
          <a:ext cx="720000" cy="324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ACT_DEST" textlink="">
      <xdr:nvSpPr>
        <xdr:cNvPr id="7" name="6 Rectángulo"/>
        <xdr:cNvSpPr/>
      </xdr:nvSpPr>
      <xdr:spPr>
        <a:xfrm>
          <a:off x="4464327" y="919366"/>
          <a:ext cx="720000" cy="324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89649</xdr:colOff>
      <xdr:row>0</xdr:row>
      <xdr:rowOff>201706</xdr:rowOff>
    </xdr:from>
    <xdr:to>
      <xdr:col>0</xdr:col>
      <xdr:colOff>723835</xdr:colOff>
      <xdr:row>4</xdr:row>
      <xdr:rowOff>11207</xdr:rowOff>
    </xdr:to>
    <xdr:pic>
      <xdr:nvPicPr>
        <xdr:cNvPr id="10" name="9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89649" y="201706"/>
          <a:ext cx="634186" cy="649942"/>
        </a:xfrm>
        <a:prstGeom prst="rect">
          <a:avLst/>
        </a:prstGeom>
      </xdr:spPr>
    </xdr:pic>
    <xdr:clientData/>
  </xdr:twoCellAnchor>
  <xdr:twoCellAnchor editAs="oneCell">
    <xdr:from>
      <xdr:col>4</xdr:col>
      <xdr:colOff>156882</xdr:colOff>
      <xdr:row>6</xdr:row>
      <xdr:rowOff>156882</xdr:rowOff>
    </xdr:from>
    <xdr:to>
      <xdr:col>4</xdr:col>
      <xdr:colOff>829235</xdr:colOff>
      <xdr:row>9</xdr:row>
      <xdr:rowOff>168088</xdr:rowOff>
    </xdr:to>
    <xdr:pic macro="[0]!Exportar_PDF">
      <xdr:nvPicPr>
        <xdr:cNvPr id="8" name="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78823" y="1400735"/>
          <a:ext cx="672353" cy="672353"/>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335657"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5335657"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filtrar_ED" textlink="">
      <xdr:nvSpPr>
        <xdr:cNvPr id="4" name="3 Rectángulo"/>
        <xdr:cNvSpPr/>
      </xdr:nvSpPr>
      <xdr:spPr>
        <a:xfrm>
          <a:off x="5335657"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67235</xdr:colOff>
      <xdr:row>0</xdr:row>
      <xdr:rowOff>168089</xdr:rowOff>
    </xdr:from>
    <xdr:to>
      <xdr:col>0</xdr:col>
      <xdr:colOff>773206</xdr:colOff>
      <xdr:row>4</xdr:row>
      <xdr:rowOff>51158</xdr:rowOff>
    </xdr:to>
    <xdr:pic>
      <xdr:nvPicPr>
        <xdr:cNvPr id="7" name="6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67235" y="168089"/>
          <a:ext cx="705971" cy="723510"/>
        </a:xfrm>
        <a:prstGeom prst="rect">
          <a:avLst/>
        </a:prstGeom>
      </xdr:spPr>
    </xdr:pic>
    <xdr:clientData/>
  </xdr:twoCellAnchor>
  <xdr:twoCellAnchor editAs="oneCell">
    <xdr:from>
      <xdr:col>4</xdr:col>
      <xdr:colOff>145676</xdr:colOff>
      <xdr:row>6</xdr:row>
      <xdr:rowOff>212911</xdr:rowOff>
    </xdr:from>
    <xdr:to>
      <xdr:col>4</xdr:col>
      <xdr:colOff>818029</xdr:colOff>
      <xdr:row>10</xdr:row>
      <xdr:rowOff>22411</xdr:rowOff>
    </xdr:to>
    <xdr:pic macro="[0]!Exportar_PDF">
      <xdr:nvPicPr>
        <xdr:cNvPr id="8" name="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67617" y="1456764"/>
          <a:ext cx="672353" cy="672353"/>
        </a:xfrm>
        <a:prstGeom prst="rect">
          <a:avLst/>
        </a:prstGeom>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292147</xdr:colOff>
      <xdr:row>10</xdr:row>
      <xdr:rowOff>96492</xdr:rowOff>
    </xdr:from>
    <xdr:to>
      <xdr:col>3</xdr:col>
      <xdr:colOff>259822</xdr:colOff>
      <xdr:row>11</xdr:row>
      <xdr:rowOff>206358</xdr:rowOff>
    </xdr:to>
    <xdr:sp macro="" textlink="">
      <xdr:nvSpPr>
        <xdr:cNvPr id="6" name="5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939847" y="1877667"/>
          <a:ext cx="586800" cy="347991"/>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3</xdr:col>
      <xdr:colOff>328304</xdr:colOff>
      <xdr:row>10</xdr:row>
      <xdr:rowOff>96492</xdr:rowOff>
    </xdr:from>
    <xdr:to>
      <xdr:col>3</xdr:col>
      <xdr:colOff>936704</xdr:colOff>
      <xdr:row>11</xdr:row>
      <xdr:rowOff>206358</xdr:rowOff>
    </xdr:to>
    <xdr:sp macro="" textlink="">
      <xdr:nvSpPr>
        <xdr:cNvPr id="7" name="6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1595129" y="1877667"/>
          <a:ext cx="608400" cy="347991"/>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a:t>
          </a:r>
        </a:p>
      </xdr:txBody>
    </xdr:sp>
    <xdr:clientData fPrintsWithSheet="0"/>
  </xdr:twoCellAnchor>
  <xdr:twoCellAnchor>
    <xdr:from>
      <xdr:col>0</xdr:col>
      <xdr:colOff>82826</xdr:colOff>
      <xdr:row>10</xdr:row>
      <xdr:rowOff>86553</xdr:rowOff>
    </xdr:from>
    <xdr:to>
      <xdr:col>1</xdr:col>
      <xdr:colOff>118204</xdr:colOff>
      <xdr:row>11</xdr:row>
      <xdr:rowOff>206358</xdr:rowOff>
    </xdr:to>
    <xdr:sp macro="[0]!mostrar_lista_ASIST" textlink="">
      <xdr:nvSpPr>
        <xdr:cNvPr id="10" name="9 Rectángulo"/>
        <xdr:cNvSpPr/>
      </xdr:nvSpPr>
      <xdr:spPr>
        <a:xfrm>
          <a:off x="82826" y="1867728"/>
          <a:ext cx="359228" cy="3579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186686</xdr:colOff>
      <xdr:row>10</xdr:row>
      <xdr:rowOff>86553</xdr:rowOff>
    </xdr:from>
    <xdr:to>
      <xdr:col>2</xdr:col>
      <xdr:colOff>223665</xdr:colOff>
      <xdr:row>11</xdr:row>
      <xdr:rowOff>206358</xdr:rowOff>
    </xdr:to>
    <xdr:sp macro="[0]!ocultar_lista_ASIST" textlink="">
      <xdr:nvSpPr>
        <xdr:cNvPr id="12" name="11 Rectángulo"/>
        <xdr:cNvSpPr/>
      </xdr:nvSpPr>
      <xdr:spPr>
        <a:xfrm>
          <a:off x="510536" y="1867728"/>
          <a:ext cx="360829" cy="3579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3</xdr:col>
      <xdr:colOff>1042147</xdr:colOff>
      <xdr:row>10</xdr:row>
      <xdr:rowOff>89645</xdr:rowOff>
    </xdr:from>
    <xdr:to>
      <xdr:col>3</xdr:col>
      <xdr:colOff>1762147</xdr:colOff>
      <xdr:row>11</xdr:row>
      <xdr:rowOff>214322</xdr:rowOff>
    </xdr:to>
    <xdr:sp macro="[0]!DesprotegerHojaActual" textlink="">
      <xdr:nvSpPr>
        <xdr:cNvPr id="14" name="13 Rectángulo"/>
        <xdr:cNvSpPr/>
      </xdr:nvSpPr>
      <xdr:spPr>
        <a:xfrm>
          <a:off x="2308412" y="1904998"/>
          <a:ext cx="720000" cy="360000"/>
        </a:xfrm>
        <a:prstGeom prst="rect">
          <a:avLst/>
        </a:prstGeom>
        <a:solidFill>
          <a:srgbClr val="99CCFF"/>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solidFill>
                <a:sysClr val="windowText" lastClr="000000"/>
              </a:solidFill>
            </a:rPr>
            <a:t>MANUAL</a:t>
          </a:r>
        </a:p>
      </xdr:txBody>
    </xdr:sp>
    <xdr:clientData fPrintsWithSheet="0"/>
  </xdr:twoCellAnchor>
  <xdr:twoCellAnchor>
    <xdr:from>
      <xdr:col>80</xdr:col>
      <xdr:colOff>78442</xdr:colOff>
      <xdr:row>7</xdr:row>
      <xdr:rowOff>112059</xdr:rowOff>
    </xdr:from>
    <xdr:to>
      <xdr:col>80</xdr:col>
      <xdr:colOff>582706</xdr:colOff>
      <xdr:row>7</xdr:row>
      <xdr:rowOff>123265</xdr:rowOff>
    </xdr:to>
    <xdr:cxnSp macro="">
      <xdr:nvCxnSpPr>
        <xdr:cNvPr id="15" name="14 Conector recto de flecha"/>
        <xdr:cNvCxnSpPr/>
      </xdr:nvCxnSpPr>
      <xdr:spPr>
        <a:xfrm>
          <a:off x="11575677" y="1355912"/>
          <a:ext cx="504264" cy="11206"/>
        </a:xfrm>
        <a:prstGeom prst="straightConnector1">
          <a:avLst/>
        </a:prstGeom>
        <a:ln w="2857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100853</xdr:colOff>
      <xdr:row>71</xdr:row>
      <xdr:rowOff>67235</xdr:rowOff>
    </xdr:from>
    <xdr:to>
      <xdr:col>3</xdr:col>
      <xdr:colOff>1180853</xdr:colOff>
      <xdr:row>72</xdr:row>
      <xdr:rowOff>180706</xdr:rowOff>
    </xdr:to>
    <xdr:sp macro="[0]!configurar_asistencia" textlink="">
      <xdr:nvSpPr>
        <xdr:cNvPr id="18" name="17 Rectángulo"/>
        <xdr:cNvSpPr/>
      </xdr:nvSpPr>
      <xdr:spPr>
        <a:xfrm>
          <a:off x="1367118" y="18680206"/>
          <a:ext cx="1080000"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200" b="1"/>
            <a:t>CONFIGURAR</a:t>
          </a:r>
        </a:p>
      </xdr:txBody>
    </xdr:sp>
    <xdr:clientData/>
  </xdr:twoCellAnchor>
  <xdr:twoCellAnchor editAs="oneCell">
    <xdr:from>
      <xdr:col>0</xdr:col>
      <xdr:colOff>179294</xdr:colOff>
      <xdr:row>0</xdr:row>
      <xdr:rowOff>156883</xdr:rowOff>
    </xdr:from>
    <xdr:to>
      <xdr:col>2</xdr:col>
      <xdr:colOff>470648</xdr:colOff>
      <xdr:row>5</xdr:row>
      <xdr:rowOff>12182</xdr:rowOff>
    </xdr:to>
    <xdr:pic>
      <xdr:nvPicPr>
        <xdr:cNvPr id="11" name="10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179294" y="156883"/>
          <a:ext cx="941295" cy="964681"/>
        </a:xfrm>
        <a:prstGeom prst="rect">
          <a:avLst/>
        </a:prstGeom>
      </xdr:spPr>
    </xdr:pic>
    <xdr:clientData/>
  </xdr:twoCellAnchor>
  <xdr:twoCellAnchor editAs="oneCell">
    <xdr:from>
      <xdr:col>82</xdr:col>
      <xdr:colOff>112059</xdr:colOff>
      <xdr:row>0</xdr:row>
      <xdr:rowOff>56031</xdr:rowOff>
    </xdr:from>
    <xdr:to>
      <xdr:col>94</xdr:col>
      <xdr:colOff>123265</xdr:colOff>
      <xdr:row>3</xdr:row>
      <xdr:rowOff>67237</xdr:rowOff>
    </xdr:to>
    <xdr:pic macro="[0]!Exportar_PDF">
      <xdr:nvPicPr>
        <xdr:cNvPr id="13" name="12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1060206" y="56031"/>
          <a:ext cx="672353" cy="672353"/>
        </a:xfrm>
        <a:prstGeom prst="rect">
          <a:avLst/>
        </a:prstGeom>
      </xdr:spPr>
    </xdr:pic>
    <xdr:clientData fPrintsWithSheet="0"/>
  </xdr:twoCellAnchor>
  <xdr:twoCellAnchor editAs="absolute">
    <xdr:from>
      <xdr:col>80</xdr:col>
      <xdr:colOff>0</xdr:colOff>
      <xdr:row>1</xdr:row>
      <xdr:rowOff>0</xdr:rowOff>
    </xdr:from>
    <xdr:to>
      <xdr:col>81</xdr:col>
      <xdr:colOff>302559</xdr:colOff>
      <xdr:row>3</xdr:row>
      <xdr:rowOff>185401</xdr:rowOff>
    </xdr:to>
    <xdr:pic>
      <xdr:nvPicPr>
        <xdr:cNvPr id="16" name="15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9939618" y="212912"/>
          <a:ext cx="963706" cy="6336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413164</xdr:colOff>
      <xdr:row>10</xdr:row>
      <xdr:rowOff>53068</xdr:rowOff>
    </xdr:from>
    <xdr:to>
      <xdr:col>3</xdr:col>
      <xdr:colOff>293179</xdr:colOff>
      <xdr:row>10</xdr:row>
      <xdr:rowOff>413068</xdr:rowOff>
    </xdr:to>
    <xdr:sp macro="" textlink="">
      <xdr:nvSpPr>
        <xdr:cNvPr id="14" name="13 Rectángulo">
          <a:hlinkClick xmlns:r="http://schemas.openxmlformats.org/officeDocument/2006/relationships" r:id="rId1"/>
          <a:extLst>
            <a:ext uri="{FF2B5EF4-FFF2-40B4-BE49-F238E27FC236}">
              <a16:creationId xmlns:a16="http://schemas.microsoft.com/office/drawing/2014/main" xmlns="" id="{00000000-0008-0000-0A00-00000E000000}"/>
            </a:ext>
          </a:extLst>
        </xdr:cNvPr>
        <xdr:cNvSpPr/>
      </xdr:nvSpPr>
      <xdr:spPr>
        <a:xfrm>
          <a:off x="1775239" y="3043918"/>
          <a:ext cx="870615"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100" b="1"/>
            <a:t>ASISTENCIA</a:t>
          </a:r>
        </a:p>
      </xdr:txBody>
    </xdr:sp>
    <xdr:clientData fPrintsWithSheet="0"/>
  </xdr:twoCellAnchor>
  <xdr:twoCellAnchor>
    <xdr:from>
      <xdr:col>1</xdr:col>
      <xdr:colOff>759083</xdr:colOff>
      <xdr:row>10</xdr:row>
      <xdr:rowOff>53068</xdr:rowOff>
    </xdr:from>
    <xdr:to>
      <xdr:col>2</xdr:col>
      <xdr:colOff>294119</xdr:colOff>
      <xdr:row>10</xdr:row>
      <xdr:rowOff>413068</xdr:rowOff>
    </xdr:to>
    <xdr:sp macro="" textlink="">
      <xdr:nvSpPr>
        <xdr:cNvPr id="15" name="14 Rectángulo">
          <a:hlinkClick xmlns:r="http://schemas.openxmlformats.org/officeDocument/2006/relationships" r:id="rId2"/>
          <a:extLst>
            <a:ext uri="{FF2B5EF4-FFF2-40B4-BE49-F238E27FC236}">
              <a16:creationId xmlns:a16="http://schemas.microsoft.com/office/drawing/2014/main" xmlns="" id="{00000000-0008-0000-0A00-00000F000000}"/>
            </a:ext>
          </a:extLst>
        </xdr:cNvPr>
        <xdr:cNvSpPr/>
      </xdr:nvSpPr>
      <xdr:spPr>
        <a:xfrm>
          <a:off x="1073408" y="3043918"/>
          <a:ext cx="582786"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000" b="1"/>
            <a:t>INICIO</a:t>
          </a:r>
        </a:p>
      </xdr:txBody>
    </xdr:sp>
    <xdr:clientData fPrintsWithSheet="0"/>
  </xdr:twoCellAnchor>
  <xdr:twoCellAnchor editAs="absolute">
    <xdr:from>
      <xdr:col>4</xdr:col>
      <xdr:colOff>40821</xdr:colOff>
      <xdr:row>6</xdr:row>
      <xdr:rowOff>95250</xdr:rowOff>
    </xdr:from>
    <xdr:to>
      <xdr:col>4</xdr:col>
      <xdr:colOff>400821</xdr:colOff>
      <xdr:row>8</xdr:row>
      <xdr:rowOff>47780</xdr:rowOff>
    </xdr:to>
    <xdr:sp macro="[0]!borrar_asistencia" textlink="">
      <xdr:nvSpPr>
        <xdr:cNvPr id="11" name="10 Proceso alternativo"/>
        <xdr:cNvSpPr/>
      </xdr:nvSpPr>
      <xdr:spPr>
        <a:xfrm>
          <a:off x="3741964" y="1714500"/>
          <a:ext cx="360000" cy="469601"/>
        </a:xfrm>
        <a:prstGeom prst="flowChartAlternateProcess">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BO" sz="2000" b="1">
              <a:sym typeface="Wingdings"/>
            </a:rPr>
            <a:t></a:t>
          </a:r>
          <a:endParaRPr lang="es-BO" sz="2000" b="1"/>
        </a:p>
      </xdr:txBody>
    </xdr:sp>
    <xdr:clientData fPrintsWithSheet="0"/>
  </xdr:twoCellAnchor>
  <xdr:twoCellAnchor>
    <xdr:from>
      <xdr:col>4</xdr:col>
      <xdr:colOff>49694</xdr:colOff>
      <xdr:row>8</xdr:row>
      <xdr:rowOff>149087</xdr:rowOff>
    </xdr:from>
    <xdr:to>
      <xdr:col>4</xdr:col>
      <xdr:colOff>409694</xdr:colOff>
      <xdr:row>9</xdr:row>
      <xdr:rowOff>360326</xdr:rowOff>
    </xdr:to>
    <xdr:sp macro="[0]!añadir_asistencia2" textlink="">
      <xdr:nvSpPr>
        <xdr:cNvPr id="13" name="12 Rectángulo redondeado"/>
        <xdr:cNvSpPr/>
      </xdr:nvSpPr>
      <xdr:spPr>
        <a:xfrm>
          <a:off x="3760303" y="2286000"/>
          <a:ext cx="360000" cy="468000"/>
        </a:xfrm>
        <a:prstGeom prst="roundRect">
          <a:avLst/>
        </a:prstGeom>
        <a:solidFill>
          <a:srgbClr val="00B050"/>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2400" b="1">
              <a:sym typeface="Wingdings"/>
            </a:rPr>
            <a:t></a:t>
          </a:r>
          <a:endParaRPr lang="es-BO" sz="1100" b="1"/>
        </a:p>
      </xdr:txBody>
    </xdr:sp>
    <xdr:clientData fPrintsWithSheet="0"/>
  </xdr:twoCellAnchor>
  <xdr:twoCellAnchor>
    <xdr:from>
      <xdr:col>0</xdr:col>
      <xdr:colOff>121104</xdr:colOff>
      <xdr:row>10</xdr:row>
      <xdr:rowOff>64354</xdr:rowOff>
    </xdr:from>
    <xdr:to>
      <xdr:col>1</xdr:col>
      <xdr:colOff>165179</xdr:colOff>
      <xdr:row>10</xdr:row>
      <xdr:rowOff>413068</xdr:rowOff>
    </xdr:to>
    <xdr:sp macro="[0]!mostrar_lista_NOTAS" textlink="">
      <xdr:nvSpPr>
        <xdr:cNvPr id="9" name="8 Rectángulo"/>
        <xdr:cNvSpPr/>
      </xdr:nvSpPr>
      <xdr:spPr>
        <a:xfrm>
          <a:off x="121104" y="3055204"/>
          <a:ext cx="358400" cy="348714"/>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284224</xdr:colOff>
      <xdr:row>10</xdr:row>
      <xdr:rowOff>64354</xdr:rowOff>
    </xdr:from>
    <xdr:to>
      <xdr:col>1</xdr:col>
      <xdr:colOff>640038</xdr:colOff>
      <xdr:row>10</xdr:row>
      <xdr:rowOff>413068</xdr:rowOff>
    </xdr:to>
    <xdr:sp macro="[0]!ocultar_lista_NOTAS" textlink="">
      <xdr:nvSpPr>
        <xdr:cNvPr id="10" name="9 Rectángulo"/>
        <xdr:cNvSpPr/>
      </xdr:nvSpPr>
      <xdr:spPr>
        <a:xfrm>
          <a:off x="598549" y="3055204"/>
          <a:ext cx="355814" cy="348714"/>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0</xdr:colOff>
      <xdr:row>74</xdr:row>
      <xdr:rowOff>190500</xdr:rowOff>
    </xdr:from>
    <xdr:to>
      <xdr:col>2</xdr:col>
      <xdr:colOff>26647</xdr:colOff>
      <xdr:row>76</xdr:row>
      <xdr:rowOff>56029</xdr:rowOff>
    </xdr:to>
    <xdr:sp macro="[0]!configurar_criterios" textlink="">
      <xdr:nvSpPr>
        <xdr:cNvPr id="17" name="16 Rectángulo"/>
        <xdr:cNvSpPr/>
      </xdr:nvSpPr>
      <xdr:spPr>
        <a:xfrm>
          <a:off x="313765" y="22445382"/>
          <a:ext cx="1080000" cy="358588"/>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t>CONFIGURAR</a:t>
          </a:r>
        </a:p>
      </xdr:txBody>
    </xdr:sp>
    <xdr:clientData/>
  </xdr:twoCellAnchor>
  <xdr:twoCellAnchor editAs="oneCell">
    <xdr:from>
      <xdr:col>0</xdr:col>
      <xdr:colOff>224118</xdr:colOff>
      <xdr:row>0</xdr:row>
      <xdr:rowOff>212912</xdr:rowOff>
    </xdr:from>
    <xdr:to>
      <xdr:col>1</xdr:col>
      <xdr:colOff>851648</xdr:colOff>
      <xdr:row>4</xdr:row>
      <xdr:rowOff>57005</xdr:rowOff>
    </xdr:to>
    <xdr:pic>
      <xdr:nvPicPr>
        <xdr:cNvPr id="16" name="15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4118" y="212912"/>
          <a:ext cx="941295" cy="964681"/>
        </a:xfrm>
        <a:prstGeom prst="rect">
          <a:avLst/>
        </a:prstGeom>
      </xdr:spPr>
    </xdr:pic>
    <xdr:clientData/>
  </xdr:twoCellAnchor>
  <xdr:twoCellAnchor editAs="oneCell">
    <xdr:from>
      <xdr:col>3</xdr:col>
      <xdr:colOff>481853</xdr:colOff>
      <xdr:row>9</xdr:row>
      <xdr:rowOff>324971</xdr:rowOff>
    </xdr:from>
    <xdr:to>
      <xdr:col>3</xdr:col>
      <xdr:colOff>1154206</xdr:colOff>
      <xdr:row>10</xdr:row>
      <xdr:rowOff>414618</xdr:rowOff>
    </xdr:to>
    <xdr:pic macro="[0]!Exportar_PDF">
      <xdr:nvPicPr>
        <xdr:cNvPr id="18" name="1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2835088" y="2756647"/>
          <a:ext cx="672353" cy="672353"/>
        </a:xfrm>
        <a:prstGeom prst="rect">
          <a:avLst/>
        </a:prstGeom>
      </xdr:spPr>
    </xdr:pic>
    <xdr:clientData fPrintsWithSheet="0"/>
  </xdr:twoCellAnchor>
  <xdr:twoCellAnchor editAs="absolute">
    <xdr:from>
      <xdr:col>64</xdr:col>
      <xdr:colOff>425823</xdr:colOff>
      <xdr:row>0</xdr:row>
      <xdr:rowOff>190500</xdr:rowOff>
    </xdr:from>
    <xdr:to>
      <xdr:col>66</xdr:col>
      <xdr:colOff>224118</xdr:colOff>
      <xdr:row>2</xdr:row>
      <xdr:rowOff>263842</xdr:rowOff>
    </xdr:to>
    <xdr:pic>
      <xdr:nvPicPr>
        <xdr:cNvPr id="12" name="11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2651441" y="190500"/>
          <a:ext cx="963706" cy="6336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4468882"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4468882"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ACT_DEST" textlink="">
      <xdr:nvSpPr>
        <xdr:cNvPr id="4" name="3 Rectángulo"/>
        <xdr:cNvSpPr/>
      </xdr:nvSpPr>
      <xdr:spPr>
        <a:xfrm>
          <a:off x="4468882"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44823</xdr:colOff>
      <xdr:row>0</xdr:row>
      <xdr:rowOff>156883</xdr:rowOff>
    </xdr:from>
    <xdr:to>
      <xdr:col>0</xdr:col>
      <xdr:colOff>788350</xdr:colOff>
      <xdr:row>4</xdr:row>
      <xdr:rowOff>78442</xdr:rowOff>
    </xdr:to>
    <xdr:pic>
      <xdr:nvPicPr>
        <xdr:cNvPr id="8" name="7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44823" y="156883"/>
          <a:ext cx="743527" cy="762000"/>
        </a:xfrm>
        <a:prstGeom prst="rect">
          <a:avLst/>
        </a:prstGeom>
      </xdr:spPr>
    </xdr:pic>
    <xdr:clientData/>
  </xdr:twoCellAnchor>
  <xdr:twoCellAnchor editAs="oneCell">
    <xdr:from>
      <xdr:col>4</xdr:col>
      <xdr:colOff>123264</xdr:colOff>
      <xdr:row>6</xdr:row>
      <xdr:rowOff>201706</xdr:rowOff>
    </xdr:from>
    <xdr:to>
      <xdr:col>4</xdr:col>
      <xdr:colOff>795617</xdr:colOff>
      <xdr:row>10</xdr:row>
      <xdr:rowOff>11206</xdr:rowOff>
    </xdr:to>
    <xdr:pic macro="[0]!Exportar_PDF">
      <xdr:nvPicPr>
        <xdr:cNvPr id="7" name="6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45205" y="1445559"/>
          <a:ext cx="672353" cy="672353"/>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335657"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5335657"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filtrar_ED" textlink="">
      <xdr:nvSpPr>
        <xdr:cNvPr id="4" name="3 Rectángulo"/>
        <xdr:cNvSpPr/>
      </xdr:nvSpPr>
      <xdr:spPr>
        <a:xfrm>
          <a:off x="5335657"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56031</xdr:colOff>
      <xdr:row>1</xdr:row>
      <xdr:rowOff>1</xdr:rowOff>
    </xdr:from>
    <xdr:to>
      <xdr:col>0</xdr:col>
      <xdr:colOff>773207</xdr:colOff>
      <xdr:row>4</xdr:row>
      <xdr:rowOff>129878</xdr:rowOff>
    </xdr:to>
    <xdr:pic>
      <xdr:nvPicPr>
        <xdr:cNvPr id="7" name="6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56031" y="235325"/>
          <a:ext cx="717176" cy="734994"/>
        </a:xfrm>
        <a:prstGeom prst="rect">
          <a:avLst/>
        </a:prstGeom>
      </xdr:spPr>
    </xdr:pic>
    <xdr:clientData/>
  </xdr:twoCellAnchor>
  <xdr:twoCellAnchor editAs="oneCell">
    <xdr:from>
      <xdr:col>4</xdr:col>
      <xdr:colOff>168088</xdr:colOff>
      <xdr:row>7</xdr:row>
      <xdr:rowOff>0</xdr:rowOff>
    </xdr:from>
    <xdr:to>
      <xdr:col>5</xdr:col>
      <xdr:colOff>0</xdr:colOff>
      <xdr:row>10</xdr:row>
      <xdr:rowOff>67235</xdr:rowOff>
    </xdr:to>
    <xdr:pic macro="[0]!Exportar_PDF">
      <xdr:nvPicPr>
        <xdr:cNvPr id="8" name="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90029" y="1501588"/>
          <a:ext cx="672353" cy="672353"/>
        </a:xfrm>
        <a:prstGeom prst="rect">
          <a:avLst/>
        </a:prstGeom>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270930</xdr:colOff>
      <xdr:row>10</xdr:row>
      <xdr:rowOff>98561</xdr:rowOff>
    </xdr:from>
    <xdr:to>
      <xdr:col>3</xdr:col>
      <xdr:colOff>238605</xdr:colOff>
      <xdr:row>11</xdr:row>
      <xdr:rowOff>220436</xdr:rowOff>
    </xdr:to>
    <xdr:sp macro="" textlink="">
      <xdr:nvSpPr>
        <xdr:cNvPr id="6" name="5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918630" y="1879736"/>
          <a:ext cx="586800"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3</xdr:col>
      <xdr:colOff>299820</xdr:colOff>
      <xdr:row>10</xdr:row>
      <xdr:rowOff>98561</xdr:rowOff>
    </xdr:from>
    <xdr:to>
      <xdr:col>3</xdr:col>
      <xdr:colOff>908220</xdr:colOff>
      <xdr:row>11</xdr:row>
      <xdr:rowOff>220436</xdr:rowOff>
    </xdr:to>
    <xdr:sp macro="" textlink="">
      <xdr:nvSpPr>
        <xdr:cNvPr id="7" name="6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1566645" y="1879736"/>
          <a:ext cx="608400" cy="360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a:t>
          </a:r>
        </a:p>
      </xdr:txBody>
    </xdr:sp>
    <xdr:clientData fPrintsWithSheet="0"/>
  </xdr:twoCellAnchor>
  <xdr:twoCellAnchor>
    <xdr:from>
      <xdr:col>0</xdr:col>
      <xdr:colOff>76200</xdr:colOff>
      <xdr:row>10</xdr:row>
      <xdr:rowOff>98561</xdr:rowOff>
    </xdr:from>
    <xdr:to>
      <xdr:col>1</xdr:col>
      <xdr:colOff>112350</xdr:colOff>
      <xdr:row>11</xdr:row>
      <xdr:rowOff>220436</xdr:rowOff>
    </xdr:to>
    <xdr:sp macro="[0]!mostrar_lista_ASIST" textlink="">
      <xdr:nvSpPr>
        <xdr:cNvPr id="11" name="10 Rectángulo"/>
        <xdr:cNvSpPr/>
      </xdr:nvSpPr>
      <xdr:spPr>
        <a:xfrm>
          <a:off x="76200" y="1879736"/>
          <a:ext cx="360000"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173565</xdr:colOff>
      <xdr:row>10</xdr:row>
      <xdr:rowOff>98561</xdr:rowOff>
    </xdr:from>
    <xdr:to>
      <xdr:col>2</xdr:col>
      <xdr:colOff>209715</xdr:colOff>
      <xdr:row>11</xdr:row>
      <xdr:rowOff>220436</xdr:rowOff>
    </xdr:to>
    <xdr:sp macro="[0]!ocultar_lista_ASIST" textlink="">
      <xdr:nvSpPr>
        <xdr:cNvPr id="12" name="11 Rectángulo"/>
        <xdr:cNvSpPr/>
      </xdr:nvSpPr>
      <xdr:spPr>
        <a:xfrm>
          <a:off x="497415" y="1879736"/>
          <a:ext cx="360000" cy="36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3</xdr:col>
      <xdr:colOff>986117</xdr:colOff>
      <xdr:row>10</xdr:row>
      <xdr:rowOff>100851</xdr:rowOff>
    </xdr:from>
    <xdr:to>
      <xdr:col>3</xdr:col>
      <xdr:colOff>1706117</xdr:colOff>
      <xdr:row>11</xdr:row>
      <xdr:rowOff>225528</xdr:rowOff>
    </xdr:to>
    <xdr:sp macro="[0]!DesprotegerHojaActual" textlink="">
      <xdr:nvSpPr>
        <xdr:cNvPr id="14" name="13 Rectángulo"/>
        <xdr:cNvSpPr/>
      </xdr:nvSpPr>
      <xdr:spPr>
        <a:xfrm>
          <a:off x="2252382" y="1916204"/>
          <a:ext cx="720000" cy="360000"/>
        </a:xfrm>
        <a:prstGeom prst="rect">
          <a:avLst/>
        </a:prstGeom>
        <a:solidFill>
          <a:srgbClr val="99CCFF"/>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1100" b="1">
              <a:solidFill>
                <a:sysClr val="windowText" lastClr="000000"/>
              </a:solidFill>
            </a:rPr>
            <a:t>MANUAL</a:t>
          </a:r>
        </a:p>
      </xdr:txBody>
    </xdr:sp>
    <xdr:clientData fPrintsWithSheet="0"/>
  </xdr:twoCellAnchor>
  <xdr:twoCellAnchor>
    <xdr:from>
      <xdr:col>80</xdr:col>
      <xdr:colOff>89647</xdr:colOff>
      <xdr:row>7</xdr:row>
      <xdr:rowOff>134471</xdr:rowOff>
    </xdr:from>
    <xdr:to>
      <xdr:col>80</xdr:col>
      <xdr:colOff>504265</xdr:colOff>
      <xdr:row>7</xdr:row>
      <xdr:rowOff>134471</xdr:rowOff>
    </xdr:to>
    <xdr:cxnSp macro="">
      <xdr:nvCxnSpPr>
        <xdr:cNvPr id="15" name="14 Conector recto de flecha"/>
        <xdr:cNvCxnSpPr/>
      </xdr:nvCxnSpPr>
      <xdr:spPr>
        <a:xfrm>
          <a:off x="19610294" y="1378324"/>
          <a:ext cx="414618" cy="0"/>
        </a:xfrm>
        <a:prstGeom prst="straightConnector1">
          <a:avLst/>
        </a:prstGeom>
        <a:ln w="2857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168089</xdr:colOff>
      <xdr:row>71</xdr:row>
      <xdr:rowOff>56029</xdr:rowOff>
    </xdr:from>
    <xdr:to>
      <xdr:col>3</xdr:col>
      <xdr:colOff>1248089</xdr:colOff>
      <xdr:row>72</xdr:row>
      <xdr:rowOff>169500</xdr:rowOff>
    </xdr:to>
    <xdr:sp macro="[0]!configurar_asistencia" textlink="">
      <xdr:nvSpPr>
        <xdr:cNvPr id="18" name="17 Rectángulo"/>
        <xdr:cNvSpPr/>
      </xdr:nvSpPr>
      <xdr:spPr>
        <a:xfrm>
          <a:off x="1434354" y="18669000"/>
          <a:ext cx="1080000" cy="360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200" b="1"/>
            <a:t>CONFIGURAR</a:t>
          </a:r>
        </a:p>
      </xdr:txBody>
    </xdr:sp>
    <xdr:clientData/>
  </xdr:twoCellAnchor>
  <xdr:twoCellAnchor editAs="oneCell">
    <xdr:from>
      <xdr:col>0</xdr:col>
      <xdr:colOff>224118</xdr:colOff>
      <xdr:row>0</xdr:row>
      <xdr:rowOff>112058</xdr:rowOff>
    </xdr:from>
    <xdr:to>
      <xdr:col>2</xdr:col>
      <xdr:colOff>515472</xdr:colOff>
      <xdr:row>4</xdr:row>
      <xdr:rowOff>191474</xdr:rowOff>
    </xdr:to>
    <xdr:pic>
      <xdr:nvPicPr>
        <xdr:cNvPr id="13" name="12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4118" y="112058"/>
          <a:ext cx="941295" cy="964681"/>
        </a:xfrm>
        <a:prstGeom prst="rect">
          <a:avLst/>
        </a:prstGeom>
      </xdr:spPr>
    </xdr:pic>
    <xdr:clientData/>
  </xdr:twoCellAnchor>
  <xdr:twoCellAnchor editAs="oneCell">
    <xdr:from>
      <xdr:col>82</xdr:col>
      <xdr:colOff>100853</xdr:colOff>
      <xdr:row>0</xdr:row>
      <xdr:rowOff>145677</xdr:rowOff>
    </xdr:from>
    <xdr:to>
      <xdr:col>94</xdr:col>
      <xdr:colOff>112059</xdr:colOff>
      <xdr:row>3</xdr:row>
      <xdr:rowOff>156883</xdr:rowOff>
    </xdr:to>
    <xdr:pic macro="[0]!Exportar_PDF">
      <xdr:nvPicPr>
        <xdr:cNvPr id="17" name="16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1049000" y="145677"/>
          <a:ext cx="672353" cy="672353"/>
        </a:xfrm>
        <a:prstGeom prst="rect">
          <a:avLst/>
        </a:prstGeom>
      </xdr:spPr>
    </xdr:pic>
    <xdr:clientData fPrintsWithSheet="0"/>
  </xdr:twoCellAnchor>
  <xdr:twoCellAnchor editAs="absolute">
    <xdr:from>
      <xdr:col>80</xdr:col>
      <xdr:colOff>0</xdr:colOff>
      <xdr:row>1</xdr:row>
      <xdr:rowOff>0</xdr:rowOff>
    </xdr:from>
    <xdr:to>
      <xdr:col>81</xdr:col>
      <xdr:colOff>302559</xdr:colOff>
      <xdr:row>3</xdr:row>
      <xdr:rowOff>185401</xdr:rowOff>
    </xdr:to>
    <xdr:pic>
      <xdr:nvPicPr>
        <xdr:cNvPr id="16" name="15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9939618" y="212912"/>
          <a:ext cx="963706" cy="6336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450539</xdr:colOff>
      <xdr:row>10</xdr:row>
      <xdr:rowOff>72495</xdr:rowOff>
    </xdr:from>
    <xdr:to>
      <xdr:col>3</xdr:col>
      <xdr:colOff>266627</xdr:colOff>
      <xdr:row>10</xdr:row>
      <xdr:rowOff>432495</xdr:rowOff>
    </xdr:to>
    <xdr:sp macro="" textlink="">
      <xdr:nvSpPr>
        <xdr:cNvPr id="14" name="13 Rectángulo">
          <a:hlinkClick xmlns:r="http://schemas.openxmlformats.org/officeDocument/2006/relationships" r:id="rId1"/>
          <a:extLst>
            <a:ext uri="{FF2B5EF4-FFF2-40B4-BE49-F238E27FC236}">
              <a16:creationId xmlns:a16="http://schemas.microsoft.com/office/drawing/2014/main" xmlns="" id="{00000000-0008-0000-1000-00000E000000}"/>
            </a:ext>
          </a:extLst>
        </xdr:cNvPr>
        <xdr:cNvSpPr/>
      </xdr:nvSpPr>
      <xdr:spPr>
        <a:xfrm>
          <a:off x="1817169" y="3045952"/>
          <a:ext cx="810001" cy="36000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ES" sz="1000" b="1"/>
            <a:t>ASISTENCIA</a:t>
          </a:r>
        </a:p>
      </xdr:txBody>
    </xdr:sp>
    <xdr:clientData fPrintsWithSheet="0"/>
  </xdr:twoCellAnchor>
  <xdr:twoCellAnchor>
    <xdr:from>
      <xdr:col>1</xdr:col>
      <xdr:colOff>788881</xdr:colOff>
      <xdr:row>10</xdr:row>
      <xdr:rowOff>72495</xdr:rowOff>
    </xdr:from>
    <xdr:to>
      <xdr:col>2</xdr:col>
      <xdr:colOff>299638</xdr:colOff>
      <xdr:row>10</xdr:row>
      <xdr:rowOff>432495</xdr:rowOff>
    </xdr:to>
    <xdr:sp macro="" textlink="">
      <xdr:nvSpPr>
        <xdr:cNvPr id="15" name="14 Rectángulo">
          <a:hlinkClick xmlns:r="http://schemas.openxmlformats.org/officeDocument/2006/relationships" r:id="rId2"/>
          <a:extLst>
            <a:ext uri="{FF2B5EF4-FFF2-40B4-BE49-F238E27FC236}">
              <a16:creationId xmlns:a16="http://schemas.microsoft.com/office/drawing/2014/main" xmlns="" id="{00000000-0008-0000-1000-00000F000000}"/>
            </a:ext>
          </a:extLst>
        </xdr:cNvPr>
        <xdr:cNvSpPr/>
      </xdr:nvSpPr>
      <xdr:spPr>
        <a:xfrm>
          <a:off x="1103620" y="3045952"/>
          <a:ext cx="562648" cy="360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000" b="1"/>
            <a:t>INICIO</a:t>
          </a:r>
          <a:endParaRPr lang="es-ES" sz="1100" b="1"/>
        </a:p>
      </xdr:txBody>
    </xdr:sp>
    <xdr:clientData fPrintsWithSheet="0"/>
  </xdr:twoCellAnchor>
  <xdr:twoCellAnchor editAs="absolute">
    <xdr:from>
      <xdr:col>4</xdr:col>
      <xdr:colOff>40821</xdr:colOff>
      <xdr:row>6</xdr:row>
      <xdr:rowOff>108856</xdr:rowOff>
    </xdr:from>
    <xdr:to>
      <xdr:col>4</xdr:col>
      <xdr:colOff>400821</xdr:colOff>
      <xdr:row>8</xdr:row>
      <xdr:rowOff>61386</xdr:rowOff>
    </xdr:to>
    <xdr:sp macro="[0]!borrar_asistencia" textlink="">
      <xdr:nvSpPr>
        <xdr:cNvPr id="11" name="10 Proceso alternativo"/>
        <xdr:cNvSpPr/>
      </xdr:nvSpPr>
      <xdr:spPr>
        <a:xfrm>
          <a:off x="3741964" y="1728106"/>
          <a:ext cx="360000" cy="469601"/>
        </a:xfrm>
        <a:prstGeom prst="flowChartAlternateProcess">
          <a:avLst/>
        </a:prstGeom>
        <a:solidFill>
          <a:srgbClr val="00B05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BO" sz="2000" b="1">
              <a:sym typeface="Wingdings"/>
            </a:rPr>
            <a:t></a:t>
          </a:r>
          <a:endParaRPr lang="es-BO" sz="2000" b="1"/>
        </a:p>
      </xdr:txBody>
    </xdr:sp>
    <xdr:clientData fPrintsWithSheet="0"/>
  </xdr:twoCellAnchor>
  <xdr:twoCellAnchor>
    <xdr:from>
      <xdr:col>4</xdr:col>
      <xdr:colOff>46131</xdr:colOff>
      <xdr:row>8</xdr:row>
      <xdr:rowOff>190497</xdr:rowOff>
    </xdr:from>
    <xdr:to>
      <xdr:col>4</xdr:col>
      <xdr:colOff>406131</xdr:colOff>
      <xdr:row>9</xdr:row>
      <xdr:rowOff>401736</xdr:rowOff>
    </xdr:to>
    <xdr:sp macro="[0]!añadir_asistencia3" textlink="">
      <xdr:nvSpPr>
        <xdr:cNvPr id="13" name="12 Rectángulo redondeado"/>
        <xdr:cNvSpPr/>
      </xdr:nvSpPr>
      <xdr:spPr>
        <a:xfrm>
          <a:off x="3756740" y="2327410"/>
          <a:ext cx="360000" cy="468000"/>
        </a:xfrm>
        <a:prstGeom prst="roundRect">
          <a:avLst/>
        </a:prstGeom>
        <a:solidFill>
          <a:srgbClr val="00B050"/>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2400" b="1">
              <a:sym typeface="Wingdings"/>
            </a:rPr>
            <a:t></a:t>
          </a:r>
          <a:endParaRPr lang="es-BO" sz="1100" b="1"/>
        </a:p>
      </xdr:txBody>
    </xdr:sp>
    <xdr:clientData fPrintsWithSheet="0"/>
  </xdr:twoCellAnchor>
  <xdr:twoCellAnchor>
    <xdr:from>
      <xdr:col>0</xdr:col>
      <xdr:colOff>87923</xdr:colOff>
      <xdr:row>10</xdr:row>
      <xdr:rowOff>79699</xdr:rowOff>
    </xdr:from>
    <xdr:to>
      <xdr:col>1</xdr:col>
      <xdr:colOff>131265</xdr:colOff>
      <xdr:row>10</xdr:row>
      <xdr:rowOff>432495</xdr:rowOff>
    </xdr:to>
    <xdr:sp macro="[0]!mostrar_lista_NOTAS" textlink="">
      <xdr:nvSpPr>
        <xdr:cNvPr id="9" name="8 Rectángulo"/>
        <xdr:cNvSpPr/>
      </xdr:nvSpPr>
      <xdr:spPr>
        <a:xfrm>
          <a:off x="87923" y="3053156"/>
          <a:ext cx="358081" cy="35279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282166</xdr:colOff>
      <xdr:row>10</xdr:row>
      <xdr:rowOff>79699</xdr:rowOff>
    </xdr:from>
    <xdr:to>
      <xdr:col>1</xdr:col>
      <xdr:colOff>637980</xdr:colOff>
      <xdr:row>10</xdr:row>
      <xdr:rowOff>432495</xdr:rowOff>
    </xdr:to>
    <xdr:sp macro="[0]!ocultar_lista_NOTAS" textlink="">
      <xdr:nvSpPr>
        <xdr:cNvPr id="10" name="9 Rectángulo"/>
        <xdr:cNvSpPr/>
      </xdr:nvSpPr>
      <xdr:spPr>
        <a:xfrm>
          <a:off x="596905" y="3053156"/>
          <a:ext cx="355814" cy="352796"/>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800" b="1">
              <a:latin typeface="Arial Black" pitchFamily="34" charset="0"/>
              <a:sym typeface="Wingdings"/>
            </a:rPr>
            <a:t></a:t>
          </a:r>
          <a:endParaRPr lang="es-BO" sz="1800" b="1">
            <a:latin typeface="Arial Black" pitchFamily="34" charset="0"/>
          </a:endParaRPr>
        </a:p>
      </xdr:txBody>
    </xdr:sp>
    <xdr:clientData fPrintsWithSheet="0"/>
  </xdr:twoCellAnchor>
  <xdr:twoCellAnchor>
    <xdr:from>
      <xdr:col>1</xdr:col>
      <xdr:colOff>0</xdr:colOff>
      <xdr:row>74</xdr:row>
      <xdr:rowOff>123265</xdr:rowOff>
    </xdr:from>
    <xdr:to>
      <xdr:col>2</xdr:col>
      <xdr:colOff>26647</xdr:colOff>
      <xdr:row>75</xdr:row>
      <xdr:rowOff>212911</xdr:rowOff>
    </xdr:to>
    <xdr:sp macro="[0]!configurar_criterios" textlink="">
      <xdr:nvSpPr>
        <xdr:cNvPr id="16" name="15 Rectángulo"/>
        <xdr:cNvSpPr/>
      </xdr:nvSpPr>
      <xdr:spPr>
        <a:xfrm>
          <a:off x="627529" y="24115059"/>
          <a:ext cx="2148794" cy="336176"/>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BO" sz="1100" b="1"/>
            <a:t>CONFIGURAR</a:t>
          </a:r>
        </a:p>
      </xdr:txBody>
    </xdr:sp>
    <xdr:clientData/>
  </xdr:twoCellAnchor>
  <xdr:twoCellAnchor editAs="oneCell">
    <xdr:from>
      <xdr:col>0</xdr:col>
      <xdr:colOff>257736</xdr:colOff>
      <xdr:row>0</xdr:row>
      <xdr:rowOff>235323</xdr:rowOff>
    </xdr:from>
    <xdr:to>
      <xdr:col>1</xdr:col>
      <xdr:colOff>885266</xdr:colOff>
      <xdr:row>4</xdr:row>
      <xdr:rowOff>79416</xdr:rowOff>
    </xdr:to>
    <xdr:pic>
      <xdr:nvPicPr>
        <xdr:cNvPr id="18" name="17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57736" y="235323"/>
          <a:ext cx="941295" cy="964681"/>
        </a:xfrm>
        <a:prstGeom prst="rect">
          <a:avLst/>
        </a:prstGeom>
      </xdr:spPr>
    </xdr:pic>
    <xdr:clientData/>
  </xdr:twoCellAnchor>
  <xdr:twoCellAnchor editAs="oneCell">
    <xdr:from>
      <xdr:col>3</xdr:col>
      <xdr:colOff>414617</xdr:colOff>
      <xdr:row>9</xdr:row>
      <xdr:rowOff>336177</xdr:rowOff>
    </xdr:from>
    <xdr:to>
      <xdr:col>3</xdr:col>
      <xdr:colOff>1086970</xdr:colOff>
      <xdr:row>10</xdr:row>
      <xdr:rowOff>425824</xdr:rowOff>
    </xdr:to>
    <xdr:pic macro="[0]!Exportar_PDF">
      <xdr:nvPicPr>
        <xdr:cNvPr id="17" name="16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2767852" y="2767853"/>
          <a:ext cx="672353" cy="672353"/>
        </a:xfrm>
        <a:prstGeom prst="rect">
          <a:avLst/>
        </a:prstGeom>
      </xdr:spPr>
    </xdr:pic>
    <xdr:clientData fPrintsWithSheet="0"/>
  </xdr:twoCellAnchor>
  <xdr:twoCellAnchor editAs="absolute">
    <xdr:from>
      <xdr:col>64</xdr:col>
      <xdr:colOff>459441</xdr:colOff>
      <xdr:row>0</xdr:row>
      <xdr:rowOff>190500</xdr:rowOff>
    </xdr:from>
    <xdr:to>
      <xdr:col>66</xdr:col>
      <xdr:colOff>257736</xdr:colOff>
      <xdr:row>2</xdr:row>
      <xdr:rowOff>263842</xdr:rowOff>
    </xdr:to>
    <xdr:pic>
      <xdr:nvPicPr>
        <xdr:cNvPr id="12" name="11 Imagen"/>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2685059" y="190500"/>
          <a:ext cx="963706" cy="6336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4468882"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4468882"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ACT_DEST" textlink="">
      <xdr:nvSpPr>
        <xdr:cNvPr id="4" name="3 Rectángulo"/>
        <xdr:cNvSpPr/>
      </xdr:nvSpPr>
      <xdr:spPr>
        <a:xfrm>
          <a:off x="4468882"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56030</xdr:colOff>
      <xdr:row>0</xdr:row>
      <xdr:rowOff>156882</xdr:rowOff>
    </xdr:from>
    <xdr:to>
      <xdr:col>0</xdr:col>
      <xdr:colOff>795618</xdr:colOff>
      <xdr:row>4</xdr:row>
      <xdr:rowOff>74404</xdr:rowOff>
    </xdr:to>
    <xdr:pic>
      <xdr:nvPicPr>
        <xdr:cNvPr id="8" name="7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56030" y="156882"/>
          <a:ext cx="739588" cy="757963"/>
        </a:xfrm>
        <a:prstGeom prst="rect">
          <a:avLst/>
        </a:prstGeom>
      </xdr:spPr>
    </xdr:pic>
    <xdr:clientData/>
  </xdr:twoCellAnchor>
  <xdr:twoCellAnchor editAs="oneCell">
    <xdr:from>
      <xdr:col>4</xdr:col>
      <xdr:colOff>134471</xdr:colOff>
      <xdr:row>6</xdr:row>
      <xdr:rowOff>179294</xdr:rowOff>
    </xdr:from>
    <xdr:to>
      <xdr:col>4</xdr:col>
      <xdr:colOff>806824</xdr:colOff>
      <xdr:row>9</xdr:row>
      <xdr:rowOff>190500</xdr:rowOff>
    </xdr:to>
    <xdr:pic macro="[0]!Exportar_PDF">
      <xdr:nvPicPr>
        <xdr:cNvPr id="7" name="6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56412" y="1423147"/>
          <a:ext cx="672353" cy="672353"/>
        </a:xfrm>
        <a:prstGeom prst="rect">
          <a:avLst/>
        </a:prstGeom>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335657"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5335657"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filtrar_ED" textlink="">
      <xdr:nvSpPr>
        <xdr:cNvPr id="4" name="3 Rectángulo"/>
        <xdr:cNvSpPr/>
      </xdr:nvSpPr>
      <xdr:spPr>
        <a:xfrm>
          <a:off x="5335657"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89649</xdr:colOff>
      <xdr:row>1</xdr:row>
      <xdr:rowOff>3</xdr:rowOff>
    </xdr:from>
    <xdr:to>
      <xdr:col>0</xdr:col>
      <xdr:colOff>778505</xdr:colOff>
      <xdr:row>4</xdr:row>
      <xdr:rowOff>100856</xdr:rowOff>
    </xdr:to>
    <xdr:pic>
      <xdr:nvPicPr>
        <xdr:cNvPr id="7" name="6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89649" y="235327"/>
          <a:ext cx="688856" cy="705970"/>
        </a:xfrm>
        <a:prstGeom prst="rect">
          <a:avLst/>
        </a:prstGeom>
      </xdr:spPr>
    </xdr:pic>
    <xdr:clientData/>
  </xdr:twoCellAnchor>
  <xdr:twoCellAnchor editAs="oneCell">
    <xdr:from>
      <xdr:col>4</xdr:col>
      <xdr:colOff>145677</xdr:colOff>
      <xdr:row>6</xdr:row>
      <xdr:rowOff>246529</xdr:rowOff>
    </xdr:from>
    <xdr:to>
      <xdr:col>4</xdr:col>
      <xdr:colOff>818030</xdr:colOff>
      <xdr:row>10</xdr:row>
      <xdr:rowOff>56029</xdr:rowOff>
    </xdr:to>
    <xdr:pic macro="[0]!Exportar_PDF">
      <xdr:nvPicPr>
        <xdr:cNvPr id="8" name="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67618" y="1490382"/>
          <a:ext cx="672353" cy="672353"/>
        </a:xfrm>
        <a:prstGeom prst="rect">
          <a:avLst/>
        </a:prstGeom>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4</xdr:col>
      <xdr:colOff>115957</xdr:colOff>
      <xdr:row>0</xdr:row>
      <xdr:rowOff>66261</xdr:rowOff>
    </xdr:from>
    <xdr:to>
      <xdr:col>4</xdr:col>
      <xdr:colOff>835957</xdr:colOff>
      <xdr:row>1</xdr:row>
      <xdr:rowOff>150065</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335657" y="66261"/>
          <a:ext cx="720000" cy="32192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4</xdr:col>
      <xdr:colOff>115957</xdr:colOff>
      <xdr:row>2</xdr:row>
      <xdr:rowOff>49696</xdr:rowOff>
    </xdr:from>
    <xdr:to>
      <xdr:col>4</xdr:col>
      <xdr:colOff>835957</xdr:colOff>
      <xdr:row>3</xdr:row>
      <xdr:rowOff>174913</xdr:rowOff>
    </xdr:to>
    <xdr:sp macro="" textlink="">
      <xdr:nvSpPr>
        <xdr:cNvPr id="3" name="2 Rectángulo">
          <a:hlinkClick xmlns:r="http://schemas.openxmlformats.org/officeDocument/2006/relationships" r:id="rId2"/>
          <a:extLst>
            <a:ext uri="{FF2B5EF4-FFF2-40B4-BE49-F238E27FC236}">
              <a16:creationId xmlns:a16="http://schemas.microsoft.com/office/drawing/2014/main" xmlns="" id="{00000000-0008-0000-0300-000005000000}"/>
            </a:ext>
          </a:extLst>
        </xdr:cNvPr>
        <xdr:cNvSpPr/>
      </xdr:nvSpPr>
      <xdr:spPr>
        <a:xfrm>
          <a:off x="5335657" y="487846"/>
          <a:ext cx="720000" cy="325242"/>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50" b="1"/>
            <a:t>NOTAS</a:t>
          </a:r>
        </a:p>
      </xdr:txBody>
    </xdr:sp>
    <xdr:clientData fPrintsWithSheet="0"/>
  </xdr:twoCellAnchor>
  <xdr:twoCellAnchor>
    <xdr:from>
      <xdr:col>4</xdr:col>
      <xdr:colOff>115957</xdr:colOff>
      <xdr:row>4</xdr:row>
      <xdr:rowOff>82823</xdr:rowOff>
    </xdr:from>
    <xdr:to>
      <xdr:col>4</xdr:col>
      <xdr:colOff>835957</xdr:colOff>
      <xdr:row>6</xdr:row>
      <xdr:rowOff>9257</xdr:rowOff>
    </xdr:to>
    <xdr:sp macro="[0]!ACT_DEST" textlink="">
      <xdr:nvSpPr>
        <xdr:cNvPr id="4" name="3 Rectángulo"/>
        <xdr:cNvSpPr/>
      </xdr:nvSpPr>
      <xdr:spPr>
        <a:xfrm>
          <a:off x="5335657" y="921023"/>
          <a:ext cx="720000" cy="32648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BO" sz="800" b="1"/>
            <a:t>ACTUALIZAR</a:t>
          </a:r>
        </a:p>
      </xdr:txBody>
    </xdr:sp>
    <xdr:clientData fPrintsWithSheet="0"/>
  </xdr:twoCellAnchor>
  <xdr:twoCellAnchor editAs="oneCell">
    <xdr:from>
      <xdr:col>0</xdr:col>
      <xdr:colOff>67236</xdr:colOff>
      <xdr:row>0</xdr:row>
      <xdr:rowOff>134473</xdr:rowOff>
    </xdr:from>
    <xdr:to>
      <xdr:col>0</xdr:col>
      <xdr:colOff>810763</xdr:colOff>
      <xdr:row>4</xdr:row>
      <xdr:rowOff>56032</xdr:rowOff>
    </xdr:to>
    <xdr:pic>
      <xdr:nvPicPr>
        <xdr:cNvPr id="7" name="6 Imagen"/>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67236" y="134473"/>
          <a:ext cx="743527" cy="762000"/>
        </a:xfrm>
        <a:prstGeom prst="rect">
          <a:avLst/>
        </a:prstGeom>
      </xdr:spPr>
    </xdr:pic>
    <xdr:clientData/>
  </xdr:twoCellAnchor>
  <xdr:twoCellAnchor editAs="oneCell">
    <xdr:from>
      <xdr:col>4</xdr:col>
      <xdr:colOff>145677</xdr:colOff>
      <xdr:row>6</xdr:row>
      <xdr:rowOff>179294</xdr:rowOff>
    </xdr:from>
    <xdr:to>
      <xdr:col>4</xdr:col>
      <xdr:colOff>818030</xdr:colOff>
      <xdr:row>9</xdr:row>
      <xdr:rowOff>190500</xdr:rowOff>
    </xdr:to>
    <xdr:pic macro="[0]!Exportar_PDF">
      <xdr:nvPicPr>
        <xdr:cNvPr id="8" name="7 Imagen"/>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67618" y="1423147"/>
          <a:ext cx="672353" cy="672353"/>
        </a:xfrm>
        <a:prstGeom prst="rect">
          <a:avLst/>
        </a:prstGeom>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31</xdr:col>
      <xdr:colOff>739348</xdr:colOff>
      <xdr:row>1</xdr:row>
      <xdr:rowOff>129015</xdr:rowOff>
    </xdr:from>
    <xdr:to>
      <xdr:col>35</xdr:col>
      <xdr:colOff>163285</xdr:colOff>
      <xdr:row>8</xdr:row>
      <xdr:rowOff>137099</xdr:rowOff>
    </xdr:to>
    <xdr:graphicFrame macro="">
      <xdr:nvGraphicFramePr>
        <xdr:cNvPr id="2" name="1 Gráfico">
          <a:extLst>
            <a:ext uri="{FF2B5EF4-FFF2-40B4-BE49-F238E27FC236}">
              <a16:creationId xmlns:a16="http://schemas.microsoft.com/office/drawing/2014/main" xmlns=""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116863</xdr:colOff>
      <xdr:row>1</xdr:row>
      <xdr:rowOff>153682</xdr:rowOff>
    </xdr:from>
    <xdr:to>
      <xdr:col>30</xdr:col>
      <xdr:colOff>303441</xdr:colOff>
      <xdr:row>8</xdr:row>
      <xdr:rowOff>159846</xdr:rowOff>
    </xdr:to>
    <xdr:graphicFrame macro="">
      <xdr:nvGraphicFramePr>
        <xdr:cNvPr id="3" name="2 Gráfico">
          <a:extLst>
            <a:ext uri="{FF2B5EF4-FFF2-40B4-BE49-F238E27FC236}">
              <a16:creationId xmlns:a16="http://schemas.microsoft.com/office/drawing/2014/main" xmlns=""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1318259</xdr:colOff>
      <xdr:row>3</xdr:row>
      <xdr:rowOff>38940</xdr:rowOff>
    </xdr:from>
    <xdr:to>
      <xdr:col>24</xdr:col>
      <xdr:colOff>592700</xdr:colOff>
      <xdr:row>4</xdr:row>
      <xdr:rowOff>107767</xdr:rowOff>
    </xdr:to>
    <xdr:sp macro="" textlink="">
      <xdr:nvSpPr>
        <xdr:cNvPr id="7" name="6 Rectángulo">
          <a:hlinkClick xmlns:r="http://schemas.openxmlformats.org/officeDocument/2006/relationships" r:id="rId3"/>
          <a:extLst>
            <a:ext uri="{FF2B5EF4-FFF2-40B4-BE49-F238E27FC236}">
              <a16:creationId xmlns:a16="http://schemas.microsoft.com/office/drawing/2014/main" xmlns="" id="{00000000-0008-0000-0300-000002000000}"/>
            </a:ext>
          </a:extLst>
        </xdr:cNvPr>
        <xdr:cNvSpPr/>
      </xdr:nvSpPr>
      <xdr:spPr>
        <a:xfrm>
          <a:off x="8601221" y="588459"/>
          <a:ext cx="725171" cy="2520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000" b="1"/>
            <a:t>INICIO</a:t>
          </a:r>
        </a:p>
      </xdr:txBody>
    </xdr:sp>
    <xdr:clientData fPrintsWithSheet="0"/>
  </xdr:twoCellAnchor>
  <xdr:twoCellAnchor>
    <xdr:from>
      <xdr:col>23</xdr:col>
      <xdr:colOff>1330369</xdr:colOff>
      <xdr:row>5</xdr:row>
      <xdr:rowOff>27950</xdr:rowOff>
    </xdr:from>
    <xdr:to>
      <xdr:col>24</xdr:col>
      <xdr:colOff>599639</xdr:colOff>
      <xdr:row>6</xdr:row>
      <xdr:rowOff>94578</xdr:rowOff>
    </xdr:to>
    <xdr:sp macro="" textlink="">
      <xdr:nvSpPr>
        <xdr:cNvPr id="9" name="8 Rectángulo">
          <a:hlinkClick xmlns:r="http://schemas.openxmlformats.org/officeDocument/2006/relationships" r:id="rId4"/>
          <a:extLst>
            <a:ext uri="{FF2B5EF4-FFF2-40B4-BE49-F238E27FC236}">
              <a16:creationId xmlns:a16="http://schemas.microsoft.com/office/drawing/2014/main" xmlns="" id="{00000000-0008-0000-0200-000006000000}"/>
            </a:ext>
          </a:extLst>
        </xdr:cNvPr>
        <xdr:cNvSpPr/>
      </xdr:nvSpPr>
      <xdr:spPr>
        <a:xfrm>
          <a:off x="8578894" y="932825"/>
          <a:ext cx="717070" cy="247603"/>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ES" sz="1000" b="1"/>
            <a:t>FILIACION</a:t>
          </a:r>
        </a:p>
      </xdr:txBody>
    </xdr:sp>
    <xdr:clientData fPrintsWithSheet="0"/>
  </xdr:twoCellAnchor>
  <xdr:twoCellAnchor>
    <xdr:from>
      <xdr:col>23</xdr:col>
      <xdr:colOff>441938</xdr:colOff>
      <xdr:row>3</xdr:row>
      <xdr:rowOff>53425</xdr:rowOff>
    </xdr:from>
    <xdr:to>
      <xdr:col>23</xdr:col>
      <xdr:colOff>1161938</xdr:colOff>
      <xdr:row>4</xdr:row>
      <xdr:rowOff>122252</xdr:rowOff>
    </xdr:to>
    <xdr:sp macro="" textlink="">
      <xdr:nvSpPr>
        <xdr:cNvPr id="11" name="10 Rectángulo">
          <a:hlinkClick xmlns:r="http://schemas.openxmlformats.org/officeDocument/2006/relationships" r:id="rId5"/>
          <a:extLst>
            <a:ext uri="{FF2B5EF4-FFF2-40B4-BE49-F238E27FC236}">
              <a16:creationId xmlns:a16="http://schemas.microsoft.com/office/drawing/2014/main" xmlns="" id="{00000000-0008-0000-0000-000008000000}"/>
            </a:ext>
          </a:extLst>
        </xdr:cNvPr>
        <xdr:cNvSpPr/>
      </xdr:nvSpPr>
      <xdr:spPr>
        <a:xfrm>
          <a:off x="7724900" y="602944"/>
          <a:ext cx="720000" cy="252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00" b="1"/>
            <a:t>NOTAS 1</a:t>
          </a:r>
        </a:p>
      </xdr:txBody>
    </xdr:sp>
    <xdr:clientData fPrintsWithSheet="0"/>
  </xdr:twoCellAnchor>
  <xdr:twoCellAnchor>
    <xdr:from>
      <xdr:col>23</xdr:col>
      <xdr:colOff>441938</xdr:colOff>
      <xdr:row>5</xdr:row>
      <xdr:rowOff>12665</xdr:rowOff>
    </xdr:from>
    <xdr:to>
      <xdr:col>23</xdr:col>
      <xdr:colOff>1161938</xdr:colOff>
      <xdr:row>6</xdr:row>
      <xdr:rowOff>81492</xdr:rowOff>
    </xdr:to>
    <xdr:sp macro="" textlink="">
      <xdr:nvSpPr>
        <xdr:cNvPr id="12" name="11 Rectángulo">
          <a:hlinkClick xmlns:r="http://schemas.openxmlformats.org/officeDocument/2006/relationships" r:id="rId6"/>
          <a:extLst>
            <a:ext uri="{FF2B5EF4-FFF2-40B4-BE49-F238E27FC236}">
              <a16:creationId xmlns:a16="http://schemas.microsoft.com/office/drawing/2014/main" xmlns="" id="{00000000-0008-0000-0000-00000C000000}"/>
            </a:ext>
          </a:extLst>
        </xdr:cNvPr>
        <xdr:cNvSpPr/>
      </xdr:nvSpPr>
      <xdr:spPr>
        <a:xfrm>
          <a:off x="7724900" y="928530"/>
          <a:ext cx="720000" cy="252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000" b="1"/>
            <a:t>NOTAS 2</a:t>
          </a:r>
        </a:p>
      </xdr:txBody>
    </xdr:sp>
    <xdr:clientData fPrintsWithSheet="0"/>
  </xdr:twoCellAnchor>
  <xdr:twoCellAnchor>
    <xdr:from>
      <xdr:col>23</xdr:col>
      <xdr:colOff>441938</xdr:colOff>
      <xdr:row>6</xdr:row>
      <xdr:rowOff>155078</xdr:rowOff>
    </xdr:from>
    <xdr:to>
      <xdr:col>23</xdr:col>
      <xdr:colOff>1161938</xdr:colOff>
      <xdr:row>8</xdr:row>
      <xdr:rowOff>40731</xdr:rowOff>
    </xdr:to>
    <xdr:sp macro="" textlink="">
      <xdr:nvSpPr>
        <xdr:cNvPr id="13" name="12 Rectángulo">
          <a:hlinkClick xmlns:r="http://schemas.openxmlformats.org/officeDocument/2006/relationships" r:id="rId7"/>
          <a:extLst>
            <a:ext uri="{FF2B5EF4-FFF2-40B4-BE49-F238E27FC236}">
              <a16:creationId xmlns:a16="http://schemas.microsoft.com/office/drawing/2014/main" xmlns="" id="{00000000-0008-0000-0000-00000E000000}"/>
            </a:ext>
          </a:extLst>
        </xdr:cNvPr>
        <xdr:cNvSpPr/>
      </xdr:nvSpPr>
      <xdr:spPr>
        <a:xfrm>
          <a:off x="7724900" y="1254116"/>
          <a:ext cx="720000" cy="2520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ES" sz="1100" b="1"/>
            <a:t>NOTAS 3</a:t>
          </a:r>
        </a:p>
      </xdr:txBody>
    </xdr:sp>
    <xdr:clientData fPrintsWithSheet="0"/>
  </xdr:twoCellAnchor>
  <xdr:twoCellAnchor>
    <xdr:from>
      <xdr:col>23</xdr:col>
      <xdr:colOff>1340069</xdr:colOff>
      <xdr:row>7</xdr:row>
      <xdr:rowOff>6569</xdr:rowOff>
    </xdr:from>
    <xdr:to>
      <xdr:col>24</xdr:col>
      <xdr:colOff>146897</xdr:colOff>
      <xdr:row>8</xdr:row>
      <xdr:rowOff>74638</xdr:rowOff>
    </xdr:to>
    <xdr:sp macro="[0]!mostrar_lista_CEN2" textlink="">
      <xdr:nvSpPr>
        <xdr:cNvPr id="10" name="9 Rectángulo"/>
        <xdr:cNvSpPr/>
      </xdr:nvSpPr>
      <xdr:spPr>
        <a:xfrm>
          <a:off x="12001500" y="1294086"/>
          <a:ext cx="252000" cy="252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100" b="1">
              <a:latin typeface="Arial Black" pitchFamily="34" charset="0"/>
              <a:sym typeface="Wingdings"/>
            </a:rPr>
            <a:t></a:t>
          </a:r>
          <a:endParaRPr lang="es-BO" sz="1100" b="1">
            <a:latin typeface="Arial Black" pitchFamily="34" charset="0"/>
          </a:endParaRPr>
        </a:p>
      </xdr:txBody>
    </xdr:sp>
    <xdr:clientData fPrintsWithSheet="0"/>
  </xdr:twoCellAnchor>
  <xdr:twoCellAnchor>
    <xdr:from>
      <xdr:col>24</xdr:col>
      <xdr:colOff>245132</xdr:colOff>
      <xdr:row>7</xdr:row>
      <xdr:rowOff>13138</xdr:rowOff>
    </xdr:from>
    <xdr:to>
      <xdr:col>24</xdr:col>
      <xdr:colOff>497132</xdr:colOff>
      <xdr:row>8</xdr:row>
      <xdr:rowOff>81207</xdr:rowOff>
    </xdr:to>
    <xdr:sp macro="[0]!ocultar_lista_CEN2" textlink="">
      <xdr:nvSpPr>
        <xdr:cNvPr id="15" name="14 Rectángulo"/>
        <xdr:cNvSpPr/>
      </xdr:nvSpPr>
      <xdr:spPr>
        <a:xfrm>
          <a:off x="12351735" y="1300655"/>
          <a:ext cx="252000" cy="252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s-BO" sz="1200" b="1">
              <a:latin typeface="Arial Black" pitchFamily="34" charset="0"/>
              <a:sym typeface="Wingdings"/>
            </a:rPr>
            <a:t></a:t>
          </a:r>
          <a:endParaRPr lang="es-BO" sz="1200" b="1">
            <a:latin typeface="Arial Black" pitchFamily="34" charset="0"/>
          </a:endParaRPr>
        </a:p>
      </xdr:txBody>
    </xdr:sp>
    <xdr:clientData fPrintsWithSheet="0"/>
  </xdr:twoCellAnchor>
  <xdr:twoCellAnchor editAs="oneCell">
    <xdr:from>
      <xdr:col>0</xdr:col>
      <xdr:colOff>89647</xdr:colOff>
      <xdr:row>0</xdr:row>
      <xdr:rowOff>134470</xdr:rowOff>
    </xdr:from>
    <xdr:to>
      <xdr:col>1</xdr:col>
      <xdr:colOff>784413</xdr:colOff>
      <xdr:row>6</xdr:row>
      <xdr:rowOff>23386</xdr:rowOff>
    </xdr:to>
    <xdr:pic>
      <xdr:nvPicPr>
        <xdr:cNvPr id="17" name="16 Imagen"/>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a:xfrm>
          <a:off x="89647" y="134470"/>
          <a:ext cx="941295" cy="964681"/>
        </a:xfrm>
        <a:prstGeom prst="rect">
          <a:avLst/>
        </a:prstGeom>
      </xdr:spPr>
    </xdr:pic>
    <xdr:clientData/>
  </xdr:twoCellAnchor>
  <xdr:twoCellAnchor editAs="oneCell">
    <xdr:from>
      <xdr:col>25</xdr:col>
      <xdr:colOff>56028</xdr:colOff>
      <xdr:row>4</xdr:row>
      <xdr:rowOff>112060</xdr:rowOff>
    </xdr:from>
    <xdr:to>
      <xdr:col>26</xdr:col>
      <xdr:colOff>257735</xdr:colOff>
      <xdr:row>7</xdr:row>
      <xdr:rowOff>78443</xdr:rowOff>
    </xdr:to>
    <xdr:pic macro="[0]!Exportar_PDF">
      <xdr:nvPicPr>
        <xdr:cNvPr id="16" name="15 Imagen"/>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2259234" y="829236"/>
          <a:ext cx="504266" cy="504266"/>
        </a:xfrm>
        <a:prstGeom prst="rect">
          <a:avLst/>
        </a:prstGeom>
      </xdr:spPr>
    </xdr:pic>
    <xdr:clientData fPrintsWithSheet="0"/>
  </xdr:twoCellAnchor>
  <xdr:twoCellAnchor editAs="oneCell">
    <xdr:from>
      <xdr:col>22</xdr:col>
      <xdr:colOff>291353</xdr:colOff>
      <xdr:row>0</xdr:row>
      <xdr:rowOff>89647</xdr:rowOff>
    </xdr:from>
    <xdr:to>
      <xdr:col>24</xdr:col>
      <xdr:colOff>750795</xdr:colOff>
      <xdr:row>2</xdr:row>
      <xdr:rowOff>148209</xdr:rowOff>
    </xdr:to>
    <xdr:pic>
      <xdr:nvPicPr>
        <xdr:cNvPr id="18" name="17 Imagen"/>
        <xdr:cNvPicPr>
          <a:picLocks noChangeAspect="1"/>
        </xdr:cNvPicPr>
      </xdr:nvPicPr>
      <xdr:blipFill rotWithShape="1">
        <a:blip xmlns:r="http://schemas.openxmlformats.org/officeDocument/2006/relationships" r:embed="rId10"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a:xfrm>
          <a:off x="9737912" y="89647"/>
          <a:ext cx="2353236" cy="417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4</xdr:col>
      <xdr:colOff>300770</xdr:colOff>
      <xdr:row>22</xdr:row>
      <xdr:rowOff>182538</xdr:rowOff>
    </xdr:from>
    <xdr:to>
      <xdr:col>13</xdr:col>
      <xdr:colOff>1344705</xdr:colOff>
      <xdr:row>31</xdr:row>
      <xdr:rowOff>470646</xdr:rowOff>
    </xdr:to>
    <xdr:graphicFrame macro="">
      <xdr:nvGraphicFramePr>
        <xdr:cNvPr id="6" name="5 Gráfico">
          <a:extLst>
            <a:ext uri="{FF2B5EF4-FFF2-40B4-BE49-F238E27FC236}">
              <a16:creationId xmlns:a16="http://schemas.microsoft.com/office/drawing/2014/main" xmlns=""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327213</xdr:colOff>
      <xdr:row>1</xdr:row>
      <xdr:rowOff>44264</xdr:rowOff>
    </xdr:from>
    <xdr:to>
      <xdr:col>17</xdr:col>
      <xdr:colOff>144017</xdr:colOff>
      <xdr:row>2</xdr:row>
      <xdr:rowOff>131644</xdr:rowOff>
    </xdr:to>
    <xdr:sp macro="" textlink="">
      <xdr:nvSpPr>
        <xdr:cNvPr id="7" name="6 Rectángulo">
          <a:hlinkClick xmlns:r="http://schemas.openxmlformats.org/officeDocument/2006/relationships" r:id="rId2"/>
          <a:extLst>
            <a:ext uri="{FF2B5EF4-FFF2-40B4-BE49-F238E27FC236}">
              <a16:creationId xmlns:a16="http://schemas.microsoft.com/office/drawing/2014/main" xmlns="" id="{00000000-0008-0000-0300-000002000000}"/>
            </a:ext>
          </a:extLst>
        </xdr:cNvPr>
        <xdr:cNvSpPr/>
      </xdr:nvSpPr>
      <xdr:spPr>
        <a:xfrm>
          <a:off x="8213913" y="234764"/>
          <a:ext cx="712154" cy="27788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twoCellAnchor>
    <xdr:from>
      <xdr:col>0</xdr:col>
      <xdr:colOff>68697</xdr:colOff>
      <xdr:row>15</xdr:row>
      <xdr:rowOff>173350</xdr:rowOff>
    </xdr:from>
    <xdr:to>
      <xdr:col>12</xdr:col>
      <xdr:colOff>33618</xdr:colOff>
      <xdr:row>19</xdr:row>
      <xdr:rowOff>2229971</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168087</xdr:colOff>
      <xdr:row>16</xdr:row>
      <xdr:rowOff>17929</xdr:rowOff>
    </xdr:from>
    <xdr:to>
      <xdr:col>17</xdr:col>
      <xdr:colOff>134469</xdr:colOff>
      <xdr:row>19</xdr:row>
      <xdr:rowOff>2151529</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11205</xdr:colOff>
      <xdr:row>34</xdr:row>
      <xdr:rowOff>174813</xdr:rowOff>
    </xdr:from>
    <xdr:to>
      <xdr:col>13</xdr:col>
      <xdr:colOff>1456764</xdr:colOff>
      <xdr:row>45</xdr:row>
      <xdr:rowOff>100853</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85726</xdr:colOff>
      <xdr:row>0</xdr:row>
      <xdr:rowOff>152401</xdr:rowOff>
    </xdr:from>
    <xdr:to>
      <xdr:col>0</xdr:col>
      <xdr:colOff>819958</xdr:colOff>
      <xdr:row>4</xdr:row>
      <xdr:rowOff>142875</xdr:rowOff>
    </xdr:to>
    <xdr:pic>
      <xdr:nvPicPr>
        <xdr:cNvPr id="11" name="10 Imagen"/>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85726" y="152401"/>
          <a:ext cx="734232" cy="752474"/>
        </a:xfrm>
        <a:prstGeom prst="rect">
          <a:avLst/>
        </a:prstGeom>
      </xdr:spPr>
    </xdr:pic>
    <xdr:clientData/>
  </xdr:twoCellAnchor>
  <xdr:twoCellAnchor editAs="oneCell">
    <xdr:from>
      <xdr:col>15</xdr:col>
      <xdr:colOff>371475</xdr:colOff>
      <xdr:row>3</xdr:row>
      <xdr:rowOff>85725</xdr:rowOff>
    </xdr:from>
    <xdr:to>
      <xdr:col>17</xdr:col>
      <xdr:colOff>148478</xdr:colOff>
      <xdr:row>6</xdr:row>
      <xdr:rowOff>186578</xdr:rowOff>
    </xdr:to>
    <xdr:pic macro="[0]!Exportar_PDF">
      <xdr:nvPicPr>
        <xdr:cNvPr id="10" name="9 Imagen"/>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8258175" y="657225"/>
          <a:ext cx="672353" cy="672353"/>
        </a:xfrm>
        <a:prstGeom prst="rect">
          <a:avLst/>
        </a:prstGeom>
      </xdr:spPr>
    </xdr:pic>
    <xdr:clientData fPrintsWithSheet="0"/>
  </xdr:twoCellAnchor>
  <xdr:twoCellAnchor editAs="absolute">
    <xdr:from>
      <xdr:col>13</xdr:col>
      <xdr:colOff>1752600</xdr:colOff>
      <xdr:row>0</xdr:row>
      <xdr:rowOff>152400</xdr:rowOff>
    </xdr:from>
    <xdr:to>
      <xdr:col>15</xdr:col>
      <xdr:colOff>277906</xdr:colOff>
      <xdr:row>4</xdr:row>
      <xdr:rowOff>24036</xdr:rowOff>
    </xdr:to>
    <xdr:pic>
      <xdr:nvPicPr>
        <xdr:cNvPr id="9" name="8 Imagen"/>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7200900" y="152400"/>
          <a:ext cx="963706" cy="6336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993913</xdr:colOff>
      <xdr:row>1</xdr:row>
      <xdr:rowOff>16566</xdr:rowOff>
    </xdr:from>
    <xdr:to>
      <xdr:col>6</xdr:col>
      <xdr:colOff>1706067</xdr:colOff>
      <xdr:row>1</xdr:row>
      <xdr:rowOff>294446</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8787848" y="157370"/>
          <a:ext cx="712154" cy="27788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1100" b="1"/>
            <a:t>INICIO</a:t>
          </a:r>
        </a:p>
      </xdr:txBody>
    </xdr:sp>
    <xdr:clientData fPrintsWithSheet="0"/>
  </xdr:twoCellAnchor>
</xdr:wsDr>
</file>

<file path=xl/theme/theme1.xml><?xml version="1.0" encoding="utf-8"?>
<a:theme xmlns:a="http://schemas.openxmlformats.org/drawingml/2006/main" name="Office 主题​​">
  <a:themeElements>
    <a:clrScheme name="Personalizado 1">
      <a:dk1>
        <a:srgbClr val="000000"/>
      </a:dk1>
      <a:lt1>
        <a:srgbClr val="FFFFFF"/>
      </a:lt1>
      <a:dk2>
        <a:srgbClr val="434342"/>
      </a:dk2>
      <a:lt2>
        <a:srgbClr val="CDD7D9"/>
      </a:lt2>
      <a:accent1>
        <a:srgbClr val="797B7E"/>
      </a:accent1>
      <a:accent2>
        <a:srgbClr val="F96A1B"/>
      </a:accent2>
      <a:accent3>
        <a:srgbClr val="08A1D9"/>
      </a:accent3>
      <a:accent4>
        <a:srgbClr val="7C984A"/>
      </a:accent4>
      <a:accent5>
        <a:srgbClr val="FF5050"/>
      </a:accent5>
      <a:accent6>
        <a:srgbClr val="506E94"/>
      </a:accent6>
      <a:hlink>
        <a:srgbClr val="5F5F5F"/>
      </a:hlink>
      <a:folHlink>
        <a:srgbClr val="96969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FFC000"/>
    <pageSetUpPr fitToPage="1"/>
  </sheetPr>
  <dimension ref="A1:Z57"/>
  <sheetViews>
    <sheetView showGridLines="0" showRowColHeaders="0" tabSelected="1" zoomScale="85" zoomScaleNormal="85" workbookViewId="0">
      <selection activeCell="W20" sqref="W20"/>
    </sheetView>
  </sheetViews>
  <sheetFormatPr baseColWidth="10" defaultRowHeight="15"/>
  <cols>
    <col min="1" max="2" width="2.5" style="83" customWidth="1"/>
    <col min="3" max="3" width="3.75" style="83" customWidth="1"/>
    <col min="4" max="4" width="24" style="83" customWidth="1"/>
    <col min="5" max="5" width="40" style="83" customWidth="1"/>
    <col min="6" max="6" width="3.75" style="83" customWidth="1"/>
    <col min="7" max="8" width="2.5" style="83" customWidth="1"/>
    <col min="9" max="9" width="2.75" style="83" customWidth="1"/>
    <col min="10" max="10" width="2.625" style="83" customWidth="1"/>
    <col min="11" max="11" width="15.625" style="86" hidden="1" customWidth="1"/>
    <col min="12" max="12" width="10.875" style="86" hidden="1" customWidth="1"/>
    <col min="13" max="13" width="44" style="83" hidden="1" customWidth="1"/>
    <col min="14" max="14" width="12.25" style="83" hidden="1" customWidth="1"/>
    <col min="15" max="15" width="34.5" style="83" hidden="1" customWidth="1"/>
    <col min="16" max="20" width="11" style="83"/>
    <col min="21" max="21" width="11.75" style="83" customWidth="1"/>
    <col min="22" max="16384" width="11" style="83"/>
  </cols>
  <sheetData>
    <row r="1" spans="1:26">
      <c r="A1" s="589"/>
      <c r="B1" s="589"/>
      <c r="C1" s="589"/>
      <c r="D1" s="589"/>
      <c r="E1" s="589"/>
      <c r="F1" s="589"/>
      <c r="G1" s="589"/>
      <c r="H1" s="589"/>
      <c r="K1" s="86" t="s">
        <v>426</v>
      </c>
    </row>
    <row r="2" spans="1:26">
      <c r="A2" s="589"/>
      <c r="B2" s="589"/>
      <c r="C2" s="589"/>
      <c r="D2" s="589"/>
      <c r="E2" s="589"/>
      <c r="F2" s="589"/>
      <c r="G2" s="589"/>
      <c r="H2" s="589"/>
      <c r="K2" s="86" t="str">
        <f>IFERROR(VLOOKUP(E33,K10:L27,2)&amp;"-"&amp;VLOOKUP(E32,M10:N29,2),"SIN NOMBRE")</f>
        <v>SIN NOMBRE</v>
      </c>
    </row>
    <row r="3" spans="1:26">
      <c r="A3" s="589"/>
      <c r="B3" s="589"/>
      <c r="C3" s="589"/>
      <c r="D3" s="589"/>
      <c r="E3" s="589"/>
      <c r="F3" s="589"/>
      <c r="G3" s="589"/>
      <c r="H3" s="589"/>
    </row>
    <row r="4" spans="1:26">
      <c r="A4" s="589"/>
      <c r="B4" s="589"/>
      <c r="C4" s="589"/>
      <c r="D4" s="589"/>
      <c r="E4" s="589"/>
      <c r="F4" s="589"/>
      <c r="G4" s="589"/>
      <c r="H4" s="589"/>
    </row>
    <row r="5" spans="1:26">
      <c r="A5" s="589"/>
      <c r="B5" s="589"/>
      <c r="C5" s="589"/>
      <c r="D5" s="589"/>
      <c r="E5" s="589"/>
      <c r="F5" s="589"/>
      <c r="G5" s="589"/>
      <c r="H5" s="589"/>
    </row>
    <row r="6" spans="1:26">
      <c r="A6" s="589"/>
      <c r="B6" s="589"/>
      <c r="C6" s="590"/>
      <c r="D6" s="589"/>
      <c r="E6" s="589"/>
      <c r="F6" s="589"/>
      <c r="G6" s="589"/>
      <c r="H6" s="589"/>
      <c r="Z6" s="252"/>
    </row>
    <row r="7" spans="1:26">
      <c r="A7" s="589"/>
      <c r="B7" s="589"/>
      <c r="C7" s="590"/>
      <c r="D7" s="589"/>
      <c r="E7" s="589"/>
      <c r="F7" s="589"/>
      <c r="G7" s="589"/>
      <c r="H7" s="589"/>
      <c r="Z7" s="252"/>
    </row>
    <row r="8" spans="1:26" ht="22.5">
      <c r="A8" s="589"/>
      <c r="B8" s="589"/>
      <c r="C8" s="589"/>
      <c r="D8" s="667" t="s">
        <v>216</v>
      </c>
      <c r="E8" s="667"/>
      <c r="F8" s="589"/>
      <c r="G8" s="589"/>
      <c r="H8" s="589"/>
    </row>
    <row r="9" spans="1:26" s="85" customFormat="1" ht="19.5" customHeight="1">
      <c r="A9" s="591"/>
      <c r="B9" s="591"/>
      <c r="C9" s="591"/>
      <c r="D9" s="668" t="str">
        <f>E34</f>
        <v>SECUNDARIA COMUNITARIA PRODUCTIVA</v>
      </c>
      <c r="E9" s="668"/>
      <c r="F9" s="591"/>
      <c r="G9" s="591"/>
      <c r="H9" s="591"/>
      <c r="K9" s="113" t="s">
        <v>156</v>
      </c>
      <c r="L9" s="599" t="s">
        <v>388</v>
      </c>
      <c r="M9" s="113" t="s">
        <v>158</v>
      </c>
      <c r="N9" s="601" t="s">
        <v>388</v>
      </c>
      <c r="O9" s="113" t="s">
        <v>157</v>
      </c>
    </row>
    <row r="10" spans="1:26" s="85" customFormat="1" ht="19.5" customHeight="1">
      <c r="A10" s="591"/>
      <c r="B10" s="591"/>
      <c r="C10" s="591"/>
      <c r="D10" s="591"/>
      <c r="E10" s="591"/>
      <c r="F10" s="591"/>
      <c r="G10" s="591"/>
      <c r="H10" s="591"/>
      <c r="K10" s="26" t="s">
        <v>159</v>
      </c>
      <c r="L10" s="599" t="s">
        <v>389</v>
      </c>
      <c r="M10" s="86" t="s">
        <v>284</v>
      </c>
      <c r="N10" s="601" t="s">
        <v>407</v>
      </c>
      <c r="O10" s="26" t="s">
        <v>139</v>
      </c>
    </row>
    <row r="11" spans="1:26" s="85" customFormat="1" ht="19.5" customHeight="1">
      <c r="A11" s="591"/>
      <c r="B11" s="591"/>
      <c r="C11" s="591"/>
      <c r="D11" s="591"/>
      <c r="E11" s="591"/>
      <c r="F11" s="591"/>
      <c r="G11" s="591"/>
      <c r="H11" s="591"/>
      <c r="K11" s="26" t="s">
        <v>160</v>
      </c>
      <c r="L11" s="599" t="s">
        <v>390</v>
      </c>
      <c r="M11" s="26" t="s">
        <v>136</v>
      </c>
      <c r="N11" s="601" t="s">
        <v>408</v>
      </c>
      <c r="O11" s="26" t="s">
        <v>140</v>
      </c>
    </row>
    <row r="12" spans="1:26">
      <c r="A12" s="589"/>
      <c r="B12" s="589"/>
      <c r="C12" s="589"/>
      <c r="D12" s="589"/>
      <c r="E12" s="589"/>
      <c r="F12" s="589"/>
      <c r="G12" s="589"/>
      <c r="H12" s="589"/>
      <c r="K12" s="26" t="s">
        <v>161</v>
      </c>
      <c r="L12" s="600" t="s">
        <v>391</v>
      </c>
      <c r="M12" s="26" t="s">
        <v>280</v>
      </c>
      <c r="N12" s="600" t="s">
        <v>409</v>
      </c>
      <c r="O12" s="26" t="s">
        <v>141</v>
      </c>
    </row>
    <row r="13" spans="1:26">
      <c r="A13" s="589"/>
      <c r="B13" s="589"/>
      <c r="C13" s="589"/>
      <c r="D13" s="592"/>
      <c r="E13" s="592"/>
      <c r="F13" s="592"/>
      <c r="G13" s="589"/>
      <c r="H13" s="589"/>
      <c r="K13" s="26" t="s">
        <v>162</v>
      </c>
      <c r="L13" s="600" t="s">
        <v>392</v>
      </c>
      <c r="M13" s="26" t="s">
        <v>144</v>
      </c>
      <c r="N13" s="600" t="s">
        <v>409</v>
      </c>
      <c r="O13" s="26" t="s">
        <v>142</v>
      </c>
    </row>
    <row r="14" spans="1:26">
      <c r="A14" s="589"/>
      <c r="B14" s="589"/>
      <c r="C14" s="589"/>
      <c r="D14" s="592"/>
      <c r="E14" s="592"/>
      <c r="F14" s="592"/>
      <c r="G14" s="589"/>
      <c r="H14" s="589"/>
      <c r="K14" s="26" t="s">
        <v>163</v>
      </c>
      <c r="L14" s="600" t="s">
        <v>393</v>
      </c>
      <c r="M14" s="26" t="s">
        <v>135</v>
      </c>
      <c r="N14" s="600" t="s">
        <v>410</v>
      </c>
    </row>
    <row r="15" spans="1:26">
      <c r="A15" s="589"/>
      <c r="B15" s="589"/>
      <c r="C15" s="589"/>
      <c r="D15" s="592"/>
      <c r="E15" s="592"/>
      <c r="F15" s="592"/>
      <c r="G15" s="589"/>
      <c r="H15" s="589"/>
      <c r="K15" s="26" t="s">
        <v>164</v>
      </c>
      <c r="L15" s="600" t="s">
        <v>394</v>
      </c>
      <c r="M15" s="86" t="s">
        <v>283</v>
      </c>
      <c r="N15" s="600" t="s">
        <v>411</v>
      </c>
    </row>
    <row r="16" spans="1:26">
      <c r="A16" s="589"/>
      <c r="B16" s="589"/>
      <c r="C16" s="589"/>
      <c r="D16" s="592"/>
      <c r="E16" s="592"/>
      <c r="F16" s="592"/>
      <c r="G16" s="589"/>
      <c r="H16" s="589"/>
      <c r="K16" s="26" t="s">
        <v>165</v>
      </c>
      <c r="L16" s="600" t="s">
        <v>395</v>
      </c>
      <c r="M16" s="26" t="s">
        <v>133</v>
      </c>
      <c r="N16" s="600" t="s">
        <v>412</v>
      </c>
      <c r="O16" s="113"/>
    </row>
    <row r="17" spans="1:18">
      <c r="A17" s="589"/>
      <c r="B17" s="589"/>
      <c r="C17" s="589"/>
      <c r="D17" s="592"/>
      <c r="E17" s="592"/>
      <c r="F17" s="592"/>
      <c r="G17" s="589"/>
      <c r="H17" s="589"/>
      <c r="K17" s="26" t="s">
        <v>166</v>
      </c>
      <c r="L17" s="600" t="s">
        <v>396</v>
      </c>
      <c r="M17" s="26" t="s">
        <v>285</v>
      </c>
      <c r="N17" s="600" t="s">
        <v>413</v>
      </c>
      <c r="O17" s="113"/>
    </row>
    <row r="18" spans="1:18">
      <c r="A18" s="589"/>
      <c r="B18" s="589"/>
      <c r="C18" s="589"/>
      <c r="D18" s="592"/>
      <c r="E18" s="592"/>
      <c r="F18" s="592"/>
      <c r="G18" s="589"/>
      <c r="H18" s="589"/>
      <c r="K18" s="26" t="s">
        <v>167</v>
      </c>
      <c r="L18" s="600" t="s">
        <v>397</v>
      </c>
      <c r="M18" s="26" t="s">
        <v>143</v>
      </c>
      <c r="N18" s="600" t="s">
        <v>414</v>
      </c>
    </row>
    <row r="19" spans="1:18">
      <c r="A19" s="589"/>
      <c r="B19" s="589"/>
      <c r="C19" s="589"/>
      <c r="D19" s="592"/>
      <c r="E19" s="592"/>
      <c r="F19" s="592"/>
      <c r="G19" s="589"/>
      <c r="H19" s="589"/>
      <c r="K19" s="26" t="s">
        <v>168</v>
      </c>
      <c r="L19" s="600" t="s">
        <v>398</v>
      </c>
      <c r="M19" s="26" t="s">
        <v>137</v>
      </c>
      <c r="N19" s="600" t="s">
        <v>415</v>
      </c>
      <c r="O19" s="114"/>
    </row>
    <row r="20" spans="1:18">
      <c r="A20" s="589"/>
      <c r="B20" s="589"/>
      <c r="C20" s="589"/>
      <c r="D20" s="592"/>
      <c r="E20" s="592"/>
      <c r="F20" s="592"/>
      <c r="G20" s="589"/>
      <c r="H20" s="589"/>
      <c r="K20" s="26" t="s">
        <v>169</v>
      </c>
      <c r="L20" s="600" t="s">
        <v>399</v>
      </c>
      <c r="M20" s="26" t="s">
        <v>146</v>
      </c>
      <c r="N20" s="600" t="s">
        <v>416</v>
      </c>
    </row>
    <row r="21" spans="1:18">
      <c r="A21" s="589"/>
      <c r="B21" s="589"/>
      <c r="C21" s="589"/>
      <c r="D21" s="592"/>
      <c r="E21" s="592"/>
      <c r="F21" s="592"/>
      <c r="G21" s="589"/>
      <c r="H21" s="589"/>
      <c r="K21" s="26" t="s">
        <v>170</v>
      </c>
      <c r="L21" s="600" t="s">
        <v>400</v>
      </c>
      <c r="M21" s="26" t="s">
        <v>232</v>
      </c>
      <c r="N21" s="600" t="s">
        <v>417</v>
      </c>
    </row>
    <row r="22" spans="1:18">
      <c r="A22" s="589"/>
      <c r="B22" s="589"/>
      <c r="C22" s="589"/>
      <c r="D22" s="592"/>
      <c r="E22" s="592"/>
      <c r="F22" s="592"/>
      <c r="G22" s="589"/>
      <c r="H22" s="589"/>
      <c r="K22" s="26" t="s">
        <v>171</v>
      </c>
      <c r="L22" s="600" t="s">
        <v>401</v>
      </c>
      <c r="M22" s="26" t="s">
        <v>145</v>
      </c>
      <c r="N22" s="600" t="s">
        <v>418</v>
      </c>
      <c r="O22" s="114"/>
    </row>
    <row r="23" spans="1:18">
      <c r="A23" s="589"/>
      <c r="B23" s="589"/>
      <c r="C23" s="589"/>
      <c r="D23" s="589"/>
      <c r="E23" s="589"/>
      <c r="F23" s="589"/>
      <c r="G23" s="589"/>
      <c r="H23" s="589"/>
      <c r="K23" s="26" t="s">
        <v>172</v>
      </c>
      <c r="L23" s="600" t="s">
        <v>402</v>
      </c>
      <c r="M23" s="26" t="s">
        <v>279</v>
      </c>
      <c r="N23" s="600" t="s">
        <v>419</v>
      </c>
    </row>
    <row r="24" spans="1:18">
      <c r="A24" s="589"/>
      <c r="B24" s="589"/>
      <c r="C24" s="589"/>
      <c r="D24" s="589"/>
      <c r="E24" s="589"/>
      <c r="F24" s="589"/>
      <c r="G24" s="589"/>
      <c r="H24" s="589"/>
      <c r="K24" s="26" t="s">
        <v>173</v>
      </c>
      <c r="L24" s="600" t="s">
        <v>403</v>
      </c>
      <c r="M24" s="26" t="s">
        <v>278</v>
      </c>
      <c r="N24" s="600" t="s">
        <v>420</v>
      </c>
    </row>
    <row r="25" spans="1:18">
      <c r="A25" s="589"/>
      <c r="B25" s="589"/>
      <c r="C25" s="589"/>
      <c r="D25" s="589"/>
      <c r="E25" s="589"/>
      <c r="F25" s="589"/>
      <c r="G25" s="589"/>
      <c r="H25" s="589"/>
      <c r="K25" s="26" t="s">
        <v>174</v>
      </c>
      <c r="L25" s="600" t="s">
        <v>404</v>
      </c>
      <c r="M25" s="26" t="s">
        <v>134</v>
      </c>
      <c r="N25" s="600" t="s">
        <v>421</v>
      </c>
      <c r="O25" s="87"/>
    </row>
    <row r="26" spans="1:18">
      <c r="A26" s="589"/>
      <c r="B26" s="589"/>
      <c r="C26" s="593"/>
      <c r="D26" s="594"/>
      <c r="E26" s="594"/>
      <c r="F26" s="594"/>
      <c r="G26" s="589"/>
      <c r="H26" s="589"/>
      <c r="K26" s="86" t="s">
        <v>175</v>
      </c>
      <c r="L26" s="600" t="s">
        <v>405</v>
      </c>
      <c r="M26" s="26" t="s">
        <v>8</v>
      </c>
      <c r="N26" s="600" t="s">
        <v>422</v>
      </c>
      <c r="O26" s="87"/>
    </row>
    <row r="27" spans="1:18">
      <c r="A27" s="589"/>
      <c r="B27" s="589"/>
      <c r="C27" s="593"/>
      <c r="D27" s="595" t="s">
        <v>147</v>
      </c>
      <c r="E27" s="597"/>
      <c r="F27" s="596"/>
      <c r="G27" s="589"/>
      <c r="H27" s="589"/>
      <c r="K27" s="26" t="s">
        <v>176</v>
      </c>
      <c r="L27" s="600" t="s">
        <v>406</v>
      </c>
      <c r="M27" s="26" t="s">
        <v>233</v>
      </c>
      <c r="N27" s="600" t="s">
        <v>423</v>
      </c>
      <c r="O27" s="87"/>
    </row>
    <row r="28" spans="1:18">
      <c r="A28" s="589"/>
      <c r="B28" s="589"/>
      <c r="C28" s="593"/>
      <c r="D28" s="595" t="s">
        <v>148</v>
      </c>
      <c r="E28" s="597"/>
      <c r="F28" s="596"/>
      <c r="G28" s="589"/>
      <c r="H28" s="589"/>
      <c r="M28" s="26" t="s">
        <v>282</v>
      </c>
      <c r="N28" s="600" t="s">
        <v>424</v>
      </c>
      <c r="O28" s="87"/>
      <c r="P28" s="311"/>
    </row>
    <row r="29" spans="1:18">
      <c r="A29" s="589"/>
      <c r="B29" s="589"/>
      <c r="C29" s="593"/>
      <c r="D29" s="595" t="s">
        <v>149</v>
      </c>
      <c r="E29" s="597"/>
      <c r="F29" s="596"/>
      <c r="G29" s="589"/>
      <c r="H29" s="589"/>
      <c r="M29" s="26" t="s">
        <v>138</v>
      </c>
      <c r="N29" s="600" t="s">
        <v>425</v>
      </c>
      <c r="O29" s="87"/>
      <c r="P29" s="311"/>
      <c r="R29" s="311"/>
    </row>
    <row r="30" spans="1:18">
      <c r="A30" s="589"/>
      <c r="B30" s="589"/>
      <c r="C30" s="593"/>
      <c r="D30" s="595" t="s">
        <v>155</v>
      </c>
      <c r="E30" s="598" t="s">
        <v>442</v>
      </c>
      <c r="F30" s="596"/>
      <c r="G30" s="589"/>
      <c r="H30" s="589"/>
      <c r="L30" s="26"/>
      <c r="M30" s="86"/>
      <c r="N30" s="87"/>
      <c r="O30" s="87"/>
      <c r="P30" s="311"/>
    </row>
    <row r="31" spans="1:18">
      <c r="A31" s="589"/>
      <c r="B31" s="589"/>
      <c r="C31" s="593"/>
      <c r="D31" s="595" t="s">
        <v>25</v>
      </c>
      <c r="E31" s="597"/>
      <c r="F31" s="596"/>
      <c r="G31" s="589"/>
      <c r="H31" s="589"/>
      <c r="K31" s="26"/>
      <c r="L31" s="26"/>
      <c r="M31" s="86"/>
      <c r="N31" s="87"/>
      <c r="O31" s="87"/>
    </row>
    <row r="32" spans="1:18">
      <c r="A32" s="589"/>
      <c r="B32" s="589"/>
      <c r="C32" s="593"/>
      <c r="D32" s="595" t="s">
        <v>27</v>
      </c>
      <c r="E32" s="597"/>
      <c r="F32" s="596"/>
      <c r="G32" s="589"/>
      <c r="H32" s="589"/>
      <c r="M32" s="86"/>
      <c r="N32" s="87"/>
      <c r="O32" s="87"/>
      <c r="Q32" s="669" t="s">
        <v>435</v>
      </c>
    </row>
    <row r="33" spans="1:17">
      <c r="A33" s="589"/>
      <c r="B33" s="589"/>
      <c r="C33" s="593"/>
      <c r="D33" s="595" t="s">
        <v>150</v>
      </c>
      <c r="E33" s="597"/>
      <c r="F33" s="596"/>
      <c r="G33" s="589"/>
      <c r="H33" s="589"/>
      <c r="M33" s="86"/>
      <c r="P33" s="320"/>
      <c r="Q33" s="669"/>
    </row>
    <row r="34" spans="1:17" ht="18.75">
      <c r="A34" s="589"/>
      <c r="B34" s="589"/>
      <c r="C34" s="593"/>
      <c r="D34" s="595" t="s">
        <v>151</v>
      </c>
      <c r="E34" s="597" t="s">
        <v>287</v>
      </c>
      <c r="F34" s="596"/>
      <c r="G34" s="589"/>
      <c r="H34" s="589"/>
      <c r="K34" s="423" t="s">
        <v>290</v>
      </c>
      <c r="L34" s="382" t="s">
        <v>286</v>
      </c>
      <c r="M34" s="86"/>
      <c r="Q34" s="628">
        <v>30</v>
      </c>
    </row>
    <row r="35" spans="1:17">
      <c r="A35" s="589"/>
      <c r="B35" s="589"/>
      <c r="C35" s="593"/>
      <c r="D35" s="595" t="s">
        <v>152</v>
      </c>
      <c r="E35" s="597"/>
      <c r="F35" s="596"/>
      <c r="G35" s="589"/>
      <c r="H35" s="589"/>
      <c r="K35" s="86" t="s">
        <v>291</v>
      </c>
      <c r="L35" s="86" t="s">
        <v>281</v>
      </c>
      <c r="M35" s="86"/>
    </row>
    <row r="36" spans="1:17">
      <c r="A36" s="589"/>
      <c r="B36" s="589"/>
      <c r="C36" s="593"/>
      <c r="D36" s="595" t="s">
        <v>153</v>
      </c>
      <c r="E36" s="598">
        <v>2025</v>
      </c>
      <c r="F36" s="596"/>
      <c r="G36" s="589"/>
      <c r="H36" s="589"/>
      <c r="K36" s="86" t="s">
        <v>288</v>
      </c>
      <c r="L36" s="86" t="s">
        <v>287</v>
      </c>
      <c r="M36" s="86"/>
    </row>
    <row r="37" spans="1:17">
      <c r="A37" s="589"/>
      <c r="B37" s="589"/>
      <c r="C37" s="593"/>
      <c r="D37" s="594"/>
      <c r="E37" s="594"/>
      <c r="F37" s="594"/>
      <c r="G37" s="589"/>
      <c r="H37" s="589"/>
      <c r="K37" s="86" t="s">
        <v>292</v>
      </c>
      <c r="M37" s="86"/>
    </row>
    <row r="38" spans="1:17">
      <c r="A38" s="589"/>
      <c r="B38" s="589"/>
      <c r="C38" s="589"/>
      <c r="D38" s="589"/>
      <c r="E38" s="589"/>
      <c r="F38" s="589"/>
      <c r="G38" s="589"/>
      <c r="H38" s="589"/>
    </row>
    <row r="39" spans="1:17">
      <c r="A39" s="589"/>
      <c r="B39" s="589"/>
      <c r="C39" s="589"/>
      <c r="D39" s="666" t="s">
        <v>154</v>
      </c>
      <c r="E39" s="666"/>
      <c r="F39" s="589"/>
      <c r="G39" s="589"/>
      <c r="H39" s="589"/>
    </row>
    <row r="40" spans="1:17">
      <c r="A40" s="589"/>
      <c r="B40" s="589"/>
      <c r="C40" s="589"/>
      <c r="D40" s="589"/>
      <c r="E40" s="589"/>
      <c r="F40" s="589"/>
      <c r="G40" s="589"/>
      <c r="H40" s="589"/>
    </row>
    <row r="41" spans="1:17">
      <c r="A41" s="589"/>
      <c r="B41" s="589"/>
      <c r="C41" s="589"/>
      <c r="D41" s="589"/>
      <c r="E41" s="589"/>
      <c r="F41" s="589"/>
      <c r="G41" s="589"/>
      <c r="H41" s="589"/>
    </row>
    <row r="42" spans="1:17">
      <c r="A42" s="589"/>
      <c r="B42" s="589"/>
      <c r="C42" s="589"/>
      <c r="D42" s="589"/>
      <c r="E42" s="589"/>
      <c r="F42" s="589"/>
      <c r="G42" s="589"/>
      <c r="H42" s="589"/>
    </row>
    <row r="43" spans="1:17">
      <c r="A43" s="589"/>
      <c r="B43" s="589"/>
      <c r="C43" s="589"/>
      <c r="D43" s="589"/>
      <c r="E43" s="589"/>
      <c r="F43" s="589"/>
      <c r="G43" s="589"/>
      <c r="H43" s="589"/>
    </row>
    <row r="44" spans="1:17">
      <c r="A44" s="589"/>
      <c r="B44" s="589"/>
      <c r="C44" s="589"/>
      <c r="D44" s="589"/>
      <c r="E44" s="589"/>
      <c r="F44" s="589"/>
      <c r="G44" s="589"/>
      <c r="H44" s="589"/>
    </row>
    <row r="45" spans="1:17">
      <c r="A45" s="589"/>
      <c r="B45" s="589"/>
      <c r="C45" s="589"/>
      <c r="D45" s="589"/>
      <c r="E45" s="589"/>
      <c r="F45" s="589"/>
      <c r="G45" s="589"/>
      <c r="H45" s="589"/>
    </row>
    <row r="46" spans="1:17">
      <c r="A46" s="589"/>
      <c r="B46" s="589"/>
      <c r="C46" s="589"/>
      <c r="D46" s="589"/>
      <c r="E46" s="589"/>
      <c r="F46" s="589"/>
      <c r="G46" s="589"/>
      <c r="H46" s="589"/>
    </row>
    <row r="47" spans="1:17">
      <c r="A47" s="589"/>
      <c r="B47" s="589"/>
      <c r="C47" s="589"/>
      <c r="D47" s="589"/>
      <c r="E47" s="589"/>
      <c r="F47" s="589"/>
      <c r="G47" s="589"/>
      <c r="H47" s="589"/>
    </row>
    <row r="48" spans="1:17">
      <c r="A48" s="589"/>
      <c r="B48" s="589"/>
      <c r="C48" s="589"/>
      <c r="D48" s="589"/>
      <c r="E48" s="589"/>
      <c r="F48" s="589"/>
      <c r="G48" s="589"/>
      <c r="H48" s="589"/>
    </row>
    <row r="49" spans="1:8">
      <c r="A49" s="589"/>
      <c r="B49" s="589"/>
      <c r="C49" s="589"/>
      <c r="D49" s="589"/>
      <c r="E49" s="589"/>
      <c r="F49" s="589"/>
      <c r="G49" s="589"/>
      <c r="H49" s="589"/>
    </row>
    <row r="50" spans="1:8">
      <c r="A50" s="589"/>
      <c r="B50" s="589"/>
      <c r="C50" s="589"/>
      <c r="D50" s="589"/>
      <c r="E50" s="589"/>
      <c r="F50" s="589"/>
      <c r="G50" s="589"/>
      <c r="H50" s="589"/>
    </row>
    <row r="51" spans="1:8">
      <c r="A51" s="589"/>
      <c r="B51" s="589"/>
      <c r="C51" s="589"/>
      <c r="D51" s="589"/>
      <c r="E51" s="589"/>
      <c r="F51" s="589"/>
      <c r="G51" s="589"/>
      <c r="H51" s="589"/>
    </row>
    <row r="52" spans="1:8">
      <c r="A52" s="589"/>
      <c r="B52" s="589"/>
      <c r="C52" s="589"/>
      <c r="D52" s="589"/>
      <c r="E52" s="589"/>
      <c r="F52" s="589"/>
      <c r="G52" s="589"/>
      <c r="H52" s="589"/>
    </row>
    <row r="53" spans="1:8">
      <c r="A53" s="589"/>
      <c r="B53" s="589"/>
      <c r="C53" s="589"/>
      <c r="D53" s="589"/>
      <c r="E53" s="589"/>
      <c r="F53" s="589"/>
      <c r="G53" s="589"/>
      <c r="H53" s="589"/>
    </row>
    <row r="54" spans="1:8">
      <c r="A54" s="589"/>
      <c r="B54" s="589"/>
      <c r="C54" s="589"/>
      <c r="D54" s="589"/>
      <c r="E54" s="589"/>
      <c r="F54" s="589"/>
      <c r="G54" s="589"/>
      <c r="H54" s="589"/>
    </row>
    <row r="55" spans="1:8">
      <c r="A55" s="309" t="s">
        <v>375</v>
      </c>
      <c r="B55" s="309"/>
    </row>
    <row r="56" spans="1:8">
      <c r="A56" s="309" t="s">
        <v>248</v>
      </c>
      <c r="B56" s="309"/>
    </row>
    <row r="57" spans="1:8">
      <c r="D57" s="84"/>
    </row>
  </sheetData>
  <sheetProtection autoFilter="0"/>
  <sortState ref="M10:M29">
    <sortCondition ref="M10"/>
  </sortState>
  <mergeCells count="4">
    <mergeCell ref="D39:E39"/>
    <mergeCell ref="D8:E8"/>
    <mergeCell ref="D9:E9"/>
    <mergeCell ref="Q32:Q33"/>
  </mergeCells>
  <dataValidations count="6">
    <dataValidation type="list" allowBlank="1" showInputMessage="1" showErrorMessage="1" sqref="E33">
      <formula1>$K$10:$K$27</formula1>
    </dataValidation>
    <dataValidation type="list" allowBlank="1" showInputMessage="1" showErrorMessage="1" sqref="E34">
      <formula1>$L$35:$L$36</formula1>
    </dataValidation>
    <dataValidation type="list" allowBlank="1" showInputMessage="1" showErrorMessage="1" sqref="E35">
      <formula1>$K$35:$K$37</formula1>
    </dataValidation>
    <dataValidation type="list" allowBlank="1" showInputMessage="1" showErrorMessage="1" sqref="E31">
      <formula1>$O$10:$O$13</formula1>
    </dataValidation>
    <dataValidation type="list" allowBlank="1" showInputMessage="1" showErrorMessage="1" sqref="E32">
      <formula1>$M$10:$M$29</formula1>
    </dataValidation>
    <dataValidation type="list" allowBlank="1" showInputMessage="1" showErrorMessage="1" sqref="Q34">
      <formula1>"10,15,20,25,30,35,40,45,50"</formula1>
    </dataValidation>
  </dataValidations>
  <pageMargins left="0.78740157480314965" right="0.70866141732283472" top="0.74803149606299213" bottom="0.74803149606299213" header="0.31496062992125984" footer="0.31496062992125984"/>
  <pageSetup fitToHeight="0" orientation="portrait" horizontalDpi="4294967294"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4" tint="0.39997558519241921"/>
    <pageSetUpPr fitToPage="1"/>
  </sheetPr>
  <dimension ref="A1:JP70"/>
  <sheetViews>
    <sheetView showGridLines="0" showRowColHeaders="0" showZeros="0" zoomScale="85" zoomScaleNormal="85" zoomScaleSheetLayoutView="40" workbookViewId="0">
      <pane xSplit="2" ySplit="10" topLeftCell="C11" activePane="bottomRight" state="frozen"/>
      <selection activeCell="E14" sqref="E14"/>
      <selection pane="topRight" activeCell="E14" sqref="E14"/>
      <selection pane="bottomLeft" activeCell="E14" sqref="E14"/>
      <selection pane="bottomRight" activeCell="C11" sqref="C11"/>
    </sheetView>
  </sheetViews>
  <sheetFormatPr baseColWidth="10" defaultColWidth="11" defaultRowHeight="15" customHeight="1"/>
  <cols>
    <col min="1" max="1" width="4.25" style="1" customWidth="1"/>
    <col min="2" max="2" width="39.75" style="1" customWidth="1"/>
    <col min="3" max="3" width="5.625" style="1" customWidth="1"/>
    <col min="4" max="4" width="18.375" style="1" customWidth="1"/>
    <col min="5" max="5" width="6.375" style="1" customWidth="1"/>
    <col min="6" max="6" width="48.625" style="26" customWidth="1"/>
    <col min="7" max="7" width="19.75" style="26" customWidth="1"/>
    <col min="8" max="14" width="10.625" style="26" customWidth="1"/>
    <col min="15" max="15" width="30.625" style="26" customWidth="1"/>
    <col min="16" max="16" width="29.125" style="26" customWidth="1"/>
    <col min="17" max="17" width="11.625" style="26" customWidth="1"/>
    <col min="18" max="18" width="30.625" style="26" customWidth="1"/>
    <col min="19" max="19" width="29.125" style="26" customWidth="1"/>
    <col min="20" max="20" width="11.625" style="26" customWidth="1"/>
    <col min="21" max="21" width="30.625" style="26" customWidth="1"/>
    <col min="22" max="22" width="12.625" style="26" customWidth="1"/>
    <col min="23" max="23" width="29.125" style="26" customWidth="1"/>
    <col min="24" max="24" width="11.625" style="26" customWidth="1"/>
    <col min="25" max="25" width="13.5" style="26" customWidth="1"/>
    <col min="26" max="26" width="18.625" style="38" customWidth="1"/>
    <col min="27" max="27" width="13.875" style="26" customWidth="1"/>
    <col min="28" max="28" width="14.625" style="26" customWidth="1"/>
    <col min="29" max="31" width="11.375" style="26" customWidth="1"/>
    <col min="32" max="37" width="5" style="605" hidden="1" customWidth="1"/>
    <col min="38" max="38" width="9.25" style="605" hidden="1" customWidth="1"/>
    <col min="39" max="39" width="5" style="605" hidden="1" customWidth="1"/>
    <col min="40" max="41" width="11.375" style="26" hidden="1" customWidth="1"/>
    <col min="42" max="42" width="6.125" style="459" hidden="1" customWidth="1"/>
    <col min="43" max="44" width="11.375" style="26" hidden="1" customWidth="1"/>
    <col min="45" max="50" width="8.25" style="459" hidden="1" customWidth="1"/>
    <col min="51" max="55" width="11.375" style="26" customWidth="1"/>
    <col min="56" max="66" width="11.375" style="38" customWidth="1"/>
    <col min="67" max="103" width="11.375" style="26" customWidth="1"/>
    <col min="104" max="276" width="11.375" style="1" customWidth="1"/>
    <col min="277" max="16384" width="11" style="3"/>
  </cols>
  <sheetData>
    <row r="1" spans="1:53" ht="15" customHeight="1">
      <c r="A1" s="56"/>
      <c r="C1" s="81" t="str">
        <f>CONCATENATE("UNIDAD EDUCATIVA ",CARATULA!E28)</f>
        <v xml:space="preserve">UNIDAD EDUCATIVA </v>
      </c>
      <c r="AH1" s="605" t="s">
        <v>2</v>
      </c>
      <c r="AI1" s="55" t="s">
        <v>5</v>
      </c>
      <c r="AN1" s="26" t="s">
        <v>251</v>
      </c>
      <c r="AO1" s="65"/>
    </row>
    <row r="2" spans="1:53" ht="15" customHeight="1">
      <c r="A2" s="56"/>
      <c r="C2" s="81" t="str">
        <f>CONCATENATE("NIVEL ",CARATULA!E34)</f>
        <v>NIVEL SECUNDARIA COMUNITARIA PRODUCTIVA</v>
      </c>
      <c r="AI2" s="55" t="s">
        <v>1</v>
      </c>
      <c r="AN2" s="26" t="s">
        <v>252</v>
      </c>
    </row>
    <row r="3" spans="1:53" ht="15" customHeight="1" thickBot="1">
      <c r="A3" s="56"/>
      <c r="C3" s="81" t="str">
        <f>CONCATENATE("TURNO ",CARATULA!E35)</f>
        <v xml:space="preserve">TURNO </v>
      </c>
      <c r="E3" s="56" t="str">
        <f>CONCATENATE("SIE ",CARATULA!E27)</f>
        <v xml:space="preserve">SIE </v>
      </c>
      <c r="AH3" s="605" t="s">
        <v>3</v>
      </c>
      <c r="AI3" s="55" t="s">
        <v>6</v>
      </c>
    </row>
    <row r="4" spans="1:53" ht="15" customHeight="1" thickBot="1">
      <c r="A4" s="56"/>
      <c r="C4" s="75" t="str">
        <f>CONCATENATE("GESTION ",CARATULA!E36)</f>
        <v>GESTION 2025</v>
      </c>
      <c r="G4" s="1"/>
      <c r="H4" s="676" t="s">
        <v>24</v>
      </c>
      <c r="I4" s="677"/>
      <c r="J4" s="678"/>
      <c r="K4" s="233"/>
      <c r="L4" s="676" t="s">
        <v>23</v>
      </c>
      <c r="M4" s="677"/>
      <c r="N4" s="678"/>
      <c r="O4" s="1"/>
      <c r="P4" s="1"/>
      <c r="Q4" s="1"/>
      <c r="R4" s="1"/>
      <c r="S4" s="1"/>
      <c r="T4" s="1"/>
      <c r="X4" s="1"/>
      <c r="AI4" s="55" t="s">
        <v>7</v>
      </c>
    </row>
    <row r="5" spans="1:53" ht="15" customHeight="1" thickBot="1">
      <c r="B5" s="4"/>
      <c r="E5" s="4" t="s">
        <v>150</v>
      </c>
      <c r="F5" s="479" t="str">
        <f>IF(CARATULA!E33="","",CARATULA!E33)</f>
        <v/>
      </c>
      <c r="G5" s="15"/>
      <c r="H5" s="250" t="s">
        <v>15</v>
      </c>
      <c r="I5" s="251" t="s">
        <v>16</v>
      </c>
      <c r="J5" s="16" t="s">
        <v>9</v>
      </c>
      <c r="K5" s="208"/>
      <c r="L5" s="250" t="s">
        <v>15</v>
      </c>
      <c r="M5" s="251" t="s">
        <v>16</v>
      </c>
      <c r="N5" s="16" t="s">
        <v>9</v>
      </c>
      <c r="Q5" s="352" t="s">
        <v>273</v>
      </c>
      <c r="R5" s="353"/>
      <c r="S5" s="353"/>
      <c r="U5" s="208"/>
      <c r="V5" s="208"/>
      <c r="W5" s="208"/>
      <c r="AI5" s="55" t="s">
        <v>255</v>
      </c>
    </row>
    <row r="6" spans="1:53" ht="15" customHeight="1">
      <c r="B6" s="35"/>
      <c r="E6" s="35" t="s">
        <v>25</v>
      </c>
      <c r="F6" s="479" t="str">
        <f>IF(CARATULA!E31="","",CARATULA!E31)</f>
        <v/>
      </c>
      <c r="G6" s="17" t="s">
        <v>12</v>
      </c>
      <c r="H6" s="12">
        <f>AF62</f>
        <v>0</v>
      </c>
      <c r="I6" s="20">
        <f>AG62</f>
        <v>0</v>
      </c>
      <c r="J6" s="238">
        <f>SUM(H6:I6)</f>
        <v>0</v>
      </c>
      <c r="K6" s="232"/>
      <c r="L6" s="241">
        <f>IF(H6=0,0,H6/J6)</f>
        <v>0</v>
      </c>
      <c r="M6" s="242">
        <f>IF(I6=0,0,I6/J6)</f>
        <v>0</v>
      </c>
      <c r="N6" s="243">
        <f>SUM(L6:M6)</f>
        <v>0</v>
      </c>
      <c r="Q6" s="352" t="s">
        <v>274</v>
      </c>
      <c r="R6" s="353"/>
      <c r="S6" s="353"/>
    </row>
    <row r="7" spans="1:53" ht="15.75" customHeight="1">
      <c r="B7" s="4"/>
      <c r="E7" s="4" t="s">
        <v>27</v>
      </c>
      <c r="F7" s="479" t="str">
        <f>IF(CARATULA!E32="","",CARATULA!E32)</f>
        <v/>
      </c>
      <c r="G7" s="18" t="s">
        <v>13</v>
      </c>
      <c r="H7" s="13">
        <f>AJ62</f>
        <v>0</v>
      </c>
      <c r="I7" s="9">
        <f>AK62</f>
        <v>0</v>
      </c>
      <c r="J7" s="239">
        <f>SUM(H7:I7)</f>
        <v>0</v>
      </c>
      <c r="K7" s="232"/>
      <c r="L7" s="244">
        <f>IF(H7=0,0,H7/J6)</f>
        <v>0</v>
      </c>
      <c r="M7" s="245">
        <f>IF(I7=0,0,I7/J6)</f>
        <v>0</v>
      </c>
      <c r="N7" s="246">
        <f>SUM(L7:M7)</f>
        <v>0</v>
      </c>
      <c r="AF7" s="682" t="s">
        <v>2</v>
      </c>
      <c r="AG7" s="682"/>
      <c r="AH7" s="682" t="s">
        <v>6</v>
      </c>
      <c r="AI7" s="682"/>
      <c r="AJ7" s="682" t="s">
        <v>7</v>
      </c>
      <c r="AK7" s="682"/>
    </row>
    <row r="8" spans="1:53" ht="15.75" customHeight="1" thickBot="1">
      <c r="B8" s="4"/>
      <c r="E8" s="4" t="s">
        <v>26</v>
      </c>
      <c r="F8" s="479" t="str">
        <f>IF(CARATULA!E30="","",CARATULA!E30)</f>
        <v>nombre maestro</v>
      </c>
      <c r="G8" s="19" t="s">
        <v>14</v>
      </c>
      <c r="H8" s="21">
        <f>AH62</f>
        <v>0</v>
      </c>
      <c r="I8" s="22">
        <f>AI62</f>
        <v>0</v>
      </c>
      <c r="J8" s="240">
        <f>SUM(H8:I8)</f>
        <v>0</v>
      </c>
      <c r="K8" s="232"/>
      <c r="L8" s="247">
        <f>IF(H8=0,0,H8/J6)</f>
        <v>0</v>
      </c>
      <c r="M8" s="248">
        <f>IF(I8=0,0,I8/J6)</f>
        <v>0</v>
      </c>
      <c r="N8" s="249">
        <f>SUM(L8:M8)</f>
        <v>0</v>
      </c>
    </row>
    <row r="9" spans="1:53" ht="15.75" customHeight="1" thickBot="1">
      <c r="A9" s="683"/>
      <c r="B9" s="683"/>
    </row>
    <row r="10" spans="1:53" ht="31.5" customHeight="1" thickBot="1">
      <c r="A10" s="57" t="s">
        <v>0</v>
      </c>
      <c r="B10" s="478" t="s">
        <v>200</v>
      </c>
      <c r="C10" s="7" t="s">
        <v>2</v>
      </c>
      <c r="D10" s="7" t="s">
        <v>201</v>
      </c>
      <c r="E10" s="201" t="s">
        <v>4</v>
      </c>
      <c r="F10" s="201" t="s">
        <v>202</v>
      </c>
      <c r="G10" s="201" t="s">
        <v>192</v>
      </c>
      <c r="H10" s="201" t="s">
        <v>193</v>
      </c>
      <c r="I10" s="231" t="s">
        <v>254</v>
      </c>
      <c r="J10" s="684" t="s">
        <v>194</v>
      </c>
      <c r="K10" s="685"/>
      <c r="L10" s="685"/>
      <c r="M10" s="685"/>
      <c r="N10" s="686"/>
      <c r="O10" s="201" t="s">
        <v>243</v>
      </c>
      <c r="P10" s="430" t="s">
        <v>301</v>
      </c>
      <c r="Q10" s="231" t="s">
        <v>241</v>
      </c>
      <c r="R10" s="231" t="s">
        <v>244</v>
      </c>
      <c r="S10" s="430" t="s">
        <v>301</v>
      </c>
      <c r="T10" s="231" t="s">
        <v>242</v>
      </c>
      <c r="U10" s="201" t="s">
        <v>195</v>
      </c>
      <c r="V10" s="201" t="s">
        <v>196</v>
      </c>
      <c r="W10" s="430" t="s">
        <v>301</v>
      </c>
      <c r="X10" s="201" t="s">
        <v>245</v>
      </c>
      <c r="Y10" s="201" t="s">
        <v>3</v>
      </c>
      <c r="Z10" s="429" t="s">
        <v>269</v>
      </c>
      <c r="AA10" s="469" t="s">
        <v>299</v>
      </c>
      <c r="AB10" s="470" t="s">
        <v>300</v>
      </c>
      <c r="AF10" s="460" t="s">
        <v>197</v>
      </c>
      <c r="AG10" s="460" t="s">
        <v>198</v>
      </c>
      <c r="AH10" s="460" t="s">
        <v>197</v>
      </c>
      <c r="AI10" s="460" t="s">
        <v>198</v>
      </c>
      <c r="AJ10" s="460" t="s">
        <v>197</v>
      </c>
      <c r="AK10" s="460" t="s">
        <v>198</v>
      </c>
      <c r="AL10" s="461" t="s">
        <v>199</v>
      </c>
      <c r="AM10" s="460"/>
      <c r="AN10" s="462"/>
      <c r="AO10" s="463"/>
      <c r="AP10" s="464" t="s">
        <v>10</v>
      </c>
      <c r="AQ10" s="463"/>
      <c r="AR10" s="65"/>
      <c r="AS10" s="464" t="s">
        <v>11</v>
      </c>
      <c r="AT10" s="464"/>
      <c r="AU10" s="464"/>
      <c r="AV10" s="464"/>
      <c r="AW10" s="464"/>
      <c r="AX10" s="464" t="s">
        <v>2</v>
      </c>
      <c r="AY10" s="65"/>
      <c r="AZ10" s="65"/>
      <c r="BA10" s="65"/>
    </row>
    <row r="11" spans="1:53" ht="18" customHeight="1">
      <c r="A11" s="155">
        <v>1</v>
      </c>
      <c r="B11" s="477"/>
      <c r="C11" s="203"/>
      <c r="D11" s="480"/>
      <c r="E11" s="234" t="str">
        <f ca="1">IF(D11="","",IFERROR(YEAR(TODAY())-YEAR(D11),""))</f>
        <v/>
      </c>
      <c r="F11" s="235"/>
      <c r="G11" s="368"/>
      <c r="H11" s="368"/>
      <c r="I11" s="362"/>
      <c r="J11" s="679"/>
      <c r="K11" s="680"/>
      <c r="L11" s="680"/>
      <c r="M11" s="680"/>
      <c r="N11" s="681"/>
      <c r="O11" s="235"/>
      <c r="P11" s="235"/>
      <c r="Q11" s="365"/>
      <c r="R11" s="235"/>
      <c r="S11" s="235"/>
      <c r="T11" s="365"/>
      <c r="U11" s="235"/>
      <c r="V11" s="235"/>
      <c r="W11" s="235"/>
      <c r="X11" s="365"/>
      <c r="Y11" s="204" t="str">
        <f t="shared" ref="Y11:Y60" si="0">IF(B11="","","EFECTIVO")</f>
        <v/>
      </c>
      <c r="Z11" s="354" t="str">
        <f>IF(Y11="EFECTIVO","MOSTRAR",IF(OR(Y11="RETIRADO",Y11="TRASLADO"),"OCULTAR",""))</f>
        <v/>
      </c>
      <c r="AA11" s="467"/>
      <c r="AB11" s="471"/>
      <c r="AF11" s="605" t="str">
        <f t="shared" ref="AF11:AF60" si="1">IF(C11="M",1,"")</f>
        <v/>
      </c>
      <c r="AG11" s="605" t="str">
        <f t="shared" ref="AG11:AG60" si="2">IF(C11="F",1,"")</f>
        <v/>
      </c>
      <c r="AH11" s="605" t="str">
        <f t="shared" ref="AH11:AH60" si="3">IF(Y11="EFECTIVO",IF(C11="M",1,""),"")</f>
        <v/>
      </c>
      <c r="AI11" s="605" t="str">
        <f t="shared" ref="AI11:AI60" si="4">IF(Y11="EFECTIVO",IF(C11="F",1,""),"")</f>
        <v/>
      </c>
      <c r="AJ11" s="605" t="str">
        <f t="shared" ref="AJ11:AJ60" si="5">IF(Y11="RETIRADO",IF(C11="M",1,""),"")</f>
        <v/>
      </c>
      <c r="AK11" s="605" t="str">
        <f t="shared" ref="AK11:AK60" si="6">IF(Y11="RETIRADO",IF(C11="F",1,""),"")</f>
        <v/>
      </c>
      <c r="AL11" s="605" t="str">
        <f t="shared" ref="AL11:AL21" si="7">IF(SUM(AH11:AI11)=0,"",SUM(AH11:AI11))</f>
        <v/>
      </c>
      <c r="AP11" s="459">
        <v>1</v>
      </c>
      <c r="AQ11" s="465"/>
      <c r="AS11" s="459" t="str">
        <f t="shared" ref="AS11:AS60" si="8">IF(B11="","",1)</f>
        <v/>
      </c>
      <c r="AX11" s="459" t="str">
        <f t="shared" ref="AX11:AX60" si="9">IF(B11="","",1)</f>
        <v/>
      </c>
    </row>
    <row r="12" spans="1:53" ht="18" customHeight="1">
      <c r="A12" s="156">
        <v>2</v>
      </c>
      <c r="B12" s="475"/>
      <c r="C12" s="204"/>
      <c r="D12" s="481"/>
      <c r="E12" s="236" t="str">
        <f t="shared" ref="E12:E60" ca="1" si="10">IF(D12="","",IFERROR(YEAR(TODAY())-YEAR(D12),""))</f>
        <v/>
      </c>
      <c r="F12" s="237"/>
      <c r="G12" s="369"/>
      <c r="H12" s="369"/>
      <c r="I12" s="363"/>
      <c r="J12" s="673"/>
      <c r="K12" s="674"/>
      <c r="L12" s="674"/>
      <c r="M12" s="674"/>
      <c r="N12" s="675"/>
      <c r="O12" s="237"/>
      <c r="P12" s="237"/>
      <c r="Q12" s="366"/>
      <c r="R12" s="237"/>
      <c r="S12" s="237"/>
      <c r="T12" s="366"/>
      <c r="U12" s="237"/>
      <c r="V12" s="237"/>
      <c r="W12" s="237"/>
      <c r="X12" s="366"/>
      <c r="Y12" s="204" t="str">
        <f t="shared" si="0"/>
        <v/>
      </c>
      <c r="Z12" s="355" t="str">
        <f t="shared" ref="Z12:Z60" si="11">IF(Y12="EFECTIVO","MOSTRAR",IF(OR(Y12="RETIRADO",Y12="TRASLADO"),"OCULTAR",""))</f>
        <v/>
      </c>
      <c r="AA12" s="468"/>
      <c r="AB12" s="472"/>
      <c r="AF12" s="605" t="str">
        <f t="shared" si="1"/>
        <v/>
      </c>
      <c r="AG12" s="605" t="str">
        <f t="shared" si="2"/>
        <v/>
      </c>
      <c r="AH12" s="605" t="str">
        <f t="shared" si="3"/>
        <v/>
      </c>
      <c r="AI12" s="605" t="str">
        <f t="shared" si="4"/>
        <v/>
      </c>
      <c r="AJ12" s="605" t="str">
        <f t="shared" si="5"/>
        <v/>
      </c>
      <c r="AK12" s="605" t="str">
        <f t="shared" si="6"/>
        <v/>
      </c>
      <c r="AL12" s="605" t="str">
        <f t="shared" si="7"/>
        <v/>
      </c>
      <c r="AP12" s="459">
        <v>2</v>
      </c>
      <c r="AQ12" s="465"/>
      <c r="AS12" s="459" t="str">
        <f t="shared" si="8"/>
        <v/>
      </c>
      <c r="AX12" s="459" t="str">
        <f t="shared" si="9"/>
        <v/>
      </c>
    </row>
    <row r="13" spans="1:53" ht="18" customHeight="1">
      <c r="A13" s="156">
        <v>3</v>
      </c>
      <c r="B13" s="475"/>
      <c r="C13" s="204"/>
      <c r="D13" s="481"/>
      <c r="E13" s="236" t="str">
        <f t="shared" ca="1" si="10"/>
        <v/>
      </c>
      <c r="F13" s="237"/>
      <c r="G13" s="369"/>
      <c r="H13" s="369"/>
      <c r="I13" s="363"/>
      <c r="J13" s="673"/>
      <c r="K13" s="674"/>
      <c r="L13" s="674"/>
      <c r="M13" s="674"/>
      <c r="N13" s="675"/>
      <c r="O13" s="237"/>
      <c r="P13" s="237"/>
      <c r="Q13" s="366"/>
      <c r="R13" s="237"/>
      <c r="S13" s="237"/>
      <c r="T13" s="366"/>
      <c r="U13" s="237"/>
      <c r="V13" s="237"/>
      <c r="W13" s="237"/>
      <c r="X13" s="366"/>
      <c r="Y13" s="204" t="str">
        <f t="shared" si="0"/>
        <v/>
      </c>
      <c r="Z13" s="355" t="str">
        <f>IF(Y13="EFECTIVO","MOSTRAR",IF(OR(Y13="RETIRADO",Y13="TRASLADO"),"OCULTAR",""))</f>
        <v/>
      </c>
      <c r="AA13" s="468"/>
      <c r="AB13" s="472"/>
      <c r="AF13" s="605" t="str">
        <f t="shared" si="1"/>
        <v/>
      </c>
      <c r="AG13" s="605" t="str">
        <f t="shared" si="2"/>
        <v/>
      </c>
      <c r="AH13" s="605" t="str">
        <f t="shared" si="3"/>
        <v/>
      </c>
      <c r="AI13" s="605" t="str">
        <f t="shared" si="4"/>
        <v/>
      </c>
      <c r="AJ13" s="605" t="str">
        <f t="shared" si="5"/>
        <v/>
      </c>
      <c r="AK13" s="605" t="str">
        <f t="shared" si="6"/>
        <v/>
      </c>
      <c r="AL13" s="605" t="str">
        <f t="shared" si="7"/>
        <v/>
      </c>
      <c r="AP13" s="459">
        <v>3</v>
      </c>
      <c r="AQ13" s="465"/>
      <c r="AS13" s="459" t="str">
        <f t="shared" si="8"/>
        <v/>
      </c>
      <c r="AX13" s="459" t="str">
        <f t="shared" si="9"/>
        <v/>
      </c>
    </row>
    <row r="14" spans="1:53" ht="18" customHeight="1">
      <c r="A14" s="156">
        <v>4</v>
      </c>
      <c r="B14" s="475"/>
      <c r="C14" s="204"/>
      <c r="D14" s="481"/>
      <c r="E14" s="236" t="str">
        <f t="shared" ca="1" si="10"/>
        <v/>
      </c>
      <c r="F14" s="237"/>
      <c r="G14" s="369"/>
      <c r="H14" s="369"/>
      <c r="I14" s="363"/>
      <c r="J14" s="673"/>
      <c r="K14" s="674"/>
      <c r="L14" s="674"/>
      <c r="M14" s="674"/>
      <c r="N14" s="675"/>
      <c r="O14" s="237"/>
      <c r="P14" s="237"/>
      <c r="Q14" s="366"/>
      <c r="R14" s="237"/>
      <c r="S14" s="237"/>
      <c r="T14" s="366"/>
      <c r="U14" s="237"/>
      <c r="V14" s="237"/>
      <c r="W14" s="237"/>
      <c r="X14" s="366"/>
      <c r="Y14" s="204" t="str">
        <f t="shared" si="0"/>
        <v/>
      </c>
      <c r="Z14" s="355" t="str">
        <f t="shared" si="11"/>
        <v/>
      </c>
      <c r="AA14" s="468"/>
      <c r="AB14" s="472"/>
      <c r="AF14" s="605" t="str">
        <f t="shared" si="1"/>
        <v/>
      </c>
      <c r="AG14" s="605" t="str">
        <f t="shared" si="2"/>
        <v/>
      </c>
      <c r="AH14" s="605" t="str">
        <f t="shared" si="3"/>
        <v/>
      </c>
      <c r="AI14" s="605" t="str">
        <f t="shared" si="4"/>
        <v/>
      </c>
      <c r="AJ14" s="605" t="str">
        <f t="shared" si="5"/>
        <v/>
      </c>
      <c r="AK14" s="605" t="str">
        <f t="shared" si="6"/>
        <v/>
      </c>
      <c r="AL14" s="605" t="str">
        <f t="shared" si="7"/>
        <v/>
      </c>
      <c r="AP14" s="459">
        <v>4</v>
      </c>
      <c r="AQ14" s="465"/>
      <c r="AS14" s="459" t="str">
        <f t="shared" si="8"/>
        <v/>
      </c>
      <c r="AX14" s="459" t="str">
        <f t="shared" si="9"/>
        <v/>
      </c>
    </row>
    <row r="15" spans="1:53" ht="18" customHeight="1">
      <c r="A15" s="156">
        <v>5</v>
      </c>
      <c r="B15" s="475"/>
      <c r="C15" s="204"/>
      <c r="D15" s="481"/>
      <c r="E15" s="236" t="str">
        <f t="shared" ca="1" si="10"/>
        <v/>
      </c>
      <c r="F15" s="237"/>
      <c r="G15" s="369"/>
      <c r="H15" s="369"/>
      <c r="I15" s="363"/>
      <c r="J15" s="673"/>
      <c r="K15" s="674"/>
      <c r="L15" s="674"/>
      <c r="M15" s="674"/>
      <c r="N15" s="675"/>
      <c r="O15" s="237"/>
      <c r="P15" s="237"/>
      <c r="Q15" s="366"/>
      <c r="R15" s="237"/>
      <c r="S15" s="237"/>
      <c r="T15" s="366"/>
      <c r="U15" s="237"/>
      <c r="V15" s="237"/>
      <c r="W15" s="237"/>
      <c r="X15" s="366"/>
      <c r="Y15" s="204" t="str">
        <f t="shared" si="0"/>
        <v/>
      </c>
      <c r="Z15" s="355" t="str">
        <f t="shared" si="11"/>
        <v/>
      </c>
      <c r="AA15" s="468"/>
      <c r="AB15" s="472"/>
      <c r="AF15" s="605" t="str">
        <f t="shared" si="1"/>
        <v/>
      </c>
      <c r="AG15" s="605" t="str">
        <f t="shared" si="2"/>
        <v/>
      </c>
      <c r="AH15" s="605" t="str">
        <f t="shared" si="3"/>
        <v/>
      </c>
      <c r="AI15" s="605" t="str">
        <f t="shared" si="4"/>
        <v/>
      </c>
      <c r="AJ15" s="605" t="str">
        <f t="shared" si="5"/>
        <v/>
      </c>
      <c r="AK15" s="605" t="str">
        <f t="shared" si="6"/>
        <v/>
      </c>
      <c r="AL15" s="605" t="str">
        <f t="shared" si="7"/>
        <v/>
      </c>
      <c r="AP15" s="459">
        <v>5</v>
      </c>
      <c r="AS15" s="459" t="str">
        <f t="shared" si="8"/>
        <v/>
      </c>
      <c r="AX15" s="459" t="str">
        <f t="shared" si="9"/>
        <v/>
      </c>
    </row>
    <row r="16" spans="1:53" ht="18" customHeight="1">
      <c r="A16" s="156">
        <v>6</v>
      </c>
      <c r="B16" s="475"/>
      <c r="C16" s="204"/>
      <c r="D16" s="481"/>
      <c r="E16" s="236" t="str">
        <f t="shared" ca="1" si="10"/>
        <v/>
      </c>
      <c r="F16" s="237"/>
      <c r="G16" s="369"/>
      <c r="H16" s="369"/>
      <c r="I16" s="363"/>
      <c r="J16" s="673"/>
      <c r="K16" s="674"/>
      <c r="L16" s="674"/>
      <c r="M16" s="674"/>
      <c r="N16" s="675"/>
      <c r="O16" s="237"/>
      <c r="P16" s="237"/>
      <c r="Q16" s="366"/>
      <c r="R16" s="237"/>
      <c r="S16" s="237"/>
      <c r="T16" s="366"/>
      <c r="U16" s="237"/>
      <c r="V16" s="237"/>
      <c r="W16" s="237"/>
      <c r="X16" s="366"/>
      <c r="Y16" s="204" t="str">
        <f t="shared" si="0"/>
        <v/>
      </c>
      <c r="Z16" s="355" t="str">
        <f t="shared" si="11"/>
        <v/>
      </c>
      <c r="AA16" s="468"/>
      <c r="AB16" s="472"/>
      <c r="AF16" s="605" t="str">
        <f t="shared" si="1"/>
        <v/>
      </c>
      <c r="AG16" s="605" t="str">
        <f t="shared" si="2"/>
        <v/>
      </c>
      <c r="AH16" s="605" t="str">
        <f t="shared" si="3"/>
        <v/>
      </c>
      <c r="AI16" s="605" t="str">
        <f t="shared" si="4"/>
        <v/>
      </c>
      <c r="AJ16" s="605" t="str">
        <f t="shared" si="5"/>
        <v/>
      </c>
      <c r="AK16" s="605" t="str">
        <f t="shared" si="6"/>
        <v/>
      </c>
      <c r="AL16" s="605" t="str">
        <f t="shared" si="7"/>
        <v/>
      </c>
      <c r="AP16" s="459">
        <v>6</v>
      </c>
      <c r="AS16" s="459" t="str">
        <f t="shared" si="8"/>
        <v/>
      </c>
      <c r="AX16" s="459" t="str">
        <f t="shared" si="9"/>
        <v/>
      </c>
    </row>
    <row r="17" spans="1:50" ht="18" customHeight="1">
      <c r="A17" s="156">
        <v>7</v>
      </c>
      <c r="B17" s="475"/>
      <c r="C17" s="204"/>
      <c r="D17" s="481"/>
      <c r="E17" s="236" t="str">
        <f t="shared" ca="1" si="10"/>
        <v/>
      </c>
      <c r="F17" s="237"/>
      <c r="G17" s="369"/>
      <c r="H17" s="369"/>
      <c r="I17" s="363"/>
      <c r="J17" s="673"/>
      <c r="K17" s="674"/>
      <c r="L17" s="674"/>
      <c r="M17" s="674"/>
      <c r="N17" s="675"/>
      <c r="O17" s="237"/>
      <c r="P17" s="237"/>
      <c r="Q17" s="366"/>
      <c r="R17" s="237"/>
      <c r="S17" s="237"/>
      <c r="T17" s="366"/>
      <c r="U17" s="237"/>
      <c r="V17" s="237"/>
      <c r="W17" s="237"/>
      <c r="X17" s="366"/>
      <c r="Y17" s="204" t="str">
        <f t="shared" si="0"/>
        <v/>
      </c>
      <c r="Z17" s="355" t="str">
        <f t="shared" si="11"/>
        <v/>
      </c>
      <c r="AA17" s="468"/>
      <c r="AB17" s="472"/>
      <c r="AF17" s="605" t="str">
        <f t="shared" si="1"/>
        <v/>
      </c>
      <c r="AG17" s="605" t="str">
        <f t="shared" si="2"/>
        <v/>
      </c>
      <c r="AH17" s="605" t="str">
        <f t="shared" si="3"/>
        <v/>
      </c>
      <c r="AI17" s="605" t="str">
        <f t="shared" si="4"/>
        <v/>
      </c>
      <c r="AJ17" s="605" t="str">
        <f t="shared" si="5"/>
        <v/>
      </c>
      <c r="AK17" s="605" t="str">
        <f t="shared" si="6"/>
        <v/>
      </c>
      <c r="AL17" s="605" t="str">
        <f t="shared" si="7"/>
        <v/>
      </c>
      <c r="AP17" s="459">
        <v>7</v>
      </c>
      <c r="AS17" s="459" t="str">
        <f t="shared" si="8"/>
        <v/>
      </c>
      <c r="AX17" s="459" t="str">
        <f t="shared" si="9"/>
        <v/>
      </c>
    </row>
    <row r="18" spans="1:50" ht="18" customHeight="1">
      <c r="A18" s="156">
        <v>8</v>
      </c>
      <c r="B18" s="475"/>
      <c r="C18" s="204"/>
      <c r="D18" s="481"/>
      <c r="E18" s="236" t="str">
        <f t="shared" ca="1" si="10"/>
        <v/>
      </c>
      <c r="F18" s="237"/>
      <c r="G18" s="369"/>
      <c r="H18" s="369"/>
      <c r="I18" s="363"/>
      <c r="J18" s="673"/>
      <c r="K18" s="674"/>
      <c r="L18" s="674"/>
      <c r="M18" s="674"/>
      <c r="N18" s="675"/>
      <c r="O18" s="237"/>
      <c r="P18" s="237"/>
      <c r="Q18" s="366"/>
      <c r="R18" s="237"/>
      <c r="S18" s="237"/>
      <c r="T18" s="366"/>
      <c r="U18" s="237"/>
      <c r="V18" s="237"/>
      <c r="W18" s="237"/>
      <c r="X18" s="366"/>
      <c r="Y18" s="204" t="str">
        <f t="shared" si="0"/>
        <v/>
      </c>
      <c r="Z18" s="355" t="str">
        <f t="shared" si="11"/>
        <v/>
      </c>
      <c r="AA18" s="468"/>
      <c r="AB18" s="472"/>
      <c r="AF18" s="605" t="str">
        <f t="shared" si="1"/>
        <v/>
      </c>
      <c r="AG18" s="605" t="str">
        <f t="shared" si="2"/>
        <v/>
      </c>
      <c r="AH18" s="605" t="str">
        <f t="shared" si="3"/>
        <v/>
      </c>
      <c r="AI18" s="605" t="str">
        <f t="shared" si="4"/>
        <v/>
      </c>
      <c r="AJ18" s="605" t="str">
        <f t="shared" si="5"/>
        <v/>
      </c>
      <c r="AK18" s="605" t="str">
        <f t="shared" si="6"/>
        <v/>
      </c>
      <c r="AL18" s="605" t="str">
        <f t="shared" si="7"/>
        <v/>
      </c>
      <c r="AP18" s="459">
        <v>8</v>
      </c>
      <c r="AS18" s="459" t="str">
        <f t="shared" si="8"/>
        <v/>
      </c>
      <c r="AX18" s="459" t="str">
        <f t="shared" si="9"/>
        <v/>
      </c>
    </row>
    <row r="19" spans="1:50" ht="18" customHeight="1">
      <c r="A19" s="156">
        <v>9</v>
      </c>
      <c r="B19" s="475"/>
      <c r="C19" s="204"/>
      <c r="D19" s="481"/>
      <c r="E19" s="236" t="str">
        <f t="shared" ca="1" si="10"/>
        <v/>
      </c>
      <c r="F19" s="237"/>
      <c r="G19" s="369"/>
      <c r="H19" s="369"/>
      <c r="I19" s="363"/>
      <c r="J19" s="673"/>
      <c r="K19" s="674"/>
      <c r="L19" s="674"/>
      <c r="M19" s="674"/>
      <c r="N19" s="675"/>
      <c r="O19" s="237"/>
      <c r="P19" s="237"/>
      <c r="Q19" s="366"/>
      <c r="R19" s="237"/>
      <c r="S19" s="237"/>
      <c r="T19" s="366"/>
      <c r="U19" s="237"/>
      <c r="V19" s="237"/>
      <c r="W19" s="237"/>
      <c r="X19" s="366"/>
      <c r="Y19" s="204" t="str">
        <f t="shared" si="0"/>
        <v/>
      </c>
      <c r="Z19" s="355" t="str">
        <f t="shared" si="11"/>
        <v/>
      </c>
      <c r="AA19" s="468"/>
      <c r="AB19" s="472"/>
      <c r="AF19" s="605" t="str">
        <f t="shared" si="1"/>
        <v/>
      </c>
      <c r="AG19" s="605" t="str">
        <f t="shared" si="2"/>
        <v/>
      </c>
      <c r="AH19" s="605" t="str">
        <f t="shared" si="3"/>
        <v/>
      </c>
      <c r="AI19" s="605" t="str">
        <f t="shared" si="4"/>
        <v/>
      </c>
      <c r="AJ19" s="605" t="str">
        <f t="shared" si="5"/>
        <v/>
      </c>
      <c r="AK19" s="605" t="str">
        <f t="shared" si="6"/>
        <v/>
      </c>
      <c r="AL19" s="605" t="str">
        <f t="shared" si="7"/>
        <v/>
      </c>
      <c r="AP19" s="459">
        <v>9</v>
      </c>
      <c r="AS19" s="459" t="str">
        <f t="shared" si="8"/>
        <v/>
      </c>
      <c r="AX19" s="459" t="str">
        <f t="shared" si="9"/>
        <v/>
      </c>
    </row>
    <row r="20" spans="1:50" ht="18" customHeight="1">
      <c r="A20" s="156">
        <v>10</v>
      </c>
      <c r="B20" s="475"/>
      <c r="C20" s="204"/>
      <c r="D20" s="481"/>
      <c r="E20" s="236" t="str">
        <f t="shared" ca="1" si="10"/>
        <v/>
      </c>
      <c r="F20" s="237"/>
      <c r="G20" s="369"/>
      <c r="H20" s="369"/>
      <c r="I20" s="363"/>
      <c r="J20" s="673"/>
      <c r="K20" s="674"/>
      <c r="L20" s="674"/>
      <c r="M20" s="674"/>
      <c r="N20" s="675"/>
      <c r="O20" s="237"/>
      <c r="P20" s="237"/>
      <c r="Q20" s="366"/>
      <c r="R20" s="237"/>
      <c r="S20" s="237"/>
      <c r="T20" s="366"/>
      <c r="U20" s="237"/>
      <c r="V20" s="237"/>
      <c r="W20" s="237"/>
      <c r="X20" s="366"/>
      <c r="Y20" s="204" t="str">
        <f t="shared" si="0"/>
        <v/>
      </c>
      <c r="Z20" s="355" t="str">
        <f t="shared" si="11"/>
        <v/>
      </c>
      <c r="AA20" s="468"/>
      <c r="AB20" s="472"/>
      <c r="AF20" s="605" t="str">
        <f t="shared" si="1"/>
        <v/>
      </c>
      <c r="AG20" s="605" t="str">
        <f t="shared" si="2"/>
        <v/>
      </c>
      <c r="AH20" s="605" t="str">
        <f t="shared" si="3"/>
        <v/>
      </c>
      <c r="AI20" s="605" t="str">
        <f t="shared" si="4"/>
        <v/>
      </c>
      <c r="AJ20" s="605" t="str">
        <f t="shared" si="5"/>
        <v/>
      </c>
      <c r="AK20" s="605" t="str">
        <f t="shared" si="6"/>
        <v/>
      </c>
      <c r="AL20" s="605" t="str">
        <f t="shared" si="7"/>
        <v/>
      </c>
      <c r="AP20" s="459">
        <v>10</v>
      </c>
      <c r="AS20" s="459" t="str">
        <f t="shared" si="8"/>
        <v/>
      </c>
      <c r="AX20" s="459" t="str">
        <f t="shared" si="9"/>
        <v/>
      </c>
    </row>
    <row r="21" spans="1:50" ht="18" customHeight="1">
      <c r="A21" s="156">
        <v>11</v>
      </c>
      <c r="B21" s="475"/>
      <c r="C21" s="204"/>
      <c r="D21" s="481"/>
      <c r="E21" s="236" t="str">
        <f t="shared" ca="1" si="10"/>
        <v/>
      </c>
      <c r="F21" s="237"/>
      <c r="G21" s="369"/>
      <c r="H21" s="369"/>
      <c r="I21" s="363"/>
      <c r="J21" s="673"/>
      <c r="K21" s="674"/>
      <c r="L21" s="674"/>
      <c r="M21" s="674"/>
      <c r="N21" s="675"/>
      <c r="O21" s="237"/>
      <c r="P21" s="237"/>
      <c r="Q21" s="366"/>
      <c r="R21" s="237"/>
      <c r="S21" s="237"/>
      <c r="T21" s="366"/>
      <c r="U21" s="237"/>
      <c r="V21" s="237"/>
      <c r="W21" s="237"/>
      <c r="X21" s="366"/>
      <c r="Y21" s="204" t="str">
        <f t="shared" si="0"/>
        <v/>
      </c>
      <c r="Z21" s="355" t="str">
        <f t="shared" si="11"/>
        <v/>
      </c>
      <c r="AA21" s="468"/>
      <c r="AB21" s="472"/>
      <c r="AF21" s="605" t="str">
        <f t="shared" si="1"/>
        <v/>
      </c>
      <c r="AG21" s="605" t="str">
        <f t="shared" si="2"/>
        <v/>
      </c>
      <c r="AH21" s="605" t="str">
        <f t="shared" si="3"/>
        <v/>
      </c>
      <c r="AI21" s="605" t="str">
        <f t="shared" si="4"/>
        <v/>
      </c>
      <c r="AJ21" s="605" t="str">
        <f t="shared" si="5"/>
        <v/>
      </c>
      <c r="AK21" s="605" t="str">
        <f t="shared" si="6"/>
        <v/>
      </c>
      <c r="AL21" s="605" t="str">
        <f t="shared" si="7"/>
        <v/>
      </c>
      <c r="AP21" s="459">
        <v>11</v>
      </c>
      <c r="AS21" s="459" t="str">
        <f t="shared" si="8"/>
        <v/>
      </c>
      <c r="AX21" s="459" t="str">
        <f t="shared" si="9"/>
        <v/>
      </c>
    </row>
    <row r="22" spans="1:50" ht="18" customHeight="1">
      <c r="A22" s="156">
        <v>12</v>
      </c>
      <c r="B22" s="475"/>
      <c r="C22" s="204"/>
      <c r="D22" s="481"/>
      <c r="E22" s="236" t="str">
        <f t="shared" ca="1" si="10"/>
        <v/>
      </c>
      <c r="F22" s="237"/>
      <c r="G22" s="369"/>
      <c r="H22" s="369"/>
      <c r="I22" s="363"/>
      <c r="J22" s="673"/>
      <c r="K22" s="674"/>
      <c r="L22" s="674"/>
      <c r="M22" s="674"/>
      <c r="N22" s="675"/>
      <c r="O22" s="237"/>
      <c r="P22" s="237"/>
      <c r="Q22" s="366"/>
      <c r="R22" s="237"/>
      <c r="S22" s="237"/>
      <c r="T22" s="366"/>
      <c r="U22" s="237"/>
      <c r="V22" s="237"/>
      <c r="W22" s="237"/>
      <c r="X22" s="366"/>
      <c r="Y22" s="204" t="str">
        <f t="shared" si="0"/>
        <v/>
      </c>
      <c r="Z22" s="355" t="str">
        <f t="shared" si="11"/>
        <v/>
      </c>
      <c r="AA22" s="468"/>
      <c r="AB22" s="472"/>
      <c r="AF22" s="605" t="str">
        <f t="shared" si="1"/>
        <v/>
      </c>
      <c r="AG22" s="605" t="str">
        <f t="shared" si="2"/>
        <v/>
      </c>
      <c r="AH22" s="605" t="str">
        <f t="shared" si="3"/>
        <v/>
      </c>
      <c r="AI22" s="605" t="str">
        <f t="shared" si="4"/>
        <v/>
      </c>
      <c r="AJ22" s="605" t="str">
        <f t="shared" si="5"/>
        <v/>
      </c>
      <c r="AK22" s="605" t="str">
        <f t="shared" si="6"/>
        <v/>
      </c>
      <c r="AL22" s="605" t="str">
        <f t="shared" ref="AL22:AL39" si="12">IF(SUM(AH22:AI22)=0,"",SUM(AH22:AI22))</f>
        <v/>
      </c>
      <c r="AP22" s="459">
        <v>12</v>
      </c>
      <c r="AS22" s="459" t="str">
        <f t="shared" si="8"/>
        <v/>
      </c>
      <c r="AX22" s="459" t="str">
        <f t="shared" si="9"/>
        <v/>
      </c>
    </row>
    <row r="23" spans="1:50" ht="18" customHeight="1">
      <c r="A23" s="156">
        <v>13</v>
      </c>
      <c r="B23" s="475"/>
      <c r="C23" s="204"/>
      <c r="D23" s="481"/>
      <c r="E23" s="236" t="str">
        <f t="shared" ca="1" si="10"/>
        <v/>
      </c>
      <c r="F23" s="237"/>
      <c r="G23" s="369"/>
      <c r="H23" s="369"/>
      <c r="I23" s="363"/>
      <c r="J23" s="673"/>
      <c r="K23" s="674"/>
      <c r="L23" s="674"/>
      <c r="M23" s="674"/>
      <c r="N23" s="675"/>
      <c r="O23" s="237"/>
      <c r="P23" s="237"/>
      <c r="Q23" s="366"/>
      <c r="R23" s="237"/>
      <c r="S23" s="237"/>
      <c r="T23" s="366"/>
      <c r="U23" s="237"/>
      <c r="V23" s="237"/>
      <c r="W23" s="237"/>
      <c r="X23" s="366"/>
      <c r="Y23" s="204" t="str">
        <f t="shared" si="0"/>
        <v/>
      </c>
      <c r="Z23" s="355" t="str">
        <f t="shared" si="11"/>
        <v/>
      </c>
      <c r="AA23" s="468"/>
      <c r="AB23" s="472"/>
      <c r="AF23" s="605" t="str">
        <f t="shared" si="1"/>
        <v/>
      </c>
      <c r="AG23" s="605" t="str">
        <f t="shared" si="2"/>
        <v/>
      </c>
      <c r="AH23" s="605" t="str">
        <f t="shared" si="3"/>
        <v/>
      </c>
      <c r="AI23" s="605" t="str">
        <f t="shared" si="4"/>
        <v/>
      </c>
      <c r="AJ23" s="605" t="str">
        <f t="shared" si="5"/>
        <v/>
      </c>
      <c r="AK23" s="605" t="str">
        <f t="shared" si="6"/>
        <v/>
      </c>
      <c r="AL23" s="605" t="str">
        <f t="shared" si="12"/>
        <v/>
      </c>
      <c r="AP23" s="459">
        <v>13</v>
      </c>
      <c r="AS23" s="459" t="str">
        <f t="shared" si="8"/>
        <v/>
      </c>
      <c r="AX23" s="459" t="str">
        <f t="shared" si="9"/>
        <v/>
      </c>
    </row>
    <row r="24" spans="1:50" ht="18" customHeight="1">
      <c r="A24" s="156">
        <v>14</v>
      </c>
      <c r="B24" s="475"/>
      <c r="C24" s="204"/>
      <c r="D24" s="481"/>
      <c r="E24" s="236" t="str">
        <f t="shared" ca="1" si="10"/>
        <v/>
      </c>
      <c r="F24" s="237"/>
      <c r="G24" s="369"/>
      <c r="H24" s="369"/>
      <c r="I24" s="363"/>
      <c r="J24" s="673"/>
      <c r="K24" s="674"/>
      <c r="L24" s="674"/>
      <c r="M24" s="674"/>
      <c r="N24" s="675"/>
      <c r="O24" s="237"/>
      <c r="P24" s="237"/>
      <c r="Q24" s="366"/>
      <c r="R24" s="237"/>
      <c r="S24" s="237"/>
      <c r="T24" s="366"/>
      <c r="U24" s="237"/>
      <c r="V24" s="237"/>
      <c r="W24" s="237"/>
      <c r="X24" s="366"/>
      <c r="Y24" s="204" t="str">
        <f t="shared" si="0"/>
        <v/>
      </c>
      <c r="Z24" s="355" t="str">
        <f t="shared" si="11"/>
        <v/>
      </c>
      <c r="AA24" s="468"/>
      <c r="AB24" s="472"/>
      <c r="AF24" s="605" t="str">
        <f t="shared" si="1"/>
        <v/>
      </c>
      <c r="AG24" s="605" t="str">
        <f t="shared" si="2"/>
        <v/>
      </c>
      <c r="AH24" s="605" t="str">
        <f t="shared" si="3"/>
        <v/>
      </c>
      <c r="AI24" s="605" t="str">
        <f t="shared" si="4"/>
        <v/>
      </c>
      <c r="AJ24" s="605" t="str">
        <f t="shared" si="5"/>
        <v/>
      </c>
      <c r="AK24" s="605" t="str">
        <f t="shared" si="6"/>
        <v/>
      </c>
      <c r="AL24" s="605" t="str">
        <f t="shared" si="12"/>
        <v/>
      </c>
      <c r="AP24" s="459">
        <v>14</v>
      </c>
      <c r="AS24" s="459" t="str">
        <f t="shared" si="8"/>
        <v/>
      </c>
      <c r="AX24" s="459" t="str">
        <f t="shared" si="9"/>
        <v/>
      </c>
    </row>
    <row r="25" spans="1:50" ht="18" customHeight="1">
      <c r="A25" s="156">
        <v>15</v>
      </c>
      <c r="B25" s="475"/>
      <c r="C25" s="204"/>
      <c r="D25" s="481"/>
      <c r="E25" s="236" t="str">
        <f t="shared" ca="1" si="10"/>
        <v/>
      </c>
      <c r="F25" s="237"/>
      <c r="G25" s="369"/>
      <c r="H25" s="369"/>
      <c r="I25" s="363"/>
      <c r="J25" s="673"/>
      <c r="K25" s="674"/>
      <c r="L25" s="674"/>
      <c r="M25" s="674"/>
      <c r="N25" s="675"/>
      <c r="O25" s="237"/>
      <c r="P25" s="237"/>
      <c r="Q25" s="366"/>
      <c r="R25" s="237"/>
      <c r="S25" s="237"/>
      <c r="T25" s="366"/>
      <c r="U25" s="237"/>
      <c r="V25" s="237"/>
      <c r="W25" s="237"/>
      <c r="X25" s="366"/>
      <c r="Y25" s="204" t="str">
        <f t="shared" si="0"/>
        <v/>
      </c>
      <c r="Z25" s="355" t="str">
        <f t="shared" si="11"/>
        <v/>
      </c>
      <c r="AA25" s="468"/>
      <c r="AB25" s="472"/>
      <c r="AF25" s="605" t="str">
        <f t="shared" si="1"/>
        <v/>
      </c>
      <c r="AG25" s="605" t="str">
        <f t="shared" si="2"/>
        <v/>
      </c>
      <c r="AH25" s="605" t="str">
        <f t="shared" si="3"/>
        <v/>
      </c>
      <c r="AI25" s="605" t="str">
        <f t="shared" si="4"/>
        <v/>
      </c>
      <c r="AJ25" s="605" t="str">
        <f t="shared" si="5"/>
        <v/>
      </c>
      <c r="AK25" s="605" t="str">
        <f t="shared" si="6"/>
        <v/>
      </c>
      <c r="AL25" s="605" t="str">
        <f t="shared" si="12"/>
        <v/>
      </c>
      <c r="AO25" s="466"/>
      <c r="AP25" s="459">
        <v>15</v>
      </c>
      <c r="AS25" s="459" t="str">
        <f t="shared" si="8"/>
        <v/>
      </c>
      <c r="AX25" s="459" t="str">
        <f t="shared" si="9"/>
        <v/>
      </c>
    </row>
    <row r="26" spans="1:50" ht="18" customHeight="1">
      <c r="A26" s="156">
        <v>16</v>
      </c>
      <c r="B26" s="475"/>
      <c r="C26" s="204"/>
      <c r="D26" s="481"/>
      <c r="E26" s="236" t="str">
        <f t="shared" ca="1" si="10"/>
        <v/>
      </c>
      <c r="F26" s="237"/>
      <c r="G26" s="369"/>
      <c r="H26" s="369"/>
      <c r="I26" s="363"/>
      <c r="J26" s="673"/>
      <c r="K26" s="674"/>
      <c r="L26" s="674"/>
      <c r="M26" s="674"/>
      <c r="N26" s="675"/>
      <c r="O26" s="237"/>
      <c r="P26" s="237"/>
      <c r="Q26" s="366"/>
      <c r="R26" s="237"/>
      <c r="S26" s="237"/>
      <c r="T26" s="366"/>
      <c r="U26" s="237"/>
      <c r="V26" s="237"/>
      <c r="W26" s="237"/>
      <c r="X26" s="366"/>
      <c r="Y26" s="204" t="str">
        <f t="shared" si="0"/>
        <v/>
      </c>
      <c r="Z26" s="355" t="str">
        <f t="shared" si="11"/>
        <v/>
      </c>
      <c r="AA26" s="468"/>
      <c r="AB26" s="472"/>
      <c r="AF26" s="605" t="str">
        <f t="shared" si="1"/>
        <v/>
      </c>
      <c r="AG26" s="605" t="str">
        <f t="shared" si="2"/>
        <v/>
      </c>
      <c r="AH26" s="605" t="str">
        <f t="shared" si="3"/>
        <v/>
      </c>
      <c r="AI26" s="605" t="str">
        <f t="shared" si="4"/>
        <v/>
      </c>
      <c r="AJ26" s="605" t="str">
        <f t="shared" si="5"/>
        <v/>
      </c>
      <c r="AK26" s="605" t="str">
        <f t="shared" si="6"/>
        <v/>
      </c>
      <c r="AL26" s="605" t="str">
        <f t="shared" si="12"/>
        <v/>
      </c>
      <c r="AO26" s="466"/>
      <c r="AP26" s="459">
        <v>16</v>
      </c>
      <c r="AS26" s="459" t="str">
        <f t="shared" si="8"/>
        <v/>
      </c>
      <c r="AX26" s="459" t="str">
        <f t="shared" si="9"/>
        <v/>
      </c>
    </row>
    <row r="27" spans="1:50" ht="18" customHeight="1">
      <c r="A27" s="156">
        <v>17</v>
      </c>
      <c r="B27" s="475"/>
      <c r="C27" s="204"/>
      <c r="D27" s="481"/>
      <c r="E27" s="236" t="str">
        <f t="shared" ca="1" si="10"/>
        <v/>
      </c>
      <c r="F27" s="237"/>
      <c r="G27" s="369"/>
      <c r="H27" s="369"/>
      <c r="I27" s="363"/>
      <c r="J27" s="673"/>
      <c r="K27" s="674"/>
      <c r="L27" s="674"/>
      <c r="M27" s="674"/>
      <c r="N27" s="675"/>
      <c r="O27" s="237"/>
      <c r="P27" s="237"/>
      <c r="Q27" s="366"/>
      <c r="R27" s="237"/>
      <c r="S27" s="237"/>
      <c r="T27" s="366"/>
      <c r="U27" s="237"/>
      <c r="V27" s="237"/>
      <c r="W27" s="237"/>
      <c r="X27" s="366"/>
      <c r="Y27" s="204" t="str">
        <f t="shared" si="0"/>
        <v/>
      </c>
      <c r="Z27" s="355" t="str">
        <f t="shared" si="11"/>
        <v/>
      </c>
      <c r="AA27" s="468"/>
      <c r="AB27" s="472"/>
      <c r="AF27" s="605" t="str">
        <f t="shared" si="1"/>
        <v/>
      </c>
      <c r="AG27" s="605" t="str">
        <f t="shared" si="2"/>
        <v/>
      </c>
      <c r="AH27" s="605" t="str">
        <f t="shared" si="3"/>
        <v/>
      </c>
      <c r="AI27" s="605" t="str">
        <f t="shared" si="4"/>
        <v/>
      </c>
      <c r="AJ27" s="605" t="str">
        <f t="shared" si="5"/>
        <v/>
      </c>
      <c r="AK27" s="605" t="str">
        <f t="shared" si="6"/>
        <v/>
      </c>
      <c r="AL27" s="605" t="str">
        <f t="shared" si="12"/>
        <v/>
      </c>
      <c r="AP27" s="459">
        <v>17</v>
      </c>
      <c r="AS27" s="459" t="str">
        <f t="shared" si="8"/>
        <v/>
      </c>
      <c r="AX27" s="459" t="str">
        <f t="shared" si="9"/>
        <v/>
      </c>
    </row>
    <row r="28" spans="1:50" ht="18" customHeight="1">
      <c r="A28" s="156">
        <v>18</v>
      </c>
      <c r="B28" s="475"/>
      <c r="C28" s="204"/>
      <c r="D28" s="481"/>
      <c r="E28" s="236" t="str">
        <f t="shared" ca="1" si="10"/>
        <v/>
      </c>
      <c r="F28" s="237"/>
      <c r="G28" s="369"/>
      <c r="H28" s="369"/>
      <c r="I28" s="363"/>
      <c r="J28" s="673"/>
      <c r="K28" s="674"/>
      <c r="L28" s="674"/>
      <c r="M28" s="674"/>
      <c r="N28" s="675"/>
      <c r="O28" s="237"/>
      <c r="P28" s="237"/>
      <c r="Q28" s="366"/>
      <c r="R28" s="237"/>
      <c r="S28" s="237"/>
      <c r="T28" s="366"/>
      <c r="U28" s="237"/>
      <c r="V28" s="237"/>
      <c r="W28" s="237"/>
      <c r="X28" s="366"/>
      <c r="Y28" s="204" t="str">
        <f t="shared" si="0"/>
        <v/>
      </c>
      <c r="Z28" s="355" t="str">
        <f t="shared" si="11"/>
        <v/>
      </c>
      <c r="AA28" s="468"/>
      <c r="AB28" s="472"/>
      <c r="AF28" s="605" t="str">
        <f t="shared" si="1"/>
        <v/>
      </c>
      <c r="AG28" s="605" t="str">
        <f t="shared" si="2"/>
        <v/>
      </c>
      <c r="AH28" s="605" t="str">
        <f t="shared" si="3"/>
        <v/>
      </c>
      <c r="AI28" s="605" t="str">
        <f t="shared" si="4"/>
        <v/>
      </c>
      <c r="AJ28" s="605" t="str">
        <f t="shared" si="5"/>
        <v/>
      </c>
      <c r="AK28" s="605" t="str">
        <f t="shared" si="6"/>
        <v/>
      </c>
      <c r="AL28" s="605" t="str">
        <f t="shared" si="12"/>
        <v/>
      </c>
      <c r="AP28" s="459">
        <v>18</v>
      </c>
      <c r="AS28" s="459" t="str">
        <f t="shared" si="8"/>
        <v/>
      </c>
      <c r="AX28" s="459" t="str">
        <f t="shared" si="9"/>
        <v/>
      </c>
    </row>
    <row r="29" spans="1:50" ht="18" customHeight="1">
      <c r="A29" s="156">
        <v>19</v>
      </c>
      <c r="B29" s="475"/>
      <c r="C29" s="204"/>
      <c r="D29" s="481"/>
      <c r="E29" s="236" t="str">
        <f t="shared" ca="1" si="10"/>
        <v/>
      </c>
      <c r="F29" s="237"/>
      <c r="G29" s="369"/>
      <c r="H29" s="369"/>
      <c r="I29" s="363"/>
      <c r="J29" s="673"/>
      <c r="K29" s="674"/>
      <c r="L29" s="674"/>
      <c r="M29" s="674"/>
      <c r="N29" s="675"/>
      <c r="O29" s="237"/>
      <c r="P29" s="237"/>
      <c r="Q29" s="366"/>
      <c r="R29" s="237"/>
      <c r="S29" s="237"/>
      <c r="T29" s="366"/>
      <c r="U29" s="237"/>
      <c r="V29" s="237"/>
      <c r="W29" s="237"/>
      <c r="X29" s="366"/>
      <c r="Y29" s="204" t="str">
        <f t="shared" si="0"/>
        <v/>
      </c>
      <c r="Z29" s="355" t="str">
        <f t="shared" si="11"/>
        <v/>
      </c>
      <c r="AA29" s="468"/>
      <c r="AB29" s="472"/>
      <c r="AF29" s="605" t="str">
        <f t="shared" si="1"/>
        <v/>
      </c>
      <c r="AG29" s="605" t="str">
        <f t="shared" si="2"/>
        <v/>
      </c>
      <c r="AH29" s="605" t="str">
        <f t="shared" si="3"/>
        <v/>
      </c>
      <c r="AI29" s="605" t="str">
        <f t="shared" si="4"/>
        <v/>
      </c>
      <c r="AJ29" s="605" t="str">
        <f t="shared" si="5"/>
        <v/>
      </c>
      <c r="AK29" s="605" t="str">
        <f t="shared" si="6"/>
        <v/>
      </c>
      <c r="AL29" s="605" t="str">
        <f t="shared" si="12"/>
        <v/>
      </c>
      <c r="AP29" s="459">
        <v>19</v>
      </c>
      <c r="AS29" s="459" t="str">
        <f t="shared" si="8"/>
        <v/>
      </c>
      <c r="AX29" s="459" t="str">
        <f t="shared" si="9"/>
        <v/>
      </c>
    </row>
    <row r="30" spans="1:50" ht="18" customHeight="1">
      <c r="A30" s="156">
        <v>20</v>
      </c>
      <c r="B30" s="475"/>
      <c r="C30" s="204"/>
      <c r="D30" s="481"/>
      <c r="E30" s="236" t="str">
        <f t="shared" ca="1" si="10"/>
        <v/>
      </c>
      <c r="F30" s="237"/>
      <c r="G30" s="369"/>
      <c r="H30" s="369"/>
      <c r="I30" s="363"/>
      <c r="J30" s="673"/>
      <c r="K30" s="674"/>
      <c r="L30" s="674"/>
      <c r="M30" s="674"/>
      <c r="N30" s="675"/>
      <c r="O30" s="237"/>
      <c r="P30" s="237"/>
      <c r="Q30" s="366"/>
      <c r="R30" s="237"/>
      <c r="S30" s="237"/>
      <c r="T30" s="366"/>
      <c r="U30" s="237"/>
      <c r="V30" s="237"/>
      <c r="W30" s="237"/>
      <c r="X30" s="366"/>
      <c r="Y30" s="204" t="str">
        <f t="shared" si="0"/>
        <v/>
      </c>
      <c r="Z30" s="355" t="str">
        <f t="shared" si="11"/>
        <v/>
      </c>
      <c r="AA30" s="468"/>
      <c r="AB30" s="472"/>
      <c r="AF30" s="605" t="str">
        <f t="shared" si="1"/>
        <v/>
      </c>
      <c r="AG30" s="605" t="str">
        <f t="shared" si="2"/>
        <v/>
      </c>
      <c r="AH30" s="605" t="str">
        <f t="shared" si="3"/>
        <v/>
      </c>
      <c r="AI30" s="605" t="str">
        <f t="shared" si="4"/>
        <v/>
      </c>
      <c r="AJ30" s="605" t="str">
        <f t="shared" si="5"/>
        <v/>
      </c>
      <c r="AK30" s="605" t="str">
        <f t="shared" si="6"/>
        <v/>
      </c>
      <c r="AL30" s="605" t="str">
        <f t="shared" si="12"/>
        <v/>
      </c>
      <c r="AP30" s="459">
        <v>20</v>
      </c>
      <c r="AS30" s="459" t="str">
        <f t="shared" si="8"/>
        <v/>
      </c>
      <c r="AX30" s="459" t="str">
        <f t="shared" si="9"/>
        <v/>
      </c>
    </row>
    <row r="31" spans="1:50" ht="18" customHeight="1">
      <c r="A31" s="156">
        <v>21</v>
      </c>
      <c r="B31" s="475"/>
      <c r="C31" s="204"/>
      <c r="D31" s="481"/>
      <c r="E31" s="236" t="str">
        <f t="shared" ca="1" si="10"/>
        <v/>
      </c>
      <c r="F31" s="237"/>
      <c r="G31" s="369"/>
      <c r="H31" s="369"/>
      <c r="I31" s="363"/>
      <c r="J31" s="673"/>
      <c r="K31" s="674"/>
      <c r="L31" s="674"/>
      <c r="M31" s="674"/>
      <c r="N31" s="675"/>
      <c r="O31" s="237"/>
      <c r="P31" s="237"/>
      <c r="Q31" s="366"/>
      <c r="R31" s="237"/>
      <c r="S31" s="237"/>
      <c r="T31" s="366"/>
      <c r="U31" s="237"/>
      <c r="V31" s="237"/>
      <c r="W31" s="237"/>
      <c r="X31" s="366"/>
      <c r="Y31" s="204" t="str">
        <f t="shared" si="0"/>
        <v/>
      </c>
      <c r="Z31" s="355" t="str">
        <f t="shared" si="11"/>
        <v/>
      </c>
      <c r="AA31" s="468"/>
      <c r="AB31" s="472"/>
      <c r="AF31" s="605" t="str">
        <f t="shared" si="1"/>
        <v/>
      </c>
      <c r="AG31" s="605" t="str">
        <f t="shared" si="2"/>
        <v/>
      </c>
      <c r="AH31" s="605" t="str">
        <f t="shared" si="3"/>
        <v/>
      </c>
      <c r="AI31" s="605" t="str">
        <f t="shared" si="4"/>
        <v/>
      </c>
      <c r="AJ31" s="605" t="str">
        <f t="shared" si="5"/>
        <v/>
      </c>
      <c r="AK31" s="605" t="str">
        <f t="shared" si="6"/>
        <v/>
      </c>
      <c r="AL31" s="605" t="str">
        <f t="shared" si="12"/>
        <v/>
      </c>
      <c r="AP31" s="459">
        <v>21</v>
      </c>
      <c r="AS31" s="459" t="str">
        <f t="shared" si="8"/>
        <v/>
      </c>
      <c r="AX31" s="459" t="str">
        <f t="shared" si="9"/>
        <v/>
      </c>
    </row>
    <row r="32" spans="1:50" ht="18" customHeight="1">
      <c r="A32" s="156">
        <v>22</v>
      </c>
      <c r="B32" s="475"/>
      <c r="C32" s="204"/>
      <c r="D32" s="481"/>
      <c r="E32" s="236" t="str">
        <f t="shared" ca="1" si="10"/>
        <v/>
      </c>
      <c r="F32" s="237"/>
      <c r="G32" s="369"/>
      <c r="H32" s="369"/>
      <c r="I32" s="363"/>
      <c r="J32" s="673"/>
      <c r="K32" s="674"/>
      <c r="L32" s="674"/>
      <c r="M32" s="674"/>
      <c r="N32" s="675"/>
      <c r="O32" s="237"/>
      <c r="P32" s="237"/>
      <c r="Q32" s="366"/>
      <c r="R32" s="237"/>
      <c r="S32" s="237"/>
      <c r="T32" s="366"/>
      <c r="U32" s="237"/>
      <c r="V32" s="237"/>
      <c r="W32" s="237"/>
      <c r="X32" s="366"/>
      <c r="Y32" s="204" t="str">
        <f t="shared" si="0"/>
        <v/>
      </c>
      <c r="Z32" s="355" t="str">
        <f t="shared" si="11"/>
        <v/>
      </c>
      <c r="AA32" s="468"/>
      <c r="AB32" s="472"/>
      <c r="AF32" s="605" t="str">
        <f t="shared" si="1"/>
        <v/>
      </c>
      <c r="AG32" s="605" t="str">
        <f t="shared" si="2"/>
        <v/>
      </c>
      <c r="AH32" s="605" t="str">
        <f t="shared" si="3"/>
        <v/>
      </c>
      <c r="AI32" s="605" t="str">
        <f t="shared" si="4"/>
        <v/>
      </c>
      <c r="AJ32" s="605" t="str">
        <f t="shared" si="5"/>
        <v/>
      </c>
      <c r="AK32" s="605" t="str">
        <f t="shared" si="6"/>
        <v/>
      </c>
      <c r="AL32" s="605" t="str">
        <f t="shared" si="12"/>
        <v/>
      </c>
      <c r="AP32" s="459">
        <v>22</v>
      </c>
      <c r="AS32" s="459" t="str">
        <f t="shared" si="8"/>
        <v/>
      </c>
      <c r="AX32" s="459" t="str">
        <f t="shared" si="9"/>
        <v/>
      </c>
    </row>
    <row r="33" spans="1:50" ht="18" customHeight="1">
      <c r="A33" s="156">
        <v>23</v>
      </c>
      <c r="B33" s="475"/>
      <c r="C33" s="204"/>
      <c r="D33" s="481"/>
      <c r="E33" s="236" t="str">
        <f t="shared" ca="1" si="10"/>
        <v/>
      </c>
      <c r="F33" s="237"/>
      <c r="G33" s="369"/>
      <c r="H33" s="369"/>
      <c r="I33" s="363"/>
      <c r="J33" s="673"/>
      <c r="K33" s="674"/>
      <c r="L33" s="674"/>
      <c r="M33" s="674"/>
      <c r="N33" s="675"/>
      <c r="O33" s="237"/>
      <c r="P33" s="237"/>
      <c r="Q33" s="366"/>
      <c r="R33" s="237"/>
      <c r="S33" s="237"/>
      <c r="T33" s="366"/>
      <c r="U33" s="237"/>
      <c r="V33" s="237"/>
      <c r="W33" s="237"/>
      <c r="X33" s="366"/>
      <c r="Y33" s="204" t="str">
        <f t="shared" si="0"/>
        <v/>
      </c>
      <c r="Z33" s="355" t="str">
        <f t="shared" si="11"/>
        <v/>
      </c>
      <c r="AA33" s="468"/>
      <c r="AB33" s="472"/>
      <c r="AF33" s="605" t="str">
        <f t="shared" si="1"/>
        <v/>
      </c>
      <c r="AG33" s="605" t="str">
        <f t="shared" si="2"/>
        <v/>
      </c>
      <c r="AH33" s="605" t="str">
        <f t="shared" si="3"/>
        <v/>
      </c>
      <c r="AI33" s="605" t="str">
        <f t="shared" si="4"/>
        <v/>
      </c>
      <c r="AJ33" s="605" t="str">
        <f t="shared" si="5"/>
        <v/>
      </c>
      <c r="AK33" s="605" t="str">
        <f t="shared" si="6"/>
        <v/>
      </c>
      <c r="AL33" s="605" t="str">
        <f t="shared" si="12"/>
        <v/>
      </c>
      <c r="AP33" s="459">
        <v>23</v>
      </c>
      <c r="AS33" s="459" t="str">
        <f t="shared" si="8"/>
        <v/>
      </c>
      <c r="AX33" s="459" t="str">
        <f t="shared" si="9"/>
        <v/>
      </c>
    </row>
    <row r="34" spans="1:50" ht="18" customHeight="1">
      <c r="A34" s="156">
        <v>24</v>
      </c>
      <c r="B34" s="475"/>
      <c r="C34" s="204"/>
      <c r="D34" s="481"/>
      <c r="E34" s="236" t="str">
        <f t="shared" ca="1" si="10"/>
        <v/>
      </c>
      <c r="F34" s="237"/>
      <c r="G34" s="369"/>
      <c r="H34" s="369"/>
      <c r="I34" s="363"/>
      <c r="J34" s="673"/>
      <c r="K34" s="674"/>
      <c r="L34" s="674"/>
      <c r="M34" s="674"/>
      <c r="N34" s="675"/>
      <c r="O34" s="237"/>
      <c r="P34" s="237"/>
      <c r="Q34" s="366"/>
      <c r="R34" s="237"/>
      <c r="S34" s="237"/>
      <c r="T34" s="366"/>
      <c r="U34" s="237"/>
      <c r="V34" s="237"/>
      <c r="W34" s="237"/>
      <c r="X34" s="366"/>
      <c r="Y34" s="204" t="str">
        <f t="shared" si="0"/>
        <v/>
      </c>
      <c r="Z34" s="355" t="str">
        <f t="shared" si="11"/>
        <v/>
      </c>
      <c r="AA34" s="468"/>
      <c r="AB34" s="472"/>
      <c r="AF34" s="605" t="str">
        <f t="shared" si="1"/>
        <v/>
      </c>
      <c r="AG34" s="605" t="str">
        <f t="shared" si="2"/>
        <v/>
      </c>
      <c r="AH34" s="605" t="str">
        <f t="shared" si="3"/>
        <v/>
      </c>
      <c r="AI34" s="605" t="str">
        <f t="shared" si="4"/>
        <v/>
      </c>
      <c r="AJ34" s="605" t="str">
        <f t="shared" si="5"/>
        <v/>
      </c>
      <c r="AK34" s="605" t="str">
        <f t="shared" si="6"/>
        <v/>
      </c>
      <c r="AL34" s="605" t="str">
        <f t="shared" si="12"/>
        <v/>
      </c>
      <c r="AP34" s="459">
        <v>24</v>
      </c>
      <c r="AS34" s="459" t="str">
        <f t="shared" si="8"/>
        <v/>
      </c>
      <c r="AX34" s="459" t="str">
        <f t="shared" si="9"/>
        <v/>
      </c>
    </row>
    <row r="35" spans="1:50" ht="18" customHeight="1">
      <c r="A35" s="156">
        <v>25</v>
      </c>
      <c r="B35" s="475"/>
      <c r="C35" s="204"/>
      <c r="D35" s="481"/>
      <c r="E35" s="236" t="str">
        <f t="shared" ca="1" si="10"/>
        <v/>
      </c>
      <c r="F35" s="237"/>
      <c r="G35" s="369"/>
      <c r="H35" s="369"/>
      <c r="I35" s="363"/>
      <c r="J35" s="673"/>
      <c r="K35" s="674"/>
      <c r="L35" s="674"/>
      <c r="M35" s="674"/>
      <c r="N35" s="675"/>
      <c r="O35" s="237"/>
      <c r="P35" s="237"/>
      <c r="Q35" s="366"/>
      <c r="R35" s="237"/>
      <c r="S35" s="237"/>
      <c r="T35" s="366"/>
      <c r="U35" s="237"/>
      <c r="V35" s="237"/>
      <c r="W35" s="237"/>
      <c r="X35" s="366"/>
      <c r="Y35" s="204" t="str">
        <f t="shared" si="0"/>
        <v/>
      </c>
      <c r="Z35" s="355" t="str">
        <f t="shared" si="11"/>
        <v/>
      </c>
      <c r="AA35" s="468"/>
      <c r="AB35" s="472"/>
      <c r="AF35" s="605" t="str">
        <f t="shared" si="1"/>
        <v/>
      </c>
      <c r="AG35" s="605" t="str">
        <f t="shared" si="2"/>
        <v/>
      </c>
      <c r="AH35" s="605" t="str">
        <f t="shared" si="3"/>
        <v/>
      </c>
      <c r="AI35" s="605" t="str">
        <f t="shared" si="4"/>
        <v/>
      </c>
      <c r="AJ35" s="605" t="str">
        <f t="shared" si="5"/>
        <v/>
      </c>
      <c r="AK35" s="605" t="str">
        <f t="shared" si="6"/>
        <v/>
      </c>
      <c r="AL35" s="605" t="str">
        <f t="shared" si="12"/>
        <v/>
      </c>
      <c r="AP35" s="459">
        <v>25</v>
      </c>
      <c r="AS35" s="459" t="str">
        <f t="shared" si="8"/>
        <v/>
      </c>
      <c r="AX35" s="459" t="str">
        <f t="shared" si="9"/>
        <v/>
      </c>
    </row>
    <row r="36" spans="1:50" ht="18" customHeight="1">
      <c r="A36" s="156">
        <v>26</v>
      </c>
      <c r="B36" s="475"/>
      <c r="C36" s="204"/>
      <c r="D36" s="481"/>
      <c r="E36" s="236" t="str">
        <f t="shared" ca="1" si="10"/>
        <v/>
      </c>
      <c r="F36" s="237"/>
      <c r="G36" s="369"/>
      <c r="H36" s="369"/>
      <c r="I36" s="363"/>
      <c r="J36" s="673"/>
      <c r="K36" s="674"/>
      <c r="L36" s="674"/>
      <c r="M36" s="674"/>
      <c r="N36" s="675"/>
      <c r="O36" s="237"/>
      <c r="P36" s="237"/>
      <c r="Q36" s="366"/>
      <c r="R36" s="237"/>
      <c r="S36" s="237"/>
      <c r="T36" s="366"/>
      <c r="U36" s="237"/>
      <c r="V36" s="237"/>
      <c r="W36" s="237"/>
      <c r="X36" s="366"/>
      <c r="Y36" s="204" t="str">
        <f t="shared" si="0"/>
        <v/>
      </c>
      <c r="Z36" s="355" t="str">
        <f t="shared" si="11"/>
        <v/>
      </c>
      <c r="AA36" s="468"/>
      <c r="AB36" s="472"/>
      <c r="AF36" s="605" t="str">
        <f t="shared" si="1"/>
        <v/>
      </c>
      <c r="AG36" s="605" t="str">
        <f t="shared" si="2"/>
        <v/>
      </c>
      <c r="AH36" s="605" t="str">
        <f t="shared" si="3"/>
        <v/>
      </c>
      <c r="AI36" s="605" t="str">
        <f t="shared" si="4"/>
        <v/>
      </c>
      <c r="AJ36" s="605" t="str">
        <f t="shared" si="5"/>
        <v/>
      </c>
      <c r="AK36" s="605" t="str">
        <f t="shared" si="6"/>
        <v/>
      </c>
      <c r="AL36" s="605" t="str">
        <f t="shared" si="12"/>
        <v/>
      </c>
      <c r="AP36" s="459">
        <v>26</v>
      </c>
      <c r="AS36" s="459" t="str">
        <f t="shared" si="8"/>
        <v/>
      </c>
      <c r="AX36" s="459" t="str">
        <f t="shared" si="9"/>
        <v/>
      </c>
    </row>
    <row r="37" spans="1:50" ht="18" customHeight="1">
      <c r="A37" s="156">
        <v>27</v>
      </c>
      <c r="B37" s="475"/>
      <c r="C37" s="204"/>
      <c r="D37" s="481"/>
      <c r="E37" s="236" t="str">
        <f t="shared" ca="1" si="10"/>
        <v/>
      </c>
      <c r="F37" s="237"/>
      <c r="G37" s="369"/>
      <c r="H37" s="369"/>
      <c r="I37" s="363"/>
      <c r="J37" s="673"/>
      <c r="K37" s="674"/>
      <c r="L37" s="674"/>
      <c r="M37" s="674"/>
      <c r="N37" s="675"/>
      <c r="O37" s="237"/>
      <c r="P37" s="237"/>
      <c r="Q37" s="366"/>
      <c r="R37" s="237"/>
      <c r="S37" s="237"/>
      <c r="T37" s="366"/>
      <c r="U37" s="237"/>
      <c r="V37" s="237"/>
      <c r="W37" s="237"/>
      <c r="X37" s="366"/>
      <c r="Y37" s="204" t="str">
        <f t="shared" si="0"/>
        <v/>
      </c>
      <c r="Z37" s="355" t="str">
        <f t="shared" si="11"/>
        <v/>
      </c>
      <c r="AA37" s="468"/>
      <c r="AB37" s="472"/>
      <c r="AF37" s="605" t="str">
        <f t="shared" si="1"/>
        <v/>
      </c>
      <c r="AG37" s="605" t="str">
        <f t="shared" si="2"/>
        <v/>
      </c>
      <c r="AH37" s="605" t="str">
        <f t="shared" si="3"/>
        <v/>
      </c>
      <c r="AI37" s="605" t="str">
        <f t="shared" si="4"/>
        <v/>
      </c>
      <c r="AJ37" s="605" t="str">
        <f t="shared" si="5"/>
        <v/>
      </c>
      <c r="AK37" s="605" t="str">
        <f t="shared" si="6"/>
        <v/>
      </c>
      <c r="AL37" s="605" t="str">
        <f t="shared" si="12"/>
        <v/>
      </c>
      <c r="AP37" s="459">
        <v>27</v>
      </c>
      <c r="AS37" s="459" t="str">
        <f t="shared" si="8"/>
        <v/>
      </c>
      <c r="AX37" s="459" t="str">
        <f t="shared" si="9"/>
        <v/>
      </c>
    </row>
    <row r="38" spans="1:50" ht="18" customHeight="1">
      <c r="A38" s="156">
        <v>28</v>
      </c>
      <c r="B38" s="475"/>
      <c r="C38" s="204"/>
      <c r="D38" s="481"/>
      <c r="E38" s="236" t="str">
        <f t="shared" ca="1" si="10"/>
        <v/>
      </c>
      <c r="F38" s="237"/>
      <c r="G38" s="369"/>
      <c r="H38" s="369"/>
      <c r="I38" s="363"/>
      <c r="J38" s="673"/>
      <c r="K38" s="674"/>
      <c r="L38" s="674"/>
      <c r="M38" s="674"/>
      <c r="N38" s="675"/>
      <c r="O38" s="237"/>
      <c r="P38" s="237"/>
      <c r="Q38" s="366"/>
      <c r="R38" s="237"/>
      <c r="S38" s="237"/>
      <c r="T38" s="366"/>
      <c r="U38" s="237"/>
      <c r="V38" s="237"/>
      <c r="W38" s="237"/>
      <c r="X38" s="366"/>
      <c r="Y38" s="204" t="str">
        <f t="shared" si="0"/>
        <v/>
      </c>
      <c r="Z38" s="355" t="str">
        <f t="shared" si="11"/>
        <v/>
      </c>
      <c r="AA38" s="468"/>
      <c r="AB38" s="472"/>
      <c r="AF38" s="605" t="str">
        <f t="shared" si="1"/>
        <v/>
      </c>
      <c r="AG38" s="605" t="str">
        <f t="shared" si="2"/>
        <v/>
      </c>
      <c r="AH38" s="605" t="str">
        <f t="shared" si="3"/>
        <v/>
      </c>
      <c r="AI38" s="605" t="str">
        <f t="shared" si="4"/>
        <v/>
      </c>
      <c r="AJ38" s="605" t="str">
        <f t="shared" si="5"/>
        <v/>
      </c>
      <c r="AK38" s="605" t="str">
        <f t="shared" si="6"/>
        <v/>
      </c>
      <c r="AL38" s="605" t="str">
        <f t="shared" si="12"/>
        <v/>
      </c>
      <c r="AP38" s="459">
        <v>28</v>
      </c>
      <c r="AS38" s="459" t="str">
        <f t="shared" si="8"/>
        <v/>
      </c>
      <c r="AX38" s="459" t="str">
        <f t="shared" si="9"/>
        <v/>
      </c>
    </row>
    <row r="39" spans="1:50" ht="18" customHeight="1">
      <c r="A39" s="156">
        <v>29</v>
      </c>
      <c r="B39" s="475"/>
      <c r="C39" s="204"/>
      <c r="D39" s="481"/>
      <c r="E39" s="236" t="str">
        <f t="shared" ca="1" si="10"/>
        <v/>
      </c>
      <c r="F39" s="237"/>
      <c r="G39" s="369"/>
      <c r="H39" s="369"/>
      <c r="I39" s="363"/>
      <c r="J39" s="673"/>
      <c r="K39" s="674"/>
      <c r="L39" s="674"/>
      <c r="M39" s="674"/>
      <c r="N39" s="675"/>
      <c r="O39" s="237"/>
      <c r="P39" s="237"/>
      <c r="Q39" s="366"/>
      <c r="R39" s="237"/>
      <c r="S39" s="237"/>
      <c r="T39" s="366"/>
      <c r="U39" s="237"/>
      <c r="V39" s="237"/>
      <c r="W39" s="237"/>
      <c r="X39" s="366"/>
      <c r="Y39" s="204" t="str">
        <f t="shared" si="0"/>
        <v/>
      </c>
      <c r="Z39" s="355" t="str">
        <f t="shared" si="11"/>
        <v/>
      </c>
      <c r="AA39" s="468"/>
      <c r="AB39" s="472"/>
      <c r="AF39" s="605" t="str">
        <f t="shared" si="1"/>
        <v/>
      </c>
      <c r="AG39" s="605" t="str">
        <f t="shared" si="2"/>
        <v/>
      </c>
      <c r="AH39" s="605" t="str">
        <f t="shared" si="3"/>
        <v/>
      </c>
      <c r="AI39" s="605" t="str">
        <f t="shared" si="4"/>
        <v/>
      </c>
      <c r="AJ39" s="605" t="str">
        <f t="shared" si="5"/>
        <v/>
      </c>
      <c r="AK39" s="605" t="str">
        <f t="shared" si="6"/>
        <v/>
      </c>
      <c r="AL39" s="605" t="str">
        <f t="shared" si="12"/>
        <v/>
      </c>
      <c r="AP39" s="459">
        <v>29</v>
      </c>
      <c r="AS39" s="459" t="str">
        <f t="shared" si="8"/>
        <v/>
      </c>
      <c r="AX39" s="459" t="str">
        <f t="shared" si="9"/>
        <v/>
      </c>
    </row>
    <row r="40" spans="1:50" ht="18" customHeight="1">
      <c r="A40" s="156">
        <v>30</v>
      </c>
      <c r="B40" s="475"/>
      <c r="C40" s="204"/>
      <c r="D40" s="481"/>
      <c r="E40" s="236" t="str">
        <f t="shared" ca="1" si="10"/>
        <v/>
      </c>
      <c r="F40" s="237"/>
      <c r="G40" s="369"/>
      <c r="H40" s="369"/>
      <c r="I40" s="363"/>
      <c r="J40" s="673"/>
      <c r="K40" s="674"/>
      <c r="L40" s="674"/>
      <c r="M40" s="674"/>
      <c r="N40" s="675"/>
      <c r="O40" s="237"/>
      <c r="P40" s="237"/>
      <c r="Q40" s="366"/>
      <c r="R40" s="237"/>
      <c r="S40" s="237"/>
      <c r="T40" s="366"/>
      <c r="U40" s="237"/>
      <c r="V40" s="237"/>
      <c r="W40" s="237"/>
      <c r="X40" s="366"/>
      <c r="Y40" s="204" t="str">
        <f t="shared" si="0"/>
        <v/>
      </c>
      <c r="Z40" s="355" t="str">
        <f t="shared" si="11"/>
        <v/>
      </c>
      <c r="AA40" s="468"/>
      <c r="AB40" s="472"/>
      <c r="AF40" s="605" t="str">
        <f t="shared" si="1"/>
        <v/>
      </c>
      <c r="AG40" s="605" t="str">
        <f t="shared" si="2"/>
        <v/>
      </c>
      <c r="AH40" s="605" t="str">
        <f t="shared" si="3"/>
        <v/>
      </c>
      <c r="AI40" s="605" t="str">
        <f t="shared" si="4"/>
        <v/>
      </c>
      <c r="AJ40" s="605" t="str">
        <f t="shared" si="5"/>
        <v/>
      </c>
      <c r="AK40" s="605" t="str">
        <f t="shared" si="6"/>
        <v/>
      </c>
      <c r="AL40" s="605" t="str">
        <f t="shared" ref="AL40:AL59" si="13">IF(SUM(AH40:AI40)=0,"",SUM(AH40:AI40))</f>
        <v/>
      </c>
      <c r="AP40" s="459">
        <v>30</v>
      </c>
      <c r="AS40" s="459" t="str">
        <f t="shared" si="8"/>
        <v/>
      </c>
      <c r="AX40" s="459" t="str">
        <f t="shared" si="9"/>
        <v/>
      </c>
    </row>
    <row r="41" spans="1:50" ht="18" hidden="1" customHeight="1">
      <c r="A41" s="156">
        <v>31</v>
      </c>
      <c r="B41" s="475"/>
      <c r="C41" s="204"/>
      <c r="D41" s="481"/>
      <c r="E41" s="236" t="str">
        <f t="shared" ca="1" si="10"/>
        <v/>
      </c>
      <c r="F41" s="237"/>
      <c r="G41" s="369"/>
      <c r="H41" s="369"/>
      <c r="I41" s="363"/>
      <c r="J41" s="673"/>
      <c r="K41" s="674"/>
      <c r="L41" s="674"/>
      <c r="M41" s="674"/>
      <c r="N41" s="675"/>
      <c r="O41" s="237"/>
      <c r="P41" s="237"/>
      <c r="Q41" s="366"/>
      <c r="R41" s="237"/>
      <c r="S41" s="237"/>
      <c r="T41" s="366"/>
      <c r="U41" s="237"/>
      <c r="V41" s="237"/>
      <c r="W41" s="237"/>
      <c r="X41" s="366"/>
      <c r="Y41" s="204" t="str">
        <f t="shared" si="0"/>
        <v/>
      </c>
      <c r="Z41" s="355" t="str">
        <f t="shared" si="11"/>
        <v/>
      </c>
      <c r="AA41" s="468"/>
      <c r="AB41" s="472"/>
      <c r="AF41" s="605" t="str">
        <f t="shared" si="1"/>
        <v/>
      </c>
      <c r="AG41" s="605" t="str">
        <f t="shared" si="2"/>
        <v/>
      </c>
      <c r="AH41" s="605" t="str">
        <f t="shared" si="3"/>
        <v/>
      </c>
      <c r="AI41" s="605" t="str">
        <f t="shared" si="4"/>
        <v/>
      </c>
      <c r="AJ41" s="605" t="str">
        <f t="shared" si="5"/>
        <v/>
      </c>
      <c r="AK41" s="605" t="str">
        <f t="shared" si="6"/>
        <v/>
      </c>
      <c r="AL41" s="605" t="str">
        <f t="shared" si="13"/>
        <v/>
      </c>
      <c r="AP41" s="459">
        <v>31</v>
      </c>
      <c r="AS41" s="459" t="str">
        <f t="shared" si="8"/>
        <v/>
      </c>
      <c r="AX41" s="459" t="str">
        <f t="shared" si="9"/>
        <v/>
      </c>
    </row>
    <row r="42" spans="1:50" ht="18" hidden="1" customHeight="1">
      <c r="A42" s="156">
        <v>32</v>
      </c>
      <c r="B42" s="475"/>
      <c r="C42" s="204"/>
      <c r="D42" s="481"/>
      <c r="E42" s="236" t="str">
        <f t="shared" ca="1" si="10"/>
        <v/>
      </c>
      <c r="F42" s="237"/>
      <c r="G42" s="369"/>
      <c r="H42" s="369"/>
      <c r="I42" s="363"/>
      <c r="J42" s="673"/>
      <c r="K42" s="674"/>
      <c r="L42" s="674"/>
      <c r="M42" s="674"/>
      <c r="N42" s="675"/>
      <c r="O42" s="237"/>
      <c r="P42" s="237"/>
      <c r="Q42" s="366"/>
      <c r="R42" s="237"/>
      <c r="S42" s="237"/>
      <c r="T42" s="366"/>
      <c r="U42" s="237"/>
      <c r="V42" s="237"/>
      <c r="W42" s="237"/>
      <c r="X42" s="366"/>
      <c r="Y42" s="204" t="str">
        <f t="shared" si="0"/>
        <v/>
      </c>
      <c r="Z42" s="355" t="str">
        <f t="shared" si="11"/>
        <v/>
      </c>
      <c r="AA42" s="468"/>
      <c r="AB42" s="472"/>
      <c r="AF42" s="605" t="str">
        <f t="shared" si="1"/>
        <v/>
      </c>
      <c r="AG42" s="605" t="str">
        <f t="shared" si="2"/>
        <v/>
      </c>
      <c r="AH42" s="605" t="str">
        <f t="shared" si="3"/>
        <v/>
      </c>
      <c r="AI42" s="605" t="str">
        <f t="shared" si="4"/>
        <v/>
      </c>
      <c r="AJ42" s="605" t="str">
        <f t="shared" si="5"/>
        <v/>
      </c>
      <c r="AK42" s="605" t="str">
        <f t="shared" si="6"/>
        <v/>
      </c>
      <c r="AL42" s="605" t="str">
        <f t="shared" si="13"/>
        <v/>
      </c>
      <c r="AP42" s="459">
        <v>32</v>
      </c>
      <c r="AS42" s="459" t="str">
        <f t="shared" si="8"/>
        <v/>
      </c>
      <c r="AX42" s="459" t="str">
        <f t="shared" si="9"/>
        <v/>
      </c>
    </row>
    <row r="43" spans="1:50" ht="18" hidden="1" customHeight="1">
      <c r="A43" s="156">
        <v>33</v>
      </c>
      <c r="B43" s="475"/>
      <c r="C43" s="204"/>
      <c r="D43" s="481"/>
      <c r="E43" s="236" t="str">
        <f t="shared" ca="1" si="10"/>
        <v/>
      </c>
      <c r="F43" s="237"/>
      <c r="G43" s="369"/>
      <c r="H43" s="369"/>
      <c r="I43" s="363"/>
      <c r="J43" s="673"/>
      <c r="K43" s="674"/>
      <c r="L43" s="674"/>
      <c r="M43" s="674"/>
      <c r="N43" s="675"/>
      <c r="O43" s="237"/>
      <c r="P43" s="237"/>
      <c r="Q43" s="366"/>
      <c r="R43" s="237"/>
      <c r="S43" s="237"/>
      <c r="T43" s="366"/>
      <c r="U43" s="237"/>
      <c r="V43" s="237"/>
      <c r="W43" s="237"/>
      <c r="X43" s="366"/>
      <c r="Y43" s="204" t="str">
        <f t="shared" si="0"/>
        <v/>
      </c>
      <c r="Z43" s="355" t="str">
        <f t="shared" si="11"/>
        <v/>
      </c>
      <c r="AA43" s="468"/>
      <c r="AB43" s="472"/>
      <c r="AF43" s="605" t="str">
        <f t="shared" si="1"/>
        <v/>
      </c>
      <c r="AG43" s="605" t="str">
        <f t="shared" si="2"/>
        <v/>
      </c>
      <c r="AH43" s="605" t="str">
        <f t="shared" si="3"/>
        <v/>
      </c>
      <c r="AI43" s="605" t="str">
        <f t="shared" si="4"/>
        <v/>
      </c>
      <c r="AJ43" s="605" t="str">
        <f t="shared" si="5"/>
        <v/>
      </c>
      <c r="AK43" s="605" t="str">
        <f t="shared" si="6"/>
        <v/>
      </c>
      <c r="AL43" s="605" t="str">
        <f t="shared" si="13"/>
        <v/>
      </c>
      <c r="AP43" s="459">
        <v>33</v>
      </c>
      <c r="AS43" s="459" t="str">
        <f t="shared" si="8"/>
        <v/>
      </c>
      <c r="AX43" s="459" t="str">
        <f t="shared" si="9"/>
        <v/>
      </c>
    </row>
    <row r="44" spans="1:50" ht="18" hidden="1" customHeight="1">
      <c r="A44" s="156">
        <v>34</v>
      </c>
      <c r="B44" s="475"/>
      <c r="C44" s="204"/>
      <c r="D44" s="481"/>
      <c r="E44" s="236" t="str">
        <f t="shared" ca="1" si="10"/>
        <v/>
      </c>
      <c r="F44" s="237"/>
      <c r="G44" s="369"/>
      <c r="H44" s="369"/>
      <c r="I44" s="363"/>
      <c r="J44" s="673"/>
      <c r="K44" s="674"/>
      <c r="L44" s="674"/>
      <c r="M44" s="674"/>
      <c r="N44" s="675"/>
      <c r="O44" s="237"/>
      <c r="P44" s="237"/>
      <c r="Q44" s="366"/>
      <c r="R44" s="237"/>
      <c r="S44" s="237"/>
      <c r="T44" s="366"/>
      <c r="U44" s="237"/>
      <c r="V44" s="237"/>
      <c r="W44" s="237"/>
      <c r="X44" s="366"/>
      <c r="Y44" s="204" t="str">
        <f t="shared" si="0"/>
        <v/>
      </c>
      <c r="Z44" s="355" t="str">
        <f t="shared" si="11"/>
        <v/>
      </c>
      <c r="AA44" s="468"/>
      <c r="AB44" s="472"/>
      <c r="AF44" s="605" t="str">
        <f t="shared" si="1"/>
        <v/>
      </c>
      <c r="AG44" s="605" t="str">
        <f t="shared" si="2"/>
        <v/>
      </c>
      <c r="AH44" s="605" t="str">
        <f t="shared" si="3"/>
        <v/>
      </c>
      <c r="AI44" s="605" t="str">
        <f t="shared" si="4"/>
        <v/>
      </c>
      <c r="AJ44" s="605" t="str">
        <f t="shared" si="5"/>
        <v/>
      </c>
      <c r="AK44" s="605" t="str">
        <f t="shared" si="6"/>
        <v/>
      </c>
      <c r="AL44" s="605" t="str">
        <f t="shared" si="13"/>
        <v/>
      </c>
      <c r="AP44" s="459">
        <v>34</v>
      </c>
      <c r="AS44" s="459" t="str">
        <f t="shared" si="8"/>
        <v/>
      </c>
      <c r="AX44" s="459" t="str">
        <f t="shared" si="9"/>
        <v/>
      </c>
    </row>
    <row r="45" spans="1:50" ht="18" hidden="1" customHeight="1">
      <c r="A45" s="156">
        <v>35</v>
      </c>
      <c r="B45" s="475"/>
      <c r="C45" s="204"/>
      <c r="D45" s="481"/>
      <c r="E45" s="236" t="str">
        <f t="shared" ca="1" si="10"/>
        <v/>
      </c>
      <c r="F45" s="237"/>
      <c r="G45" s="369"/>
      <c r="H45" s="369"/>
      <c r="I45" s="363"/>
      <c r="J45" s="673"/>
      <c r="K45" s="674"/>
      <c r="L45" s="674"/>
      <c r="M45" s="674"/>
      <c r="N45" s="675"/>
      <c r="O45" s="237"/>
      <c r="P45" s="237"/>
      <c r="Q45" s="366"/>
      <c r="R45" s="237"/>
      <c r="S45" s="237"/>
      <c r="T45" s="366"/>
      <c r="U45" s="237"/>
      <c r="V45" s="237"/>
      <c r="W45" s="237"/>
      <c r="X45" s="366"/>
      <c r="Y45" s="204" t="str">
        <f t="shared" si="0"/>
        <v/>
      </c>
      <c r="Z45" s="355" t="str">
        <f t="shared" si="11"/>
        <v/>
      </c>
      <c r="AA45" s="468"/>
      <c r="AB45" s="472"/>
      <c r="AF45" s="605" t="str">
        <f t="shared" si="1"/>
        <v/>
      </c>
      <c r="AG45" s="605" t="str">
        <f t="shared" si="2"/>
        <v/>
      </c>
      <c r="AH45" s="605" t="str">
        <f t="shared" si="3"/>
        <v/>
      </c>
      <c r="AI45" s="605" t="str">
        <f t="shared" si="4"/>
        <v/>
      </c>
      <c r="AJ45" s="605" t="str">
        <f t="shared" si="5"/>
        <v/>
      </c>
      <c r="AK45" s="605" t="str">
        <f t="shared" si="6"/>
        <v/>
      </c>
      <c r="AL45" s="605" t="str">
        <f t="shared" si="13"/>
        <v/>
      </c>
      <c r="AP45" s="459">
        <v>35</v>
      </c>
      <c r="AS45" s="459" t="str">
        <f t="shared" si="8"/>
        <v/>
      </c>
      <c r="AX45" s="459" t="str">
        <f t="shared" si="9"/>
        <v/>
      </c>
    </row>
    <row r="46" spans="1:50" ht="18" hidden="1" customHeight="1">
      <c r="A46" s="156">
        <v>36</v>
      </c>
      <c r="B46" s="475"/>
      <c r="C46" s="204"/>
      <c r="D46" s="481"/>
      <c r="E46" s="236" t="str">
        <f t="shared" ca="1" si="10"/>
        <v/>
      </c>
      <c r="F46" s="237"/>
      <c r="G46" s="369"/>
      <c r="H46" s="369"/>
      <c r="I46" s="363"/>
      <c r="J46" s="673"/>
      <c r="K46" s="674"/>
      <c r="L46" s="674"/>
      <c r="M46" s="674"/>
      <c r="N46" s="675"/>
      <c r="O46" s="237"/>
      <c r="P46" s="237"/>
      <c r="Q46" s="366"/>
      <c r="R46" s="237"/>
      <c r="S46" s="237"/>
      <c r="T46" s="366"/>
      <c r="U46" s="237"/>
      <c r="V46" s="237"/>
      <c r="W46" s="237"/>
      <c r="X46" s="366"/>
      <c r="Y46" s="204" t="str">
        <f t="shared" si="0"/>
        <v/>
      </c>
      <c r="Z46" s="355" t="str">
        <f t="shared" si="11"/>
        <v/>
      </c>
      <c r="AA46" s="468"/>
      <c r="AB46" s="472"/>
      <c r="AF46" s="605" t="str">
        <f t="shared" si="1"/>
        <v/>
      </c>
      <c r="AG46" s="605" t="str">
        <f t="shared" si="2"/>
        <v/>
      </c>
      <c r="AH46" s="605" t="str">
        <f t="shared" si="3"/>
        <v/>
      </c>
      <c r="AI46" s="605" t="str">
        <f t="shared" si="4"/>
        <v/>
      </c>
      <c r="AJ46" s="605" t="str">
        <f t="shared" si="5"/>
        <v/>
      </c>
      <c r="AK46" s="605" t="str">
        <f t="shared" si="6"/>
        <v/>
      </c>
      <c r="AL46" s="605" t="str">
        <f t="shared" si="13"/>
        <v/>
      </c>
      <c r="AP46" s="459">
        <v>36</v>
      </c>
      <c r="AS46" s="459" t="str">
        <f t="shared" si="8"/>
        <v/>
      </c>
      <c r="AX46" s="459" t="str">
        <f t="shared" si="9"/>
        <v/>
      </c>
    </row>
    <row r="47" spans="1:50" ht="18" hidden="1" customHeight="1">
      <c r="A47" s="156">
        <v>37</v>
      </c>
      <c r="B47" s="475"/>
      <c r="C47" s="204"/>
      <c r="D47" s="481"/>
      <c r="E47" s="236" t="str">
        <f t="shared" ca="1" si="10"/>
        <v/>
      </c>
      <c r="F47" s="237"/>
      <c r="G47" s="369"/>
      <c r="H47" s="369"/>
      <c r="I47" s="363"/>
      <c r="J47" s="673"/>
      <c r="K47" s="674"/>
      <c r="L47" s="674"/>
      <c r="M47" s="674"/>
      <c r="N47" s="675"/>
      <c r="O47" s="237"/>
      <c r="P47" s="237"/>
      <c r="Q47" s="366"/>
      <c r="R47" s="237"/>
      <c r="S47" s="237"/>
      <c r="T47" s="366"/>
      <c r="U47" s="237"/>
      <c r="V47" s="237"/>
      <c r="W47" s="237"/>
      <c r="X47" s="366"/>
      <c r="Y47" s="204" t="str">
        <f t="shared" si="0"/>
        <v/>
      </c>
      <c r="Z47" s="355" t="str">
        <f t="shared" si="11"/>
        <v/>
      </c>
      <c r="AA47" s="468"/>
      <c r="AB47" s="472"/>
      <c r="AF47" s="605" t="str">
        <f t="shared" si="1"/>
        <v/>
      </c>
      <c r="AG47" s="605" t="str">
        <f t="shared" si="2"/>
        <v/>
      </c>
      <c r="AH47" s="605" t="str">
        <f t="shared" si="3"/>
        <v/>
      </c>
      <c r="AI47" s="605" t="str">
        <f t="shared" si="4"/>
        <v/>
      </c>
      <c r="AJ47" s="605" t="str">
        <f t="shared" si="5"/>
        <v/>
      </c>
      <c r="AK47" s="605" t="str">
        <f t="shared" si="6"/>
        <v/>
      </c>
      <c r="AL47" s="605" t="str">
        <f t="shared" si="13"/>
        <v/>
      </c>
      <c r="AP47" s="459">
        <v>37</v>
      </c>
      <c r="AS47" s="459" t="str">
        <f t="shared" si="8"/>
        <v/>
      </c>
      <c r="AX47" s="459" t="str">
        <f t="shared" si="9"/>
        <v/>
      </c>
    </row>
    <row r="48" spans="1:50" ht="18" hidden="1" customHeight="1">
      <c r="A48" s="156">
        <v>38</v>
      </c>
      <c r="B48" s="475"/>
      <c r="C48" s="204"/>
      <c r="D48" s="481"/>
      <c r="E48" s="236" t="str">
        <f t="shared" ca="1" si="10"/>
        <v/>
      </c>
      <c r="F48" s="237"/>
      <c r="G48" s="369"/>
      <c r="H48" s="369"/>
      <c r="I48" s="363"/>
      <c r="J48" s="673"/>
      <c r="K48" s="674"/>
      <c r="L48" s="674"/>
      <c r="M48" s="674"/>
      <c r="N48" s="675"/>
      <c r="O48" s="237"/>
      <c r="P48" s="237"/>
      <c r="Q48" s="366"/>
      <c r="R48" s="237"/>
      <c r="S48" s="237"/>
      <c r="T48" s="366"/>
      <c r="U48" s="237"/>
      <c r="V48" s="237"/>
      <c r="W48" s="237"/>
      <c r="X48" s="366"/>
      <c r="Y48" s="204" t="str">
        <f t="shared" si="0"/>
        <v/>
      </c>
      <c r="Z48" s="355" t="str">
        <f t="shared" si="11"/>
        <v/>
      </c>
      <c r="AA48" s="468"/>
      <c r="AB48" s="472"/>
      <c r="AF48" s="605" t="str">
        <f t="shared" si="1"/>
        <v/>
      </c>
      <c r="AG48" s="605" t="str">
        <f t="shared" si="2"/>
        <v/>
      </c>
      <c r="AH48" s="605" t="str">
        <f t="shared" si="3"/>
        <v/>
      </c>
      <c r="AI48" s="605" t="str">
        <f t="shared" si="4"/>
        <v/>
      </c>
      <c r="AJ48" s="605" t="str">
        <f t="shared" si="5"/>
        <v/>
      </c>
      <c r="AK48" s="605" t="str">
        <f t="shared" si="6"/>
        <v/>
      </c>
      <c r="AL48" s="605" t="str">
        <f t="shared" si="13"/>
        <v/>
      </c>
      <c r="AP48" s="459">
        <v>38</v>
      </c>
      <c r="AS48" s="459" t="str">
        <f t="shared" si="8"/>
        <v/>
      </c>
      <c r="AX48" s="459" t="str">
        <f t="shared" si="9"/>
        <v/>
      </c>
    </row>
    <row r="49" spans="1:276" ht="18" hidden="1" customHeight="1">
      <c r="A49" s="156">
        <v>39</v>
      </c>
      <c r="B49" s="475"/>
      <c r="C49" s="204"/>
      <c r="D49" s="481"/>
      <c r="E49" s="236" t="str">
        <f t="shared" ca="1" si="10"/>
        <v/>
      </c>
      <c r="F49" s="237"/>
      <c r="G49" s="369"/>
      <c r="H49" s="369"/>
      <c r="I49" s="363"/>
      <c r="J49" s="673"/>
      <c r="K49" s="674"/>
      <c r="L49" s="674"/>
      <c r="M49" s="674"/>
      <c r="N49" s="675"/>
      <c r="O49" s="237"/>
      <c r="P49" s="237"/>
      <c r="Q49" s="366"/>
      <c r="R49" s="237"/>
      <c r="S49" s="237"/>
      <c r="T49" s="366"/>
      <c r="U49" s="237"/>
      <c r="V49" s="237"/>
      <c r="W49" s="237"/>
      <c r="X49" s="366"/>
      <c r="Y49" s="204" t="str">
        <f t="shared" si="0"/>
        <v/>
      </c>
      <c r="Z49" s="355" t="str">
        <f t="shared" si="11"/>
        <v/>
      </c>
      <c r="AA49" s="468"/>
      <c r="AB49" s="472"/>
      <c r="AF49" s="605" t="str">
        <f t="shared" si="1"/>
        <v/>
      </c>
      <c r="AG49" s="605" t="str">
        <f t="shared" si="2"/>
        <v/>
      </c>
      <c r="AH49" s="605" t="str">
        <f t="shared" si="3"/>
        <v/>
      </c>
      <c r="AI49" s="605" t="str">
        <f t="shared" si="4"/>
        <v/>
      </c>
      <c r="AJ49" s="605" t="str">
        <f t="shared" si="5"/>
        <v/>
      </c>
      <c r="AK49" s="605" t="str">
        <f t="shared" si="6"/>
        <v/>
      </c>
      <c r="AL49" s="605" t="str">
        <f t="shared" si="13"/>
        <v/>
      </c>
      <c r="AP49" s="459">
        <v>39</v>
      </c>
      <c r="AS49" s="459" t="str">
        <f t="shared" si="8"/>
        <v/>
      </c>
      <c r="AX49" s="459" t="str">
        <f t="shared" si="9"/>
        <v/>
      </c>
    </row>
    <row r="50" spans="1:276" ht="18" hidden="1" customHeight="1">
      <c r="A50" s="156">
        <v>40</v>
      </c>
      <c r="B50" s="475"/>
      <c r="C50" s="204"/>
      <c r="D50" s="481"/>
      <c r="E50" s="236" t="str">
        <f t="shared" ca="1" si="10"/>
        <v/>
      </c>
      <c r="F50" s="237"/>
      <c r="G50" s="369"/>
      <c r="H50" s="369"/>
      <c r="I50" s="363"/>
      <c r="J50" s="673"/>
      <c r="K50" s="674"/>
      <c r="L50" s="674"/>
      <c r="M50" s="674"/>
      <c r="N50" s="675"/>
      <c r="O50" s="237"/>
      <c r="P50" s="237"/>
      <c r="Q50" s="366"/>
      <c r="R50" s="237"/>
      <c r="S50" s="237"/>
      <c r="T50" s="366"/>
      <c r="U50" s="237"/>
      <c r="V50" s="237"/>
      <c r="W50" s="237"/>
      <c r="X50" s="366"/>
      <c r="Y50" s="204" t="str">
        <f t="shared" si="0"/>
        <v/>
      </c>
      <c r="Z50" s="355" t="str">
        <f t="shared" si="11"/>
        <v/>
      </c>
      <c r="AA50" s="468"/>
      <c r="AB50" s="472"/>
      <c r="AF50" s="605" t="str">
        <f t="shared" si="1"/>
        <v/>
      </c>
      <c r="AG50" s="605" t="str">
        <f t="shared" si="2"/>
        <v/>
      </c>
      <c r="AH50" s="605" t="str">
        <f t="shared" si="3"/>
        <v/>
      </c>
      <c r="AI50" s="605" t="str">
        <f t="shared" si="4"/>
        <v/>
      </c>
      <c r="AJ50" s="605" t="str">
        <f t="shared" si="5"/>
        <v/>
      </c>
      <c r="AK50" s="605" t="str">
        <f t="shared" si="6"/>
        <v/>
      </c>
      <c r="AL50" s="605" t="str">
        <f t="shared" si="13"/>
        <v/>
      </c>
      <c r="AP50" s="459">
        <v>40</v>
      </c>
      <c r="AS50" s="459" t="str">
        <f t="shared" si="8"/>
        <v/>
      </c>
      <c r="AX50" s="459" t="str">
        <f t="shared" si="9"/>
        <v/>
      </c>
    </row>
    <row r="51" spans="1:276" ht="18" hidden="1" customHeight="1">
      <c r="A51" s="156">
        <v>41</v>
      </c>
      <c r="B51" s="475"/>
      <c r="C51" s="204"/>
      <c r="D51" s="481"/>
      <c r="E51" s="236" t="str">
        <f t="shared" ca="1" si="10"/>
        <v/>
      </c>
      <c r="F51" s="237"/>
      <c r="G51" s="369"/>
      <c r="H51" s="369"/>
      <c r="I51" s="363"/>
      <c r="J51" s="673"/>
      <c r="K51" s="674"/>
      <c r="L51" s="674"/>
      <c r="M51" s="674"/>
      <c r="N51" s="675"/>
      <c r="O51" s="237"/>
      <c r="P51" s="237"/>
      <c r="Q51" s="366"/>
      <c r="R51" s="237"/>
      <c r="S51" s="237"/>
      <c r="T51" s="366"/>
      <c r="U51" s="237"/>
      <c r="V51" s="237"/>
      <c r="W51" s="237"/>
      <c r="X51" s="366"/>
      <c r="Y51" s="204" t="str">
        <f t="shared" si="0"/>
        <v/>
      </c>
      <c r="Z51" s="355" t="str">
        <f t="shared" si="11"/>
        <v/>
      </c>
      <c r="AA51" s="468"/>
      <c r="AB51" s="472"/>
      <c r="AF51" s="605" t="str">
        <f t="shared" si="1"/>
        <v/>
      </c>
      <c r="AG51" s="605" t="str">
        <f t="shared" si="2"/>
        <v/>
      </c>
      <c r="AH51" s="605" t="str">
        <f t="shared" si="3"/>
        <v/>
      </c>
      <c r="AI51" s="605" t="str">
        <f t="shared" si="4"/>
        <v/>
      </c>
      <c r="AJ51" s="605" t="str">
        <f t="shared" si="5"/>
        <v/>
      </c>
      <c r="AK51" s="605" t="str">
        <f t="shared" si="6"/>
        <v/>
      </c>
      <c r="AL51" s="605" t="str">
        <f t="shared" si="13"/>
        <v/>
      </c>
      <c r="AP51" s="459">
        <v>41</v>
      </c>
      <c r="AS51" s="459" t="str">
        <f t="shared" si="8"/>
        <v/>
      </c>
      <c r="AX51" s="459" t="str">
        <f t="shared" si="9"/>
        <v/>
      </c>
    </row>
    <row r="52" spans="1:276" ht="18" hidden="1" customHeight="1">
      <c r="A52" s="156">
        <v>42</v>
      </c>
      <c r="B52" s="475"/>
      <c r="C52" s="204"/>
      <c r="D52" s="481"/>
      <c r="E52" s="236" t="str">
        <f t="shared" ca="1" si="10"/>
        <v/>
      </c>
      <c r="F52" s="237"/>
      <c r="G52" s="369"/>
      <c r="H52" s="369"/>
      <c r="I52" s="363"/>
      <c r="J52" s="673"/>
      <c r="K52" s="674"/>
      <c r="L52" s="674"/>
      <c r="M52" s="674"/>
      <c r="N52" s="675"/>
      <c r="O52" s="237"/>
      <c r="P52" s="237"/>
      <c r="Q52" s="366"/>
      <c r="R52" s="237"/>
      <c r="S52" s="237"/>
      <c r="T52" s="366"/>
      <c r="U52" s="237"/>
      <c r="V52" s="237"/>
      <c r="W52" s="237"/>
      <c r="X52" s="366"/>
      <c r="Y52" s="204" t="str">
        <f t="shared" si="0"/>
        <v/>
      </c>
      <c r="Z52" s="355" t="str">
        <f t="shared" si="11"/>
        <v/>
      </c>
      <c r="AA52" s="468"/>
      <c r="AB52" s="472"/>
      <c r="AF52" s="605" t="str">
        <f t="shared" si="1"/>
        <v/>
      </c>
      <c r="AG52" s="605" t="str">
        <f t="shared" si="2"/>
        <v/>
      </c>
      <c r="AH52" s="605" t="str">
        <f t="shared" si="3"/>
        <v/>
      </c>
      <c r="AI52" s="605" t="str">
        <f t="shared" si="4"/>
        <v/>
      </c>
      <c r="AJ52" s="605" t="str">
        <f t="shared" si="5"/>
        <v/>
      </c>
      <c r="AK52" s="605" t="str">
        <f t="shared" si="6"/>
        <v/>
      </c>
      <c r="AL52" s="605" t="str">
        <f t="shared" si="13"/>
        <v/>
      </c>
      <c r="AP52" s="459">
        <v>42</v>
      </c>
      <c r="AS52" s="459" t="str">
        <f t="shared" si="8"/>
        <v/>
      </c>
      <c r="AX52" s="459" t="str">
        <f t="shared" si="9"/>
        <v/>
      </c>
    </row>
    <row r="53" spans="1:276" ht="18" hidden="1" customHeight="1">
      <c r="A53" s="156">
        <v>43</v>
      </c>
      <c r="B53" s="475"/>
      <c r="C53" s="204"/>
      <c r="D53" s="481"/>
      <c r="E53" s="236" t="str">
        <f t="shared" ca="1" si="10"/>
        <v/>
      </c>
      <c r="F53" s="237"/>
      <c r="G53" s="369"/>
      <c r="H53" s="369"/>
      <c r="I53" s="363"/>
      <c r="J53" s="673"/>
      <c r="K53" s="674"/>
      <c r="L53" s="674"/>
      <c r="M53" s="674"/>
      <c r="N53" s="675"/>
      <c r="O53" s="237"/>
      <c r="P53" s="237"/>
      <c r="Q53" s="366"/>
      <c r="R53" s="237"/>
      <c r="S53" s="237"/>
      <c r="T53" s="366"/>
      <c r="U53" s="237"/>
      <c r="V53" s="237"/>
      <c r="W53" s="237"/>
      <c r="X53" s="366"/>
      <c r="Y53" s="204" t="str">
        <f t="shared" si="0"/>
        <v/>
      </c>
      <c r="Z53" s="355" t="str">
        <f t="shared" si="11"/>
        <v/>
      </c>
      <c r="AA53" s="468"/>
      <c r="AB53" s="472"/>
      <c r="AF53" s="605" t="str">
        <f t="shared" si="1"/>
        <v/>
      </c>
      <c r="AG53" s="605" t="str">
        <f t="shared" si="2"/>
        <v/>
      </c>
      <c r="AH53" s="605" t="str">
        <f t="shared" si="3"/>
        <v/>
      </c>
      <c r="AI53" s="605" t="str">
        <f t="shared" si="4"/>
        <v/>
      </c>
      <c r="AJ53" s="605" t="str">
        <f t="shared" si="5"/>
        <v/>
      </c>
      <c r="AK53" s="605" t="str">
        <f t="shared" si="6"/>
        <v/>
      </c>
      <c r="AL53" s="605" t="str">
        <f t="shared" si="13"/>
        <v/>
      </c>
      <c r="AP53" s="459">
        <v>43</v>
      </c>
      <c r="AS53" s="459" t="str">
        <f t="shared" si="8"/>
        <v/>
      </c>
      <c r="AX53" s="459" t="str">
        <f t="shared" si="9"/>
        <v/>
      </c>
    </row>
    <row r="54" spans="1:276" s="414" customFormat="1" ht="18" hidden="1" customHeight="1">
      <c r="A54" s="156">
        <v>44</v>
      </c>
      <c r="B54" s="475"/>
      <c r="C54" s="204"/>
      <c r="D54" s="481"/>
      <c r="E54" s="236" t="str">
        <f t="shared" ca="1" si="10"/>
        <v/>
      </c>
      <c r="F54" s="237"/>
      <c r="G54" s="369"/>
      <c r="H54" s="369"/>
      <c r="I54" s="363"/>
      <c r="J54" s="602"/>
      <c r="K54" s="603"/>
      <c r="L54" s="603"/>
      <c r="M54" s="603"/>
      <c r="N54" s="604"/>
      <c r="O54" s="237"/>
      <c r="P54" s="237"/>
      <c r="Q54" s="366"/>
      <c r="R54" s="237"/>
      <c r="S54" s="237"/>
      <c r="T54" s="366"/>
      <c r="U54" s="237"/>
      <c r="V54" s="237"/>
      <c r="W54" s="237"/>
      <c r="X54" s="366"/>
      <c r="Y54" s="204" t="str">
        <f t="shared" ref="Y54:Y58" si="14">IF(B54="","","EFECTIVO")</f>
        <v/>
      </c>
      <c r="Z54" s="355" t="str">
        <f t="shared" ref="Z54:Z58" si="15">IF(Y54="EFECTIVO","MOSTRAR",IF(OR(Y54="RETIRADO",Y54="TRASLADO"),"OCULTAR",""))</f>
        <v/>
      </c>
      <c r="AA54" s="468"/>
      <c r="AB54" s="472"/>
      <c r="AC54" s="26"/>
      <c r="AD54" s="26"/>
      <c r="AE54" s="26"/>
      <c r="AF54" s="605" t="str">
        <f t="shared" ref="AF54:AF58" si="16">IF(C54="M",1,"")</f>
        <v/>
      </c>
      <c r="AG54" s="605" t="str">
        <f t="shared" ref="AG54:AG58" si="17">IF(C54="F",1,"")</f>
        <v/>
      </c>
      <c r="AH54" s="605" t="str">
        <f t="shared" ref="AH54:AH58" si="18">IF(Y54="EFECTIVO",IF(C54="M",1,""),"")</f>
        <v/>
      </c>
      <c r="AI54" s="605" t="str">
        <f t="shared" ref="AI54:AI58" si="19">IF(Y54="EFECTIVO",IF(C54="F",1,""),"")</f>
        <v/>
      </c>
      <c r="AJ54" s="605" t="str">
        <f t="shared" ref="AJ54:AJ58" si="20">IF(Y54="RETIRADO",IF(C54="M",1,""),"")</f>
        <v/>
      </c>
      <c r="AK54" s="605" t="str">
        <f t="shared" ref="AK54:AK58" si="21">IF(Y54="RETIRADO",IF(C54="F",1,""),"")</f>
        <v/>
      </c>
      <c r="AL54" s="605" t="str">
        <f t="shared" ref="AL54:AL58" si="22">IF(SUM(AH54:AI54)=0,"",SUM(AH54:AI54))</f>
        <v/>
      </c>
      <c r="AM54" s="605"/>
      <c r="AN54" s="26"/>
      <c r="AO54" s="26"/>
      <c r="AP54" s="459">
        <v>44</v>
      </c>
      <c r="AQ54" s="26"/>
      <c r="AR54" s="26"/>
      <c r="AS54" s="459" t="str">
        <f t="shared" si="8"/>
        <v/>
      </c>
      <c r="AT54" s="459"/>
      <c r="AU54" s="459"/>
      <c r="AV54" s="459"/>
      <c r="AW54" s="459"/>
      <c r="AX54" s="459" t="str">
        <f t="shared" si="9"/>
        <v/>
      </c>
      <c r="AY54" s="26"/>
      <c r="AZ54" s="26"/>
      <c r="BA54" s="26"/>
      <c r="BB54" s="26"/>
      <c r="BC54" s="26"/>
      <c r="BD54" s="38"/>
      <c r="BE54" s="38"/>
      <c r="BF54" s="38"/>
      <c r="BG54" s="38"/>
      <c r="BH54" s="38"/>
      <c r="BI54" s="38"/>
      <c r="BJ54" s="38"/>
      <c r="BK54" s="38"/>
      <c r="BL54" s="38"/>
      <c r="BM54" s="38"/>
      <c r="BN54" s="38"/>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585"/>
      <c r="DA54" s="585"/>
      <c r="DB54" s="585"/>
      <c r="DC54" s="585"/>
      <c r="DD54" s="585"/>
      <c r="DE54" s="585"/>
      <c r="DF54" s="585"/>
      <c r="DG54" s="585"/>
      <c r="DH54" s="585"/>
      <c r="DI54" s="585"/>
      <c r="DJ54" s="585"/>
      <c r="DK54" s="585"/>
      <c r="DL54" s="585"/>
      <c r="DM54" s="585"/>
      <c r="DN54" s="585"/>
      <c r="DO54" s="585"/>
      <c r="DP54" s="585"/>
      <c r="DQ54" s="585"/>
      <c r="DR54" s="585"/>
      <c r="DS54" s="585"/>
      <c r="DT54" s="585"/>
      <c r="DU54" s="585"/>
      <c r="DV54" s="585"/>
      <c r="DW54" s="585"/>
      <c r="DX54" s="585"/>
      <c r="DY54" s="585"/>
      <c r="DZ54" s="585"/>
      <c r="EA54" s="585"/>
      <c r="EB54" s="585"/>
      <c r="EC54" s="585"/>
      <c r="ED54" s="585"/>
      <c r="EE54" s="585"/>
      <c r="EF54" s="585"/>
      <c r="EG54" s="585"/>
      <c r="EH54" s="585"/>
      <c r="EI54" s="585"/>
      <c r="EJ54" s="585"/>
      <c r="EK54" s="585"/>
      <c r="EL54" s="585"/>
      <c r="EM54" s="585"/>
      <c r="EN54" s="585"/>
      <c r="EO54" s="585"/>
      <c r="EP54" s="585"/>
      <c r="EQ54" s="585"/>
      <c r="ER54" s="585"/>
      <c r="ES54" s="585"/>
      <c r="ET54" s="585"/>
      <c r="EU54" s="585"/>
      <c r="EV54" s="585"/>
      <c r="EW54" s="585"/>
      <c r="EX54" s="585"/>
      <c r="EY54" s="585"/>
      <c r="EZ54" s="585"/>
      <c r="FA54" s="585"/>
      <c r="FB54" s="585"/>
      <c r="FC54" s="585"/>
      <c r="FD54" s="585"/>
      <c r="FE54" s="585"/>
      <c r="FF54" s="585"/>
      <c r="FG54" s="585"/>
      <c r="FH54" s="585"/>
      <c r="FI54" s="585"/>
      <c r="FJ54" s="585"/>
      <c r="FK54" s="585"/>
      <c r="FL54" s="585"/>
      <c r="FM54" s="585"/>
      <c r="FN54" s="585"/>
      <c r="FO54" s="585"/>
      <c r="FP54" s="585"/>
      <c r="FQ54" s="585"/>
      <c r="FR54" s="585"/>
      <c r="FS54" s="585"/>
      <c r="FT54" s="585"/>
      <c r="FU54" s="585"/>
      <c r="FV54" s="585"/>
      <c r="FW54" s="585"/>
      <c r="FX54" s="585"/>
      <c r="FY54" s="585"/>
      <c r="FZ54" s="585"/>
      <c r="GA54" s="585"/>
      <c r="GB54" s="585"/>
      <c r="GC54" s="585"/>
      <c r="GD54" s="585"/>
      <c r="GE54" s="585"/>
      <c r="GF54" s="585"/>
      <c r="GG54" s="585"/>
      <c r="GH54" s="585"/>
      <c r="GI54" s="585"/>
      <c r="GJ54" s="585"/>
      <c r="GK54" s="585"/>
      <c r="GL54" s="585"/>
      <c r="GM54" s="585"/>
      <c r="GN54" s="585"/>
      <c r="GO54" s="585"/>
      <c r="GP54" s="585"/>
      <c r="GQ54" s="585"/>
      <c r="GR54" s="585"/>
      <c r="GS54" s="585"/>
      <c r="GT54" s="585"/>
      <c r="GU54" s="585"/>
      <c r="GV54" s="585"/>
      <c r="GW54" s="585"/>
      <c r="GX54" s="585"/>
      <c r="GY54" s="585"/>
      <c r="GZ54" s="585"/>
      <c r="HA54" s="585"/>
      <c r="HB54" s="585"/>
      <c r="HC54" s="585"/>
      <c r="HD54" s="585"/>
      <c r="HE54" s="585"/>
      <c r="HF54" s="585"/>
      <c r="HG54" s="585"/>
      <c r="HH54" s="585"/>
      <c r="HI54" s="585"/>
      <c r="HJ54" s="585"/>
      <c r="HK54" s="585"/>
      <c r="HL54" s="585"/>
      <c r="HM54" s="585"/>
      <c r="HN54" s="585"/>
      <c r="HO54" s="585"/>
      <c r="HP54" s="585"/>
      <c r="HQ54" s="585"/>
      <c r="HR54" s="585"/>
      <c r="HS54" s="585"/>
      <c r="HT54" s="585"/>
      <c r="HU54" s="585"/>
      <c r="HV54" s="585"/>
      <c r="HW54" s="585"/>
      <c r="HX54" s="585"/>
      <c r="HY54" s="585"/>
      <c r="HZ54" s="585"/>
      <c r="IA54" s="585"/>
      <c r="IB54" s="585"/>
      <c r="IC54" s="585"/>
      <c r="ID54" s="585"/>
      <c r="IE54" s="585"/>
      <c r="IF54" s="585"/>
      <c r="IG54" s="585"/>
      <c r="IH54" s="585"/>
      <c r="II54" s="585"/>
      <c r="IJ54" s="585"/>
      <c r="IK54" s="585"/>
      <c r="IL54" s="585"/>
      <c r="IM54" s="585"/>
      <c r="IN54" s="585"/>
      <c r="IO54" s="585"/>
      <c r="IP54" s="585"/>
      <c r="IQ54" s="585"/>
      <c r="IR54" s="585"/>
      <c r="IS54" s="585"/>
      <c r="IT54" s="585"/>
      <c r="IU54" s="585"/>
      <c r="IV54" s="585"/>
      <c r="IW54" s="585"/>
      <c r="IX54" s="585"/>
      <c r="IY54" s="585"/>
      <c r="IZ54" s="585"/>
      <c r="JA54" s="585"/>
      <c r="JB54" s="585"/>
      <c r="JC54" s="585"/>
      <c r="JD54" s="585"/>
      <c r="JE54" s="585"/>
      <c r="JF54" s="585"/>
      <c r="JG54" s="585"/>
      <c r="JH54" s="585"/>
      <c r="JI54" s="585"/>
      <c r="JJ54" s="585"/>
      <c r="JK54" s="585"/>
      <c r="JL54" s="585"/>
      <c r="JM54" s="585"/>
      <c r="JN54" s="585"/>
      <c r="JO54" s="585"/>
      <c r="JP54" s="585"/>
    </row>
    <row r="55" spans="1:276" s="414" customFormat="1" ht="18" hidden="1" customHeight="1">
      <c r="A55" s="156">
        <v>45</v>
      </c>
      <c r="B55" s="475"/>
      <c r="C55" s="204"/>
      <c r="D55" s="481"/>
      <c r="E55" s="236" t="str">
        <f t="shared" ca="1" si="10"/>
        <v/>
      </c>
      <c r="F55" s="237"/>
      <c r="G55" s="369"/>
      <c r="H55" s="369"/>
      <c r="I55" s="363"/>
      <c r="J55" s="602"/>
      <c r="K55" s="603"/>
      <c r="L55" s="603"/>
      <c r="M55" s="603"/>
      <c r="N55" s="604"/>
      <c r="O55" s="237"/>
      <c r="P55" s="237"/>
      <c r="Q55" s="366"/>
      <c r="R55" s="237"/>
      <c r="S55" s="237"/>
      <c r="T55" s="366"/>
      <c r="U55" s="237"/>
      <c r="V55" s="237"/>
      <c r="W55" s="237"/>
      <c r="X55" s="366"/>
      <c r="Y55" s="204" t="str">
        <f t="shared" si="14"/>
        <v/>
      </c>
      <c r="Z55" s="355" t="str">
        <f t="shared" si="15"/>
        <v/>
      </c>
      <c r="AA55" s="468"/>
      <c r="AB55" s="472"/>
      <c r="AC55" s="26"/>
      <c r="AD55" s="26"/>
      <c r="AE55" s="26"/>
      <c r="AF55" s="605" t="str">
        <f t="shared" si="16"/>
        <v/>
      </c>
      <c r="AG55" s="605" t="str">
        <f t="shared" si="17"/>
        <v/>
      </c>
      <c r="AH55" s="605" t="str">
        <f t="shared" si="18"/>
        <v/>
      </c>
      <c r="AI55" s="605" t="str">
        <f t="shared" si="19"/>
        <v/>
      </c>
      <c r="AJ55" s="605" t="str">
        <f t="shared" si="20"/>
        <v/>
      </c>
      <c r="AK55" s="605" t="str">
        <f t="shared" si="21"/>
        <v/>
      </c>
      <c r="AL55" s="605" t="str">
        <f t="shared" si="22"/>
        <v/>
      </c>
      <c r="AM55" s="605"/>
      <c r="AN55" s="26"/>
      <c r="AO55" s="26"/>
      <c r="AP55" s="459">
        <v>45</v>
      </c>
      <c r="AQ55" s="26"/>
      <c r="AR55" s="26"/>
      <c r="AS55" s="459" t="str">
        <f t="shared" si="8"/>
        <v/>
      </c>
      <c r="AT55" s="459"/>
      <c r="AU55" s="459"/>
      <c r="AV55" s="459"/>
      <c r="AW55" s="459"/>
      <c r="AX55" s="459" t="str">
        <f t="shared" si="9"/>
        <v/>
      </c>
      <c r="AY55" s="26"/>
      <c r="AZ55" s="26"/>
      <c r="BA55" s="26"/>
      <c r="BB55" s="26"/>
      <c r="BC55" s="26"/>
      <c r="BD55" s="38"/>
      <c r="BE55" s="38"/>
      <c r="BF55" s="38"/>
      <c r="BG55" s="38"/>
      <c r="BH55" s="38"/>
      <c r="BI55" s="38"/>
      <c r="BJ55" s="38"/>
      <c r="BK55" s="38"/>
      <c r="BL55" s="38"/>
      <c r="BM55" s="38"/>
      <c r="BN55" s="38"/>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585"/>
      <c r="DA55" s="585"/>
      <c r="DB55" s="585"/>
      <c r="DC55" s="585"/>
      <c r="DD55" s="585"/>
      <c r="DE55" s="585"/>
      <c r="DF55" s="585"/>
      <c r="DG55" s="585"/>
      <c r="DH55" s="585"/>
      <c r="DI55" s="585"/>
      <c r="DJ55" s="585"/>
      <c r="DK55" s="585"/>
      <c r="DL55" s="585"/>
      <c r="DM55" s="585"/>
      <c r="DN55" s="585"/>
      <c r="DO55" s="585"/>
      <c r="DP55" s="585"/>
      <c r="DQ55" s="585"/>
      <c r="DR55" s="585"/>
      <c r="DS55" s="585"/>
      <c r="DT55" s="585"/>
      <c r="DU55" s="585"/>
      <c r="DV55" s="585"/>
      <c r="DW55" s="585"/>
      <c r="DX55" s="585"/>
      <c r="DY55" s="585"/>
      <c r="DZ55" s="585"/>
      <c r="EA55" s="585"/>
      <c r="EB55" s="585"/>
      <c r="EC55" s="585"/>
      <c r="ED55" s="585"/>
      <c r="EE55" s="585"/>
      <c r="EF55" s="585"/>
      <c r="EG55" s="585"/>
      <c r="EH55" s="585"/>
      <c r="EI55" s="585"/>
      <c r="EJ55" s="585"/>
      <c r="EK55" s="585"/>
      <c r="EL55" s="585"/>
      <c r="EM55" s="585"/>
      <c r="EN55" s="585"/>
      <c r="EO55" s="585"/>
      <c r="EP55" s="585"/>
      <c r="EQ55" s="585"/>
      <c r="ER55" s="585"/>
      <c r="ES55" s="585"/>
      <c r="ET55" s="585"/>
      <c r="EU55" s="585"/>
      <c r="EV55" s="585"/>
      <c r="EW55" s="585"/>
      <c r="EX55" s="585"/>
      <c r="EY55" s="585"/>
      <c r="EZ55" s="585"/>
      <c r="FA55" s="585"/>
      <c r="FB55" s="585"/>
      <c r="FC55" s="585"/>
      <c r="FD55" s="585"/>
      <c r="FE55" s="585"/>
      <c r="FF55" s="585"/>
      <c r="FG55" s="585"/>
      <c r="FH55" s="585"/>
      <c r="FI55" s="585"/>
      <c r="FJ55" s="585"/>
      <c r="FK55" s="585"/>
      <c r="FL55" s="585"/>
      <c r="FM55" s="585"/>
      <c r="FN55" s="585"/>
      <c r="FO55" s="585"/>
      <c r="FP55" s="585"/>
      <c r="FQ55" s="585"/>
      <c r="FR55" s="585"/>
      <c r="FS55" s="585"/>
      <c r="FT55" s="585"/>
      <c r="FU55" s="585"/>
      <c r="FV55" s="585"/>
      <c r="FW55" s="585"/>
      <c r="FX55" s="585"/>
      <c r="FY55" s="585"/>
      <c r="FZ55" s="585"/>
      <c r="GA55" s="585"/>
      <c r="GB55" s="585"/>
      <c r="GC55" s="585"/>
      <c r="GD55" s="585"/>
      <c r="GE55" s="585"/>
      <c r="GF55" s="585"/>
      <c r="GG55" s="585"/>
      <c r="GH55" s="585"/>
      <c r="GI55" s="585"/>
      <c r="GJ55" s="585"/>
      <c r="GK55" s="585"/>
      <c r="GL55" s="585"/>
      <c r="GM55" s="585"/>
      <c r="GN55" s="585"/>
      <c r="GO55" s="585"/>
      <c r="GP55" s="585"/>
      <c r="GQ55" s="585"/>
      <c r="GR55" s="585"/>
      <c r="GS55" s="585"/>
      <c r="GT55" s="585"/>
      <c r="GU55" s="585"/>
      <c r="GV55" s="585"/>
      <c r="GW55" s="585"/>
      <c r="GX55" s="585"/>
      <c r="GY55" s="585"/>
      <c r="GZ55" s="585"/>
      <c r="HA55" s="585"/>
      <c r="HB55" s="585"/>
      <c r="HC55" s="585"/>
      <c r="HD55" s="585"/>
      <c r="HE55" s="585"/>
      <c r="HF55" s="585"/>
      <c r="HG55" s="585"/>
      <c r="HH55" s="585"/>
      <c r="HI55" s="585"/>
      <c r="HJ55" s="585"/>
      <c r="HK55" s="585"/>
      <c r="HL55" s="585"/>
      <c r="HM55" s="585"/>
      <c r="HN55" s="585"/>
      <c r="HO55" s="585"/>
      <c r="HP55" s="585"/>
      <c r="HQ55" s="585"/>
      <c r="HR55" s="585"/>
      <c r="HS55" s="585"/>
      <c r="HT55" s="585"/>
      <c r="HU55" s="585"/>
      <c r="HV55" s="585"/>
      <c r="HW55" s="585"/>
      <c r="HX55" s="585"/>
      <c r="HY55" s="585"/>
      <c r="HZ55" s="585"/>
      <c r="IA55" s="585"/>
      <c r="IB55" s="585"/>
      <c r="IC55" s="585"/>
      <c r="ID55" s="585"/>
      <c r="IE55" s="585"/>
      <c r="IF55" s="585"/>
      <c r="IG55" s="585"/>
      <c r="IH55" s="585"/>
      <c r="II55" s="585"/>
      <c r="IJ55" s="585"/>
      <c r="IK55" s="585"/>
      <c r="IL55" s="585"/>
      <c r="IM55" s="585"/>
      <c r="IN55" s="585"/>
      <c r="IO55" s="585"/>
      <c r="IP55" s="585"/>
      <c r="IQ55" s="585"/>
      <c r="IR55" s="585"/>
      <c r="IS55" s="585"/>
      <c r="IT55" s="585"/>
      <c r="IU55" s="585"/>
      <c r="IV55" s="585"/>
      <c r="IW55" s="585"/>
      <c r="IX55" s="585"/>
      <c r="IY55" s="585"/>
      <c r="IZ55" s="585"/>
      <c r="JA55" s="585"/>
      <c r="JB55" s="585"/>
      <c r="JC55" s="585"/>
      <c r="JD55" s="585"/>
      <c r="JE55" s="585"/>
      <c r="JF55" s="585"/>
      <c r="JG55" s="585"/>
      <c r="JH55" s="585"/>
      <c r="JI55" s="585"/>
      <c r="JJ55" s="585"/>
      <c r="JK55" s="585"/>
      <c r="JL55" s="585"/>
      <c r="JM55" s="585"/>
      <c r="JN55" s="585"/>
      <c r="JO55" s="585"/>
      <c r="JP55" s="585"/>
    </row>
    <row r="56" spans="1:276" s="414" customFormat="1" ht="18" hidden="1" customHeight="1">
      <c r="A56" s="156">
        <v>46</v>
      </c>
      <c r="B56" s="475"/>
      <c r="C56" s="204"/>
      <c r="D56" s="481"/>
      <c r="E56" s="236" t="str">
        <f t="shared" ca="1" si="10"/>
        <v/>
      </c>
      <c r="F56" s="237"/>
      <c r="G56" s="369"/>
      <c r="H56" s="369"/>
      <c r="I56" s="363"/>
      <c r="J56" s="602"/>
      <c r="K56" s="603"/>
      <c r="L56" s="603"/>
      <c r="M56" s="603"/>
      <c r="N56" s="604"/>
      <c r="O56" s="237"/>
      <c r="P56" s="237"/>
      <c r="Q56" s="366"/>
      <c r="R56" s="237"/>
      <c r="S56" s="237"/>
      <c r="T56" s="366"/>
      <c r="U56" s="237"/>
      <c r="V56" s="237"/>
      <c r="W56" s="237"/>
      <c r="X56" s="366"/>
      <c r="Y56" s="204" t="str">
        <f t="shared" si="14"/>
        <v/>
      </c>
      <c r="Z56" s="355" t="str">
        <f t="shared" si="15"/>
        <v/>
      </c>
      <c r="AA56" s="468"/>
      <c r="AB56" s="472"/>
      <c r="AC56" s="26"/>
      <c r="AD56" s="26"/>
      <c r="AE56" s="26"/>
      <c r="AF56" s="605" t="str">
        <f t="shared" si="16"/>
        <v/>
      </c>
      <c r="AG56" s="605" t="str">
        <f t="shared" si="17"/>
        <v/>
      </c>
      <c r="AH56" s="605" t="str">
        <f t="shared" si="18"/>
        <v/>
      </c>
      <c r="AI56" s="605" t="str">
        <f t="shared" si="19"/>
        <v/>
      </c>
      <c r="AJ56" s="605" t="str">
        <f t="shared" si="20"/>
        <v/>
      </c>
      <c r="AK56" s="605" t="str">
        <f t="shared" si="21"/>
        <v/>
      </c>
      <c r="AL56" s="605" t="str">
        <f t="shared" si="22"/>
        <v/>
      </c>
      <c r="AM56" s="605"/>
      <c r="AN56" s="26"/>
      <c r="AO56" s="26"/>
      <c r="AP56" s="459">
        <v>46</v>
      </c>
      <c r="AQ56" s="26"/>
      <c r="AR56" s="26"/>
      <c r="AS56" s="459" t="str">
        <f t="shared" si="8"/>
        <v/>
      </c>
      <c r="AT56" s="459"/>
      <c r="AU56" s="459"/>
      <c r="AV56" s="459"/>
      <c r="AW56" s="459"/>
      <c r="AX56" s="459" t="str">
        <f t="shared" si="9"/>
        <v/>
      </c>
      <c r="AY56" s="26"/>
      <c r="AZ56" s="26"/>
      <c r="BA56" s="26"/>
      <c r="BB56" s="26"/>
      <c r="BC56" s="26"/>
      <c r="BD56" s="38"/>
      <c r="BE56" s="38"/>
      <c r="BF56" s="38"/>
      <c r="BG56" s="38"/>
      <c r="BH56" s="38"/>
      <c r="BI56" s="38"/>
      <c r="BJ56" s="38"/>
      <c r="BK56" s="38"/>
      <c r="BL56" s="38"/>
      <c r="BM56" s="38"/>
      <c r="BN56" s="38"/>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585"/>
      <c r="DA56" s="585"/>
      <c r="DB56" s="585"/>
      <c r="DC56" s="585"/>
      <c r="DD56" s="585"/>
      <c r="DE56" s="585"/>
      <c r="DF56" s="585"/>
      <c r="DG56" s="585"/>
      <c r="DH56" s="585"/>
      <c r="DI56" s="585"/>
      <c r="DJ56" s="585"/>
      <c r="DK56" s="585"/>
      <c r="DL56" s="585"/>
      <c r="DM56" s="585"/>
      <c r="DN56" s="585"/>
      <c r="DO56" s="585"/>
      <c r="DP56" s="585"/>
      <c r="DQ56" s="585"/>
      <c r="DR56" s="585"/>
      <c r="DS56" s="585"/>
      <c r="DT56" s="585"/>
      <c r="DU56" s="585"/>
      <c r="DV56" s="585"/>
      <c r="DW56" s="585"/>
      <c r="DX56" s="585"/>
      <c r="DY56" s="585"/>
      <c r="DZ56" s="585"/>
      <c r="EA56" s="585"/>
      <c r="EB56" s="585"/>
      <c r="EC56" s="585"/>
      <c r="ED56" s="585"/>
      <c r="EE56" s="585"/>
      <c r="EF56" s="585"/>
      <c r="EG56" s="585"/>
      <c r="EH56" s="585"/>
      <c r="EI56" s="585"/>
      <c r="EJ56" s="585"/>
      <c r="EK56" s="585"/>
      <c r="EL56" s="585"/>
      <c r="EM56" s="585"/>
      <c r="EN56" s="585"/>
      <c r="EO56" s="585"/>
      <c r="EP56" s="585"/>
      <c r="EQ56" s="585"/>
      <c r="ER56" s="585"/>
      <c r="ES56" s="585"/>
      <c r="ET56" s="585"/>
      <c r="EU56" s="585"/>
      <c r="EV56" s="585"/>
      <c r="EW56" s="585"/>
      <c r="EX56" s="585"/>
      <c r="EY56" s="585"/>
      <c r="EZ56" s="585"/>
      <c r="FA56" s="585"/>
      <c r="FB56" s="585"/>
      <c r="FC56" s="585"/>
      <c r="FD56" s="585"/>
      <c r="FE56" s="585"/>
      <c r="FF56" s="585"/>
      <c r="FG56" s="585"/>
      <c r="FH56" s="585"/>
      <c r="FI56" s="585"/>
      <c r="FJ56" s="585"/>
      <c r="FK56" s="585"/>
      <c r="FL56" s="585"/>
      <c r="FM56" s="585"/>
      <c r="FN56" s="585"/>
      <c r="FO56" s="585"/>
      <c r="FP56" s="585"/>
      <c r="FQ56" s="585"/>
      <c r="FR56" s="585"/>
      <c r="FS56" s="585"/>
      <c r="FT56" s="585"/>
      <c r="FU56" s="585"/>
      <c r="FV56" s="585"/>
      <c r="FW56" s="585"/>
      <c r="FX56" s="585"/>
      <c r="FY56" s="585"/>
      <c r="FZ56" s="585"/>
      <c r="GA56" s="585"/>
      <c r="GB56" s="585"/>
      <c r="GC56" s="585"/>
      <c r="GD56" s="585"/>
      <c r="GE56" s="585"/>
      <c r="GF56" s="585"/>
      <c r="GG56" s="585"/>
      <c r="GH56" s="585"/>
      <c r="GI56" s="585"/>
      <c r="GJ56" s="585"/>
      <c r="GK56" s="585"/>
      <c r="GL56" s="585"/>
      <c r="GM56" s="585"/>
      <c r="GN56" s="585"/>
      <c r="GO56" s="585"/>
      <c r="GP56" s="585"/>
      <c r="GQ56" s="585"/>
      <c r="GR56" s="585"/>
      <c r="GS56" s="585"/>
      <c r="GT56" s="585"/>
      <c r="GU56" s="585"/>
      <c r="GV56" s="585"/>
      <c r="GW56" s="585"/>
      <c r="GX56" s="585"/>
      <c r="GY56" s="585"/>
      <c r="GZ56" s="585"/>
      <c r="HA56" s="585"/>
      <c r="HB56" s="585"/>
      <c r="HC56" s="585"/>
      <c r="HD56" s="585"/>
      <c r="HE56" s="585"/>
      <c r="HF56" s="585"/>
      <c r="HG56" s="585"/>
      <c r="HH56" s="585"/>
      <c r="HI56" s="585"/>
      <c r="HJ56" s="585"/>
      <c r="HK56" s="585"/>
      <c r="HL56" s="585"/>
      <c r="HM56" s="585"/>
      <c r="HN56" s="585"/>
      <c r="HO56" s="585"/>
      <c r="HP56" s="585"/>
      <c r="HQ56" s="585"/>
      <c r="HR56" s="585"/>
      <c r="HS56" s="585"/>
      <c r="HT56" s="585"/>
      <c r="HU56" s="585"/>
      <c r="HV56" s="585"/>
      <c r="HW56" s="585"/>
      <c r="HX56" s="585"/>
      <c r="HY56" s="585"/>
      <c r="HZ56" s="585"/>
      <c r="IA56" s="585"/>
      <c r="IB56" s="585"/>
      <c r="IC56" s="585"/>
      <c r="ID56" s="585"/>
      <c r="IE56" s="585"/>
      <c r="IF56" s="585"/>
      <c r="IG56" s="585"/>
      <c r="IH56" s="585"/>
      <c r="II56" s="585"/>
      <c r="IJ56" s="585"/>
      <c r="IK56" s="585"/>
      <c r="IL56" s="585"/>
      <c r="IM56" s="585"/>
      <c r="IN56" s="585"/>
      <c r="IO56" s="585"/>
      <c r="IP56" s="585"/>
      <c r="IQ56" s="585"/>
      <c r="IR56" s="585"/>
      <c r="IS56" s="585"/>
      <c r="IT56" s="585"/>
      <c r="IU56" s="585"/>
      <c r="IV56" s="585"/>
      <c r="IW56" s="585"/>
      <c r="IX56" s="585"/>
      <c r="IY56" s="585"/>
      <c r="IZ56" s="585"/>
      <c r="JA56" s="585"/>
      <c r="JB56" s="585"/>
      <c r="JC56" s="585"/>
      <c r="JD56" s="585"/>
      <c r="JE56" s="585"/>
      <c r="JF56" s="585"/>
      <c r="JG56" s="585"/>
      <c r="JH56" s="585"/>
      <c r="JI56" s="585"/>
      <c r="JJ56" s="585"/>
      <c r="JK56" s="585"/>
      <c r="JL56" s="585"/>
      <c r="JM56" s="585"/>
      <c r="JN56" s="585"/>
      <c r="JO56" s="585"/>
      <c r="JP56" s="585"/>
    </row>
    <row r="57" spans="1:276" s="414" customFormat="1" ht="18" hidden="1" customHeight="1">
      <c r="A57" s="156">
        <v>47</v>
      </c>
      <c r="B57" s="475"/>
      <c r="C57" s="204"/>
      <c r="D57" s="481"/>
      <c r="E57" s="236" t="str">
        <f t="shared" ca="1" si="10"/>
        <v/>
      </c>
      <c r="F57" s="237"/>
      <c r="G57" s="369"/>
      <c r="H57" s="369"/>
      <c r="I57" s="363"/>
      <c r="J57" s="602"/>
      <c r="K57" s="603"/>
      <c r="L57" s="603"/>
      <c r="M57" s="603"/>
      <c r="N57" s="604"/>
      <c r="O57" s="237"/>
      <c r="P57" s="237"/>
      <c r="Q57" s="366"/>
      <c r="R57" s="237"/>
      <c r="S57" s="237"/>
      <c r="T57" s="366"/>
      <c r="U57" s="237"/>
      <c r="V57" s="237"/>
      <c r="W57" s="237"/>
      <c r="X57" s="366"/>
      <c r="Y57" s="204" t="str">
        <f t="shared" si="14"/>
        <v/>
      </c>
      <c r="Z57" s="355" t="str">
        <f t="shared" si="15"/>
        <v/>
      </c>
      <c r="AA57" s="468"/>
      <c r="AB57" s="472"/>
      <c r="AC57" s="26"/>
      <c r="AD57" s="26"/>
      <c r="AE57" s="26"/>
      <c r="AF57" s="605" t="str">
        <f t="shared" si="16"/>
        <v/>
      </c>
      <c r="AG57" s="605" t="str">
        <f t="shared" si="17"/>
        <v/>
      </c>
      <c r="AH57" s="605" t="str">
        <f t="shared" si="18"/>
        <v/>
      </c>
      <c r="AI57" s="605" t="str">
        <f t="shared" si="19"/>
        <v/>
      </c>
      <c r="AJ57" s="605" t="str">
        <f t="shared" si="20"/>
        <v/>
      </c>
      <c r="AK57" s="605" t="str">
        <f t="shared" si="21"/>
        <v/>
      </c>
      <c r="AL57" s="605" t="str">
        <f t="shared" si="22"/>
        <v/>
      </c>
      <c r="AM57" s="605"/>
      <c r="AN57" s="26"/>
      <c r="AO57" s="26"/>
      <c r="AP57" s="459">
        <v>47</v>
      </c>
      <c r="AQ57" s="26"/>
      <c r="AR57" s="26"/>
      <c r="AS57" s="459" t="str">
        <f t="shared" si="8"/>
        <v/>
      </c>
      <c r="AT57" s="459"/>
      <c r="AU57" s="459"/>
      <c r="AV57" s="459"/>
      <c r="AW57" s="459"/>
      <c r="AX57" s="459" t="str">
        <f t="shared" si="9"/>
        <v/>
      </c>
      <c r="AY57" s="26"/>
      <c r="AZ57" s="26"/>
      <c r="BA57" s="26"/>
      <c r="BB57" s="26"/>
      <c r="BC57" s="26"/>
      <c r="BD57" s="38"/>
      <c r="BE57" s="38"/>
      <c r="BF57" s="38"/>
      <c r="BG57" s="38"/>
      <c r="BH57" s="38"/>
      <c r="BI57" s="38"/>
      <c r="BJ57" s="38"/>
      <c r="BK57" s="38"/>
      <c r="BL57" s="38"/>
      <c r="BM57" s="38"/>
      <c r="BN57" s="38"/>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585"/>
      <c r="DA57" s="585"/>
      <c r="DB57" s="585"/>
      <c r="DC57" s="585"/>
      <c r="DD57" s="585"/>
      <c r="DE57" s="585"/>
      <c r="DF57" s="585"/>
      <c r="DG57" s="585"/>
      <c r="DH57" s="585"/>
      <c r="DI57" s="585"/>
      <c r="DJ57" s="585"/>
      <c r="DK57" s="585"/>
      <c r="DL57" s="585"/>
      <c r="DM57" s="585"/>
      <c r="DN57" s="585"/>
      <c r="DO57" s="585"/>
      <c r="DP57" s="585"/>
      <c r="DQ57" s="585"/>
      <c r="DR57" s="585"/>
      <c r="DS57" s="585"/>
      <c r="DT57" s="585"/>
      <c r="DU57" s="585"/>
      <c r="DV57" s="585"/>
      <c r="DW57" s="585"/>
      <c r="DX57" s="585"/>
      <c r="DY57" s="585"/>
      <c r="DZ57" s="585"/>
      <c r="EA57" s="585"/>
      <c r="EB57" s="585"/>
      <c r="EC57" s="585"/>
      <c r="ED57" s="585"/>
      <c r="EE57" s="585"/>
      <c r="EF57" s="585"/>
      <c r="EG57" s="585"/>
      <c r="EH57" s="585"/>
      <c r="EI57" s="585"/>
      <c r="EJ57" s="585"/>
      <c r="EK57" s="585"/>
      <c r="EL57" s="585"/>
      <c r="EM57" s="585"/>
      <c r="EN57" s="585"/>
      <c r="EO57" s="585"/>
      <c r="EP57" s="585"/>
      <c r="EQ57" s="585"/>
      <c r="ER57" s="585"/>
      <c r="ES57" s="585"/>
      <c r="ET57" s="585"/>
      <c r="EU57" s="585"/>
      <c r="EV57" s="585"/>
      <c r="EW57" s="585"/>
      <c r="EX57" s="585"/>
      <c r="EY57" s="585"/>
      <c r="EZ57" s="585"/>
      <c r="FA57" s="585"/>
      <c r="FB57" s="585"/>
      <c r="FC57" s="585"/>
      <c r="FD57" s="585"/>
      <c r="FE57" s="585"/>
      <c r="FF57" s="585"/>
      <c r="FG57" s="585"/>
      <c r="FH57" s="585"/>
      <c r="FI57" s="585"/>
      <c r="FJ57" s="585"/>
      <c r="FK57" s="585"/>
      <c r="FL57" s="585"/>
      <c r="FM57" s="585"/>
      <c r="FN57" s="585"/>
      <c r="FO57" s="585"/>
      <c r="FP57" s="585"/>
      <c r="FQ57" s="585"/>
      <c r="FR57" s="585"/>
      <c r="FS57" s="585"/>
      <c r="FT57" s="585"/>
      <c r="FU57" s="585"/>
      <c r="FV57" s="585"/>
      <c r="FW57" s="585"/>
      <c r="FX57" s="585"/>
      <c r="FY57" s="585"/>
      <c r="FZ57" s="585"/>
      <c r="GA57" s="585"/>
      <c r="GB57" s="585"/>
      <c r="GC57" s="585"/>
      <c r="GD57" s="585"/>
      <c r="GE57" s="585"/>
      <c r="GF57" s="585"/>
      <c r="GG57" s="585"/>
      <c r="GH57" s="585"/>
      <c r="GI57" s="585"/>
      <c r="GJ57" s="585"/>
      <c r="GK57" s="585"/>
      <c r="GL57" s="585"/>
      <c r="GM57" s="585"/>
      <c r="GN57" s="585"/>
      <c r="GO57" s="585"/>
      <c r="GP57" s="585"/>
      <c r="GQ57" s="585"/>
      <c r="GR57" s="585"/>
      <c r="GS57" s="585"/>
      <c r="GT57" s="585"/>
      <c r="GU57" s="585"/>
      <c r="GV57" s="585"/>
      <c r="GW57" s="585"/>
      <c r="GX57" s="585"/>
      <c r="GY57" s="585"/>
      <c r="GZ57" s="585"/>
      <c r="HA57" s="585"/>
      <c r="HB57" s="585"/>
      <c r="HC57" s="585"/>
      <c r="HD57" s="585"/>
      <c r="HE57" s="585"/>
      <c r="HF57" s="585"/>
      <c r="HG57" s="585"/>
      <c r="HH57" s="585"/>
      <c r="HI57" s="585"/>
      <c r="HJ57" s="585"/>
      <c r="HK57" s="585"/>
      <c r="HL57" s="585"/>
      <c r="HM57" s="585"/>
      <c r="HN57" s="585"/>
      <c r="HO57" s="585"/>
      <c r="HP57" s="585"/>
      <c r="HQ57" s="585"/>
      <c r="HR57" s="585"/>
      <c r="HS57" s="585"/>
      <c r="HT57" s="585"/>
      <c r="HU57" s="585"/>
      <c r="HV57" s="585"/>
      <c r="HW57" s="585"/>
      <c r="HX57" s="585"/>
      <c r="HY57" s="585"/>
      <c r="HZ57" s="585"/>
      <c r="IA57" s="585"/>
      <c r="IB57" s="585"/>
      <c r="IC57" s="585"/>
      <c r="ID57" s="585"/>
      <c r="IE57" s="585"/>
      <c r="IF57" s="585"/>
      <c r="IG57" s="585"/>
      <c r="IH57" s="585"/>
      <c r="II57" s="585"/>
      <c r="IJ57" s="585"/>
      <c r="IK57" s="585"/>
      <c r="IL57" s="585"/>
      <c r="IM57" s="585"/>
      <c r="IN57" s="585"/>
      <c r="IO57" s="585"/>
      <c r="IP57" s="585"/>
      <c r="IQ57" s="585"/>
      <c r="IR57" s="585"/>
      <c r="IS57" s="585"/>
      <c r="IT57" s="585"/>
      <c r="IU57" s="585"/>
      <c r="IV57" s="585"/>
      <c r="IW57" s="585"/>
      <c r="IX57" s="585"/>
      <c r="IY57" s="585"/>
      <c r="IZ57" s="585"/>
      <c r="JA57" s="585"/>
      <c r="JB57" s="585"/>
      <c r="JC57" s="585"/>
      <c r="JD57" s="585"/>
      <c r="JE57" s="585"/>
      <c r="JF57" s="585"/>
      <c r="JG57" s="585"/>
      <c r="JH57" s="585"/>
      <c r="JI57" s="585"/>
      <c r="JJ57" s="585"/>
      <c r="JK57" s="585"/>
      <c r="JL57" s="585"/>
      <c r="JM57" s="585"/>
      <c r="JN57" s="585"/>
      <c r="JO57" s="585"/>
      <c r="JP57" s="585"/>
    </row>
    <row r="58" spans="1:276" s="414" customFormat="1" ht="18" hidden="1" customHeight="1">
      <c r="A58" s="156">
        <v>48</v>
      </c>
      <c r="B58" s="475"/>
      <c r="C58" s="204"/>
      <c r="D58" s="481"/>
      <c r="E58" s="236" t="str">
        <f t="shared" ca="1" si="10"/>
        <v/>
      </c>
      <c r="F58" s="237"/>
      <c r="G58" s="369"/>
      <c r="H58" s="369"/>
      <c r="I58" s="363"/>
      <c r="J58" s="602"/>
      <c r="K58" s="603"/>
      <c r="L58" s="603"/>
      <c r="M58" s="603"/>
      <c r="N58" s="604"/>
      <c r="O58" s="237"/>
      <c r="P58" s="237"/>
      <c r="Q58" s="366"/>
      <c r="R58" s="237"/>
      <c r="S58" s="237"/>
      <c r="T58" s="366"/>
      <c r="U58" s="237"/>
      <c r="V58" s="237"/>
      <c r="W58" s="237"/>
      <c r="X58" s="366"/>
      <c r="Y58" s="204" t="str">
        <f t="shared" si="14"/>
        <v/>
      </c>
      <c r="Z58" s="355" t="str">
        <f t="shared" si="15"/>
        <v/>
      </c>
      <c r="AA58" s="468"/>
      <c r="AB58" s="472"/>
      <c r="AC58" s="26"/>
      <c r="AD58" s="26"/>
      <c r="AE58" s="26"/>
      <c r="AF58" s="605" t="str">
        <f t="shared" si="16"/>
        <v/>
      </c>
      <c r="AG58" s="605" t="str">
        <f t="shared" si="17"/>
        <v/>
      </c>
      <c r="AH58" s="605" t="str">
        <f t="shared" si="18"/>
        <v/>
      </c>
      <c r="AI58" s="605" t="str">
        <f t="shared" si="19"/>
        <v/>
      </c>
      <c r="AJ58" s="605" t="str">
        <f t="shared" si="20"/>
        <v/>
      </c>
      <c r="AK58" s="605" t="str">
        <f t="shared" si="21"/>
        <v/>
      </c>
      <c r="AL58" s="605" t="str">
        <f t="shared" si="22"/>
        <v/>
      </c>
      <c r="AM58" s="605"/>
      <c r="AN58" s="26"/>
      <c r="AO58" s="26"/>
      <c r="AP58" s="459">
        <v>48</v>
      </c>
      <c r="AQ58" s="26"/>
      <c r="AR58" s="26"/>
      <c r="AS58" s="459" t="str">
        <f t="shared" si="8"/>
        <v/>
      </c>
      <c r="AT58" s="459"/>
      <c r="AU58" s="459"/>
      <c r="AV58" s="459"/>
      <c r="AW58" s="459"/>
      <c r="AX58" s="459" t="str">
        <f t="shared" si="9"/>
        <v/>
      </c>
      <c r="AY58" s="26"/>
      <c r="AZ58" s="26"/>
      <c r="BA58" s="26"/>
      <c r="BB58" s="26"/>
      <c r="BC58" s="26"/>
      <c r="BD58" s="38"/>
      <c r="BE58" s="38"/>
      <c r="BF58" s="38"/>
      <c r="BG58" s="38"/>
      <c r="BH58" s="38"/>
      <c r="BI58" s="38"/>
      <c r="BJ58" s="38"/>
      <c r="BK58" s="38"/>
      <c r="BL58" s="38"/>
      <c r="BM58" s="38"/>
      <c r="BN58" s="38"/>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585"/>
      <c r="DA58" s="585"/>
      <c r="DB58" s="585"/>
      <c r="DC58" s="585"/>
      <c r="DD58" s="585"/>
      <c r="DE58" s="585"/>
      <c r="DF58" s="585"/>
      <c r="DG58" s="585"/>
      <c r="DH58" s="585"/>
      <c r="DI58" s="585"/>
      <c r="DJ58" s="585"/>
      <c r="DK58" s="585"/>
      <c r="DL58" s="585"/>
      <c r="DM58" s="585"/>
      <c r="DN58" s="585"/>
      <c r="DO58" s="585"/>
      <c r="DP58" s="585"/>
      <c r="DQ58" s="585"/>
      <c r="DR58" s="585"/>
      <c r="DS58" s="585"/>
      <c r="DT58" s="585"/>
      <c r="DU58" s="585"/>
      <c r="DV58" s="585"/>
      <c r="DW58" s="585"/>
      <c r="DX58" s="585"/>
      <c r="DY58" s="585"/>
      <c r="DZ58" s="585"/>
      <c r="EA58" s="585"/>
      <c r="EB58" s="585"/>
      <c r="EC58" s="585"/>
      <c r="ED58" s="585"/>
      <c r="EE58" s="585"/>
      <c r="EF58" s="585"/>
      <c r="EG58" s="585"/>
      <c r="EH58" s="585"/>
      <c r="EI58" s="585"/>
      <c r="EJ58" s="585"/>
      <c r="EK58" s="585"/>
      <c r="EL58" s="585"/>
      <c r="EM58" s="585"/>
      <c r="EN58" s="585"/>
      <c r="EO58" s="585"/>
      <c r="EP58" s="585"/>
      <c r="EQ58" s="585"/>
      <c r="ER58" s="585"/>
      <c r="ES58" s="585"/>
      <c r="ET58" s="585"/>
      <c r="EU58" s="585"/>
      <c r="EV58" s="585"/>
      <c r="EW58" s="585"/>
      <c r="EX58" s="585"/>
      <c r="EY58" s="585"/>
      <c r="EZ58" s="585"/>
      <c r="FA58" s="585"/>
      <c r="FB58" s="585"/>
      <c r="FC58" s="585"/>
      <c r="FD58" s="585"/>
      <c r="FE58" s="585"/>
      <c r="FF58" s="585"/>
      <c r="FG58" s="585"/>
      <c r="FH58" s="585"/>
      <c r="FI58" s="585"/>
      <c r="FJ58" s="585"/>
      <c r="FK58" s="585"/>
      <c r="FL58" s="585"/>
      <c r="FM58" s="585"/>
      <c r="FN58" s="585"/>
      <c r="FO58" s="585"/>
      <c r="FP58" s="585"/>
      <c r="FQ58" s="585"/>
      <c r="FR58" s="585"/>
      <c r="FS58" s="585"/>
      <c r="FT58" s="585"/>
      <c r="FU58" s="585"/>
      <c r="FV58" s="585"/>
      <c r="FW58" s="585"/>
      <c r="FX58" s="585"/>
      <c r="FY58" s="585"/>
      <c r="FZ58" s="585"/>
      <c r="GA58" s="585"/>
      <c r="GB58" s="585"/>
      <c r="GC58" s="585"/>
      <c r="GD58" s="585"/>
      <c r="GE58" s="585"/>
      <c r="GF58" s="585"/>
      <c r="GG58" s="585"/>
      <c r="GH58" s="585"/>
      <c r="GI58" s="585"/>
      <c r="GJ58" s="585"/>
      <c r="GK58" s="585"/>
      <c r="GL58" s="585"/>
      <c r="GM58" s="585"/>
      <c r="GN58" s="585"/>
      <c r="GO58" s="585"/>
      <c r="GP58" s="585"/>
      <c r="GQ58" s="585"/>
      <c r="GR58" s="585"/>
      <c r="GS58" s="585"/>
      <c r="GT58" s="585"/>
      <c r="GU58" s="585"/>
      <c r="GV58" s="585"/>
      <c r="GW58" s="585"/>
      <c r="GX58" s="585"/>
      <c r="GY58" s="585"/>
      <c r="GZ58" s="585"/>
      <c r="HA58" s="585"/>
      <c r="HB58" s="585"/>
      <c r="HC58" s="585"/>
      <c r="HD58" s="585"/>
      <c r="HE58" s="585"/>
      <c r="HF58" s="585"/>
      <c r="HG58" s="585"/>
      <c r="HH58" s="585"/>
      <c r="HI58" s="585"/>
      <c r="HJ58" s="585"/>
      <c r="HK58" s="585"/>
      <c r="HL58" s="585"/>
      <c r="HM58" s="585"/>
      <c r="HN58" s="585"/>
      <c r="HO58" s="585"/>
      <c r="HP58" s="585"/>
      <c r="HQ58" s="585"/>
      <c r="HR58" s="585"/>
      <c r="HS58" s="585"/>
      <c r="HT58" s="585"/>
      <c r="HU58" s="585"/>
      <c r="HV58" s="585"/>
      <c r="HW58" s="585"/>
      <c r="HX58" s="585"/>
      <c r="HY58" s="585"/>
      <c r="HZ58" s="585"/>
      <c r="IA58" s="585"/>
      <c r="IB58" s="585"/>
      <c r="IC58" s="585"/>
      <c r="ID58" s="585"/>
      <c r="IE58" s="585"/>
      <c r="IF58" s="585"/>
      <c r="IG58" s="585"/>
      <c r="IH58" s="585"/>
      <c r="II58" s="585"/>
      <c r="IJ58" s="585"/>
      <c r="IK58" s="585"/>
      <c r="IL58" s="585"/>
      <c r="IM58" s="585"/>
      <c r="IN58" s="585"/>
      <c r="IO58" s="585"/>
      <c r="IP58" s="585"/>
      <c r="IQ58" s="585"/>
      <c r="IR58" s="585"/>
      <c r="IS58" s="585"/>
      <c r="IT58" s="585"/>
      <c r="IU58" s="585"/>
      <c r="IV58" s="585"/>
      <c r="IW58" s="585"/>
      <c r="IX58" s="585"/>
      <c r="IY58" s="585"/>
      <c r="IZ58" s="585"/>
      <c r="JA58" s="585"/>
      <c r="JB58" s="585"/>
      <c r="JC58" s="585"/>
      <c r="JD58" s="585"/>
      <c r="JE58" s="585"/>
      <c r="JF58" s="585"/>
      <c r="JG58" s="585"/>
      <c r="JH58" s="585"/>
      <c r="JI58" s="585"/>
      <c r="JJ58" s="585"/>
      <c r="JK58" s="585"/>
      <c r="JL58" s="585"/>
      <c r="JM58" s="585"/>
      <c r="JN58" s="585"/>
      <c r="JO58" s="585"/>
      <c r="JP58" s="585"/>
    </row>
    <row r="59" spans="1:276" ht="18" hidden="1" customHeight="1">
      <c r="A59" s="156">
        <v>49</v>
      </c>
      <c r="B59" s="475"/>
      <c r="C59" s="204"/>
      <c r="D59" s="481"/>
      <c r="E59" s="236" t="str">
        <f t="shared" ca="1" si="10"/>
        <v/>
      </c>
      <c r="F59" s="237"/>
      <c r="G59" s="369"/>
      <c r="H59" s="369"/>
      <c r="I59" s="363"/>
      <c r="J59" s="673"/>
      <c r="K59" s="674"/>
      <c r="L59" s="674"/>
      <c r="M59" s="674"/>
      <c r="N59" s="675"/>
      <c r="O59" s="237"/>
      <c r="P59" s="237"/>
      <c r="Q59" s="366"/>
      <c r="R59" s="237"/>
      <c r="S59" s="237"/>
      <c r="T59" s="366"/>
      <c r="U59" s="237"/>
      <c r="V59" s="237"/>
      <c r="W59" s="237"/>
      <c r="X59" s="366"/>
      <c r="Y59" s="204" t="str">
        <f t="shared" si="0"/>
        <v/>
      </c>
      <c r="Z59" s="355" t="str">
        <f t="shared" si="11"/>
        <v/>
      </c>
      <c r="AA59" s="468"/>
      <c r="AB59" s="472"/>
      <c r="AF59" s="605" t="str">
        <f t="shared" si="1"/>
        <v/>
      </c>
      <c r="AG59" s="605" t="str">
        <f t="shared" si="2"/>
        <v/>
      </c>
      <c r="AH59" s="605" t="str">
        <f t="shared" si="3"/>
        <v/>
      </c>
      <c r="AI59" s="605" t="str">
        <f t="shared" si="4"/>
        <v/>
      </c>
      <c r="AJ59" s="605" t="str">
        <f t="shared" si="5"/>
        <v/>
      </c>
      <c r="AK59" s="605" t="str">
        <f t="shared" si="6"/>
        <v/>
      </c>
      <c r="AL59" s="605" t="str">
        <f t="shared" si="13"/>
        <v/>
      </c>
      <c r="AP59" s="459">
        <v>49</v>
      </c>
      <c r="AS59" s="459" t="str">
        <f t="shared" si="8"/>
        <v/>
      </c>
      <c r="AX59" s="459" t="str">
        <f t="shared" si="9"/>
        <v/>
      </c>
    </row>
    <row r="60" spans="1:276" ht="18" hidden="1" customHeight="1" thickBot="1">
      <c r="A60" s="157">
        <v>50</v>
      </c>
      <c r="B60" s="476"/>
      <c r="C60" s="205"/>
      <c r="D60" s="482"/>
      <c r="E60" s="356" t="str">
        <f t="shared" ca="1" si="10"/>
        <v/>
      </c>
      <c r="F60" s="357"/>
      <c r="G60" s="370"/>
      <c r="H60" s="370"/>
      <c r="I60" s="364"/>
      <c r="J60" s="670"/>
      <c r="K60" s="671"/>
      <c r="L60" s="671"/>
      <c r="M60" s="671"/>
      <c r="N60" s="672"/>
      <c r="O60" s="357"/>
      <c r="P60" s="357"/>
      <c r="Q60" s="367"/>
      <c r="R60" s="357"/>
      <c r="S60" s="357"/>
      <c r="T60" s="367"/>
      <c r="U60" s="357"/>
      <c r="V60" s="357"/>
      <c r="W60" s="357"/>
      <c r="X60" s="367"/>
      <c r="Y60" s="205" t="str">
        <f t="shared" si="0"/>
        <v/>
      </c>
      <c r="Z60" s="358" t="str">
        <f t="shared" si="11"/>
        <v/>
      </c>
      <c r="AA60" s="473"/>
      <c r="AB60" s="474"/>
      <c r="AF60" s="605" t="str">
        <f t="shared" si="1"/>
        <v/>
      </c>
      <c r="AG60" s="605" t="str">
        <f t="shared" si="2"/>
        <v/>
      </c>
      <c r="AH60" s="605" t="str">
        <f t="shared" si="3"/>
        <v/>
      </c>
      <c r="AI60" s="605" t="str">
        <f t="shared" si="4"/>
        <v/>
      </c>
      <c r="AJ60" s="605" t="str">
        <f t="shared" si="5"/>
        <v/>
      </c>
      <c r="AK60" s="605" t="str">
        <f t="shared" si="6"/>
        <v/>
      </c>
      <c r="AL60" s="605" t="str">
        <f t="shared" ref="AL60" si="23">IF(SUM(AH60:AI60)=0,"",SUM(AH60:AI60))</f>
        <v/>
      </c>
      <c r="AP60" s="459">
        <v>50</v>
      </c>
      <c r="AS60" s="459" t="str">
        <f t="shared" si="8"/>
        <v/>
      </c>
      <c r="AX60" s="459" t="str">
        <f t="shared" si="9"/>
        <v/>
      </c>
    </row>
    <row r="61" spans="1:276" ht="15.75" customHeight="1">
      <c r="A61" s="79"/>
      <c r="B61" s="10"/>
      <c r="C61" s="80"/>
      <c r="D61" s="11"/>
      <c r="E61" s="202"/>
    </row>
    <row r="62" spans="1:276" ht="15" customHeight="1">
      <c r="AF62" s="605">
        <f t="shared" ref="AF62:AL62" si="24">SUM(AF11:AF60)</f>
        <v>0</v>
      </c>
      <c r="AG62" s="605">
        <f t="shared" si="24"/>
        <v>0</v>
      </c>
      <c r="AH62" s="605">
        <f t="shared" si="24"/>
        <v>0</v>
      </c>
      <c r="AI62" s="605">
        <f t="shared" si="24"/>
        <v>0</v>
      </c>
      <c r="AJ62" s="605">
        <f t="shared" si="24"/>
        <v>0</v>
      </c>
      <c r="AK62" s="605">
        <f t="shared" si="24"/>
        <v>0</v>
      </c>
      <c r="AL62" s="605">
        <f t="shared" si="24"/>
        <v>0</v>
      </c>
    </row>
    <row r="63" spans="1:276" ht="15" customHeight="1">
      <c r="E63" s="206"/>
      <c r="F63" s="207"/>
      <c r="G63" s="207"/>
      <c r="H63" s="207"/>
      <c r="I63" s="207"/>
      <c r="J63" s="207"/>
      <c r="K63" s="207"/>
      <c r="L63" s="207"/>
      <c r="M63" s="207"/>
      <c r="N63" s="207"/>
      <c r="O63" s="207"/>
      <c r="P63" s="207"/>
      <c r="Q63" s="207"/>
      <c r="R63" s="207"/>
      <c r="S63" s="207"/>
      <c r="T63" s="207"/>
    </row>
    <row r="64" spans="1:276" ht="15" customHeight="1">
      <c r="E64" s="208"/>
      <c r="F64" s="207"/>
      <c r="G64" s="207"/>
      <c r="H64" s="207"/>
      <c r="I64" s="207"/>
      <c r="J64" s="207"/>
      <c r="K64" s="207"/>
      <c r="L64" s="207"/>
      <c r="M64" s="207"/>
      <c r="N64" s="207"/>
      <c r="O64" s="207"/>
      <c r="P64" s="207"/>
      <c r="Q64" s="207"/>
      <c r="R64" s="207"/>
      <c r="S64" s="207"/>
      <c r="T64" s="207"/>
      <c r="AF64" s="682">
        <f>SUM(AF62:AG62)</f>
        <v>0</v>
      </c>
      <c r="AG64" s="682"/>
      <c r="AH64" s="682">
        <f>SUM(AH62:AI62)</f>
        <v>0</v>
      </c>
      <c r="AI64" s="682"/>
      <c r="AJ64" s="682">
        <f>SUM(AJ62:AK62)</f>
        <v>0</v>
      </c>
      <c r="AK64" s="682"/>
    </row>
    <row r="65" spans="1:37" ht="15" customHeight="1">
      <c r="E65" s="209"/>
      <c r="F65" s="207"/>
      <c r="G65" s="207"/>
      <c r="H65" s="207"/>
      <c r="I65" s="207"/>
      <c r="J65" s="207"/>
      <c r="K65" s="207"/>
      <c r="L65" s="207"/>
      <c r="M65" s="207"/>
      <c r="N65" s="207"/>
      <c r="O65" s="207"/>
      <c r="P65" s="207"/>
      <c r="Q65" s="207"/>
      <c r="R65" s="207"/>
      <c r="S65" s="207"/>
      <c r="T65" s="207"/>
      <c r="AF65" s="682" t="s">
        <v>12</v>
      </c>
      <c r="AG65" s="682"/>
      <c r="AH65" s="682" t="s">
        <v>14</v>
      </c>
      <c r="AI65" s="682"/>
      <c r="AJ65" s="682" t="s">
        <v>13</v>
      </c>
      <c r="AK65" s="682"/>
    </row>
    <row r="66" spans="1:37" ht="15" customHeight="1">
      <c r="E66" s="209"/>
      <c r="F66" s="207"/>
      <c r="G66" s="207"/>
      <c r="H66" s="207"/>
      <c r="I66" s="207"/>
      <c r="J66" s="207"/>
      <c r="K66" s="207"/>
      <c r="L66" s="207"/>
      <c r="M66" s="207"/>
      <c r="N66" s="207"/>
      <c r="O66" s="207"/>
      <c r="P66" s="207"/>
      <c r="Q66" s="207"/>
      <c r="R66" s="207"/>
      <c r="S66" s="207"/>
      <c r="T66" s="207"/>
    </row>
    <row r="67" spans="1:37" ht="15" customHeight="1">
      <c r="E67" s="209"/>
      <c r="F67" s="207"/>
      <c r="G67" s="207"/>
      <c r="H67" s="207"/>
      <c r="I67" s="207"/>
      <c r="J67" s="207"/>
      <c r="K67" s="207"/>
      <c r="L67" s="207"/>
      <c r="M67" s="207"/>
      <c r="N67" s="207"/>
      <c r="O67" s="207"/>
      <c r="P67" s="207"/>
      <c r="Q67" s="207"/>
      <c r="R67" s="207"/>
      <c r="S67" s="207"/>
      <c r="T67" s="207"/>
    </row>
    <row r="68" spans="1:37" ht="15" customHeight="1">
      <c r="E68" s="206"/>
      <c r="F68" s="207"/>
      <c r="G68" s="207"/>
      <c r="H68" s="207"/>
      <c r="I68" s="207"/>
      <c r="J68" s="207"/>
      <c r="K68" s="207"/>
      <c r="L68" s="207"/>
      <c r="M68" s="207"/>
      <c r="N68" s="207"/>
      <c r="O68" s="207"/>
      <c r="P68" s="207"/>
      <c r="Q68" s="207"/>
      <c r="R68" s="207"/>
      <c r="S68" s="207"/>
      <c r="T68" s="207"/>
    </row>
    <row r="69" spans="1:37" ht="15" customHeight="1">
      <c r="A69" s="53"/>
      <c r="B69" s="6"/>
      <c r="E69" s="206"/>
      <c r="F69" s="207"/>
      <c r="G69" s="207"/>
      <c r="H69" s="207"/>
      <c r="I69" s="207"/>
      <c r="J69" s="207"/>
      <c r="K69" s="207"/>
      <c r="L69" s="207"/>
      <c r="M69" s="207"/>
      <c r="N69" s="207"/>
      <c r="O69" s="207"/>
      <c r="P69" s="207"/>
      <c r="Q69" s="207"/>
      <c r="R69" s="207"/>
      <c r="S69" s="207"/>
      <c r="T69" s="207"/>
    </row>
    <row r="70" spans="1:37" ht="15" customHeight="1">
      <c r="A70" s="56"/>
    </row>
  </sheetData>
  <sheetProtection autoFilter="0"/>
  <sortState ref="B11:D52">
    <sortCondition ref="B11:B52"/>
  </sortState>
  <dataConsolidate/>
  <mergeCells count="58">
    <mergeCell ref="J26:N26"/>
    <mergeCell ref="J32:N32"/>
    <mergeCell ref="J31:N31"/>
    <mergeCell ref="J30:N30"/>
    <mergeCell ref="J29:N29"/>
    <mergeCell ref="AF7:AG7"/>
    <mergeCell ref="AH7:AI7"/>
    <mergeCell ref="AJ7:AK7"/>
    <mergeCell ref="A9:B9"/>
    <mergeCell ref="J10:N10"/>
    <mergeCell ref="J36:N36"/>
    <mergeCell ref="AF64:AG64"/>
    <mergeCell ref="AH64:AI64"/>
    <mergeCell ref="AJ64:AK64"/>
    <mergeCell ref="AF65:AG65"/>
    <mergeCell ref="AH65:AI65"/>
    <mergeCell ref="AJ65:AK65"/>
    <mergeCell ref="J50:N50"/>
    <mergeCell ref="J49:N49"/>
    <mergeCell ref="J48:N48"/>
    <mergeCell ref="J47:N47"/>
    <mergeCell ref="J46:N46"/>
    <mergeCell ref="J45:N45"/>
    <mergeCell ref="J44:N44"/>
    <mergeCell ref="J43:N43"/>
    <mergeCell ref="J42:N42"/>
    <mergeCell ref="J41:N41"/>
    <mergeCell ref="J40:N40"/>
    <mergeCell ref="J39:N39"/>
    <mergeCell ref="J38:N38"/>
    <mergeCell ref="J37:N37"/>
    <mergeCell ref="J20:N20"/>
    <mergeCell ref="J19:N19"/>
    <mergeCell ref="L4:N4"/>
    <mergeCell ref="H4:J4"/>
    <mergeCell ref="J16:N16"/>
    <mergeCell ref="J15:N15"/>
    <mergeCell ref="J14:N14"/>
    <mergeCell ref="J13:N13"/>
    <mergeCell ref="J12:N12"/>
    <mergeCell ref="J11:N11"/>
    <mergeCell ref="J18:N18"/>
    <mergeCell ref="J17:N17"/>
    <mergeCell ref="J25:N25"/>
    <mergeCell ref="J24:N24"/>
    <mergeCell ref="J23:N23"/>
    <mergeCell ref="J22:N22"/>
    <mergeCell ref="J21:N21"/>
    <mergeCell ref="J35:N35"/>
    <mergeCell ref="J34:N34"/>
    <mergeCell ref="J33:N33"/>
    <mergeCell ref="J28:N28"/>
    <mergeCell ref="J27:N27"/>
    <mergeCell ref="J60:N60"/>
    <mergeCell ref="J59:N59"/>
    <mergeCell ref="J53:N53"/>
    <mergeCell ref="J52:N52"/>
    <mergeCell ref="J51:N51"/>
  </mergeCells>
  <conditionalFormatting sqref="B10:AB10">
    <cfRule type="expression" dxfId="66" priority="3">
      <formula>COLUMN()=CELL("Columna")</formula>
    </cfRule>
  </conditionalFormatting>
  <conditionalFormatting sqref="A11:AB60">
    <cfRule type="expression" dxfId="65" priority="2">
      <formula>ROW()=CELL("Fila")</formula>
    </cfRule>
  </conditionalFormatting>
  <dataValidations xWindow="725" yWindow="269" count="8">
    <dataValidation allowBlank="1" showErrorMessage="1" promptTitle="NOTA:" prompt="Introducir el NOMBRE completo del Maestro/a" sqref="F8"/>
    <dataValidation allowBlank="1" showErrorMessage="1" sqref="C1:C3"/>
    <dataValidation type="list" allowBlank="1" showInputMessage="1" showErrorMessage="1" error="1) DEBE DE INTRODUCIR PRIMERO EL SEXO DEL PARTICIPANTE_x000a_2) ESTA INTRODUCIENDO MAL LOS DATOS" sqref="D61">
      <formula1>IF(AX61=1,$AI$3:$AI$4,"")</formula1>
    </dataValidation>
    <dataValidation allowBlank="1" promptTitle="NOTA:" prompt="Seleccionar de la lista desplegable el ESTADO de inscripción del estudiante." sqref="Y10"/>
    <dataValidation type="list" allowBlank="1" showInputMessage="1" showErrorMessage="1" sqref="Z11:Z60">
      <formula1>$AN$1:$AN$2</formula1>
    </dataValidation>
    <dataValidation type="list" allowBlank="1" showInputMessage="1" showErrorMessage="1" sqref="Y11:Y60">
      <formula1>$AI$3:$AI$5</formula1>
    </dataValidation>
    <dataValidation allowBlank="1" showInputMessage="1" showErrorMessage="1" sqref="C11:C61"/>
    <dataValidation allowBlank="1" sqref="B10:D10"/>
  </dataValidations>
  <pageMargins left="0.78740157480314965" right="0.39370078740157483" top="0.39370078740157483" bottom="0.39370078740157483" header="0.31496062992125984" footer="0.31496062992125984"/>
  <pageSetup scale="74" fitToWidth="0" orientation="landscape" horizontalDpi="4294967294"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FF00"/>
    <pageSetUpPr fitToPage="1"/>
  </sheetPr>
  <dimension ref="A1:IG179"/>
  <sheetViews>
    <sheetView showGridLines="0" showRowColHeaders="0" showZeros="0" zoomScale="85" zoomScaleNormal="85" workbookViewId="0">
      <selection activeCell="O7" sqref="O7"/>
    </sheetView>
  </sheetViews>
  <sheetFormatPr baseColWidth="10" defaultRowHeight="15" customHeight="1"/>
  <cols>
    <col min="1" max="1" width="4.25" style="1" customWidth="1"/>
    <col min="2" max="3" width="14.125" style="1" customWidth="1"/>
    <col min="4" max="4" width="13.25" style="1" customWidth="1"/>
    <col min="5" max="10" width="9.375" style="1" customWidth="1"/>
    <col min="11" max="11" width="1.25" style="1" customWidth="1"/>
    <col min="12" max="13" width="9.375" style="1" customWidth="1"/>
    <col min="14" max="14" width="13" style="1" customWidth="1"/>
    <col min="15" max="15" width="9.375" style="1" customWidth="1"/>
    <col min="16" max="16" width="1.375" style="1" customWidth="1"/>
    <col min="17" max="17" width="15" style="1" customWidth="1"/>
    <col min="18" max="18" width="8.25" style="26" customWidth="1"/>
    <col min="19" max="19" width="11" style="26" hidden="1" customWidth="1"/>
    <col min="20" max="26" width="11" style="43" hidden="1" customWidth="1"/>
    <col min="27" max="27" width="11" style="25" hidden="1" customWidth="1"/>
    <col min="28" max="28" width="4" style="25" customWidth="1"/>
    <col min="29" max="76" width="11" style="38"/>
    <col min="77" max="225" width="11" style="1"/>
    <col min="226" max="16384" width="11" style="3"/>
  </cols>
  <sheetData>
    <row r="1" spans="1:241" ht="16.5" customHeight="1">
      <c r="A1" s="38" t="str">
        <f>CARATULA!K2</f>
        <v>SIN NOMBRE</v>
      </c>
      <c r="C1" s="56" t="str">
        <f>IF(FILIACIÓN!C1="","",FILIACIÓN!C1)</f>
        <v xml:space="preserve">UNIDAD EDUCATIVA </v>
      </c>
      <c r="J1" s="35"/>
      <c r="L1" s="35"/>
    </row>
    <row r="2" spans="1:241" ht="16.5" customHeight="1" thickBot="1">
      <c r="A2" s="38" t="str">
        <f>IF(OR(E6="",E7="",M6="",M7=""),"FALSO","VERDADERO")</f>
        <v>FALSO</v>
      </c>
      <c r="C2" s="56" t="str">
        <f>IF(FILIACIÓN!C2="","",FILIACIÓN!C2)</f>
        <v>NIVEL SECUNDARIA COMUNITARIA PRODUCTIVA</v>
      </c>
    </row>
    <row r="3" spans="1:241" ht="16.5" customHeight="1">
      <c r="C3" s="56" t="str">
        <f>IF(FILIACIÓN!C3="","",FILIACIÓN!C3)</f>
        <v xml:space="preserve">TURNO </v>
      </c>
      <c r="F3" s="712" t="s">
        <v>188</v>
      </c>
      <c r="G3" s="712"/>
      <c r="H3" s="712"/>
      <c r="I3" s="712"/>
      <c r="J3" s="712"/>
      <c r="K3" s="712"/>
      <c r="L3" s="712"/>
      <c r="M3" s="712"/>
      <c r="N3" s="712"/>
    </row>
    <row r="4" spans="1:241" ht="16.5" customHeight="1" thickBot="1">
      <c r="C4" s="75" t="str">
        <f>IF(FILIACIÓN!E3="","",FILIACIÓN!E3)</f>
        <v xml:space="preserve">SIE </v>
      </c>
      <c r="F4" s="713"/>
      <c r="G4" s="713"/>
      <c r="H4" s="713"/>
      <c r="I4" s="713"/>
      <c r="J4" s="713"/>
      <c r="K4" s="713"/>
      <c r="L4" s="713"/>
      <c r="M4" s="713"/>
      <c r="N4" s="713"/>
      <c r="O4" s="28"/>
      <c r="P4" s="105"/>
      <c r="Q4" s="105"/>
    </row>
    <row r="5" spans="1:241" ht="16.5" customHeight="1">
      <c r="B5" s="35"/>
      <c r="C5" s="75" t="str">
        <f>IF(FILIACIÓN!C4="","",FILIACIÓN!C4)</f>
        <v>GESTION 2025</v>
      </c>
    </row>
    <row r="6" spans="1:241" ht="16.5" customHeight="1">
      <c r="B6" s="35"/>
      <c r="D6" s="35" t="s">
        <v>150</v>
      </c>
      <c r="E6" s="8" t="str">
        <f>IF(CARATULA!E33="","",CARATULA!E33)</f>
        <v/>
      </c>
      <c r="F6" s="8"/>
      <c r="G6" s="44"/>
      <c r="H6" s="44"/>
      <c r="L6" s="35" t="s">
        <v>26</v>
      </c>
      <c r="M6" s="8" t="str">
        <f>IF(CARATULA!E30="","",CARATULA!E30)</f>
        <v>nombre maestro</v>
      </c>
      <c r="N6" s="8"/>
      <c r="O6" s="44"/>
      <c r="P6" s="44"/>
      <c r="Q6" s="44"/>
    </row>
    <row r="7" spans="1:241" ht="16.5" customHeight="1">
      <c r="A7" s="56"/>
      <c r="B7" s="35"/>
      <c r="D7" s="35" t="s">
        <v>25</v>
      </c>
      <c r="E7" s="8" t="str">
        <f>IF(CARATULA!E31="","",CARATULA!E31)</f>
        <v/>
      </c>
      <c r="F7" s="8"/>
      <c r="G7" s="44"/>
      <c r="H7" s="44"/>
      <c r="L7" s="35" t="s">
        <v>27</v>
      </c>
      <c r="M7" s="8" t="str">
        <f>IF(CARATULA!E32="","",CARATULA!E32)</f>
        <v/>
      </c>
      <c r="N7" s="8"/>
      <c r="O7" s="44"/>
      <c r="P7" s="44"/>
      <c r="Q7" s="44"/>
      <c r="R7" s="612"/>
    </row>
    <row r="8" spans="1:241" ht="15.75" customHeight="1" thickBot="1">
      <c r="B8" s="35"/>
      <c r="E8" s="42"/>
      <c r="F8" s="42"/>
      <c r="G8" s="42"/>
      <c r="H8" s="42"/>
      <c r="I8" s="42"/>
      <c r="J8" s="42"/>
      <c r="K8" s="42"/>
      <c r="L8" s="5"/>
      <c r="M8" s="5"/>
      <c r="N8" s="54"/>
      <c r="O8" s="54"/>
      <c r="P8" s="54"/>
      <c r="Q8" s="54"/>
      <c r="R8" s="612"/>
      <c r="S8" s="25"/>
    </row>
    <row r="9" spans="1:241" ht="18" customHeight="1" thickBot="1">
      <c r="B9" s="424"/>
      <c r="C9" s="29"/>
      <c r="D9" s="32"/>
      <c r="E9" s="724" t="s">
        <v>187</v>
      </c>
      <c r="F9" s="724"/>
      <c r="G9" s="724"/>
      <c r="H9" s="724"/>
      <c r="I9" s="724"/>
      <c r="J9" s="724"/>
      <c r="K9" s="36"/>
      <c r="L9" s="725" t="s">
        <v>130</v>
      </c>
      <c r="M9" s="725"/>
      <c r="N9" s="725"/>
      <c r="O9" s="725"/>
      <c r="P9" s="313"/>
      <c r="Q9" s="698" t="s">
        <v>253</v>
      </c>
      <c r="R9" s="718" t="s">
        <v>3</v>
      </c>
      <c r="S9" s="613"/>
      <c r="AB9" s="719" t="s">
        <v>307</v>
      </c>
    </row>
    <row r="10" spans="1:241" ht="18" customHeight="1" thickBot="1">
      <c r="A10" s="696"/>
      <c r="B10" s="696"/>
      <c r="C10" s="696"/>
      <c r="D10" s="696"/>
      <c r="E10" s="697" t="s">
        <v>234</v>
      </c>
      <c r="F10" s="697"/>
      <c r="G10" s="697" t="s">
        <v>235</v>
      </c>
      <c r="H10" s="697"/>
      <c r="I10" s="697" t="s">
        <v>236</v>
      </c>
      <c r="J10" s="697"/>
      <c r="K10" s="36"/>
      <c r="L10" s="691" t="s">
        <v>28</v>
      </c>
      <c r="M10" s="714" t="s">
        <v>29</v>
      </c>
      <c r="N10" s="715"/>
      <c r="O10" s="726" t="s">
        <v>180</v>
      </c>
      <c r="P10" s="314"/>
      <c r="Q10" s="699"/>
      <c r="R10" s="718"/>
      <c r="S10" s="111"/>
      <c r="X10" s="606"/>
      <c r="Y10" s="606"/>
      <c r="Z10" s="606"/>
      <c r="AA10" s="606"/>
      <c r="AB10" s="719"/>
    </row>
    <row r="11" spans="1:241" s="1" customFormat="1" ht="27.75" customHeight="1" thickBot="1">
      <c r="A11" s="131" t="s">
        <v>0</v>
      </c>
      <c r="B11" s="693" t="s">
        <v>200</v>
      </c>
      <c r="C11" s="694"/>
      <c r="D11" s="695"/>
      <c r="E11" s="102" t="s">
        <v>179</v>
      </c>
      <c r="F11" s="103" t="s">
        <v>180</v>
      </c>
      <c r="G11" s="104" t="s">
        <v>179</v>
      </c>
      <c r="H11" s="103" t="s">
        <v>180</v>
      </c>
      <c r="I11" s="104" t="s">
        <v>179</v>
      </c>
      <c r="J11" s="103" t="s">
        <v>180</v>
      </c>
      <c r="K11" s="37"/>
      <c r="L11" s="692"/>
      <c r="M11" s="716"/>
      <c r="N11" s="717"/>
      <c r="O11" s="726"/>
      <c r="P11" s="314"/>
      <c r="Q11" s="700"/>
      <c r="R11" s="718"/>
      <c r="S11" s="111" t="s">
        <v>251</v>
      </c>
      <c r="T11" s="200" t="s">
        <v>6</v>
      </c>
      <c r="U11" s="200" t="s">
        <v>18</v>
      </c>
      <c r="V11" s="200" t="s">
        <v>19</v>
      </c>
      <c r="W11" s="200" t="s">
        <v>13</v>
      </c>
      <c r="X11" s="41"/>
      <c r="Y11" s="606"/>
      <c r="Z11" s="606" t="s">
        <v>270</v>
      </c>
      <c r="AA11" s="606"/>
      <c r="AB11" s="719"/>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HR11" s="3"/>
      <c r="HS11" s="3"/>
      <c r="HT11" s="3"/>
      <c r="HU11" s="3"/>
      <c r="HV11" s="3"/>
      <c r="HW11" s="3"/>
      <c r="HX11" s="3"/>
      <c r="HY11" s="3"/>
      <c r="HZ11" s="3"/>
      <c r="IA11" s="3"/>
      <c r="IB11" s="3"/>
      <c r="IC11" s="3"/>
      <c r="ID11" s="3"/>
      <c r="IE11" s="3"/>
      <c r="IF11" s="3"/>
      <c r="IG11" s="3"/>
    </row>
    <row r="12" spans="1:241" s="1" customFormat="1" ht="23.1" customHeight="1">
      <c r="A12" s="132">
        <f>--SUBTOTAL(2,Z$11:Z12)</f>
        <v>1</v>
      </c>
      <c r="B12" s="701" t="str">
        <f>IF(FILIACIÓN!B11="","",UPPER(FILIACIÓN!B11))</f>
        <v/>
      </c>
      <c r="C12" s="702"/>
      <c r="D12" s="703"/>
      <c r="E12" s="133" t="str">
        <f>'1ER TRIMESTRE'!BM13</f>
        <v/>
      </c>
      <c r="F12" s="134" t="str">
        <f>IF(AND(E12&gt;=1,E12&lt;=50),"ED",IF(AND(E12&gt;=51,E12&lt;=68),"DA",IF(AND(E12&gt;=69,E12&lt;=84),"DO",IF(AND(E12&gt;=85,E12&lt;=100),"DP"," "))))</f>
        <v xml:space="preserve"> </v>
      </c>
      <c r="G12" s="135" t="str">
        <f>'2DO TRIMESTRE'!BM13</f>
        <v/>
      </c>
      <c r="H12" s="136" t="str">
        <f t="shared" ref="H12:H60" si="0">IF(AND(G12&gt;=1,G12&lt;=50),"ED",IF(AND(G12&gt;=51,G12&lt;=68),"DA",IF(AND(G12&gt;=69,G12&lt;=84),"DO",IF(AND(G12&gt;=85,G12&lt;=100),"DP"," "))))</f>
        <v xml:space="preserve"> </v>
      </c>
      <c r="I12" s="135" t="str">
        <f>'3ER TRIMESTRE'!BM13</f>
        <v/>
      </c>
      <c r="J12" s="136" t="str">
        <f t="shared" ref="J12:J60" si="1">IF(AND(I12&gt;=1,I12&lt;=50),"ED",IF(AND(I12&gt;=51,I12&lt;=68),"DA",IF(AND(I12&gt;=69,I12&lt;=84),"DO",IF(AND(I12&gt;=85,I12&lt;=100),"DP"," "))))</f>
        <v xml:space="preserve"> </v>
      </c>
      <c r="K12" s="137"/>
      <c r="L12" s="138" t="str">
        <f>IF(OR(E12="",G12="",I12=""),"",ROUND(AVERAGE(E12,G12,I12),0))</f>
        <v/>
      </c>
      <c r="M12" s="707" t="str">
        <f>IF(L12="","",VLOOKUP(L12,$S$80:T$179,2))</f>
        <v/>
      </c>
      <c r="N12" s="708"/>
      <c r="O12" s="139" t="str">
        <f t="shared" ref="O12:O43" si="2">IF(AND(L12&gt;=1,L12&lt;=50),"ED",IF(AND(L12&gt;=51,L12&lt;=68),"DA",IF(AND(L12&gt;=69,L12&lt;=84),"DO",IF(AND(L12&gt;=85,L12&lt;=100),"DP"," "))))</f>
        <v xml:space="preserve"> </v>
      </c>
      <c r="P12" s="312"/>
      <c r="Q12" s="315" t="str">
        <f>IF(L12="","",IF(L12&gt;=51,"PROMOVIDO","REPROBADO"))</f>
        <v/>
      </c>
      <c r="R12" s="511" t="str">
        <f>FILIACIÓN!Y11</f>
        <v/>
      </c>
      <c r="S12" s="26" t="str">
        <f>IF(FILIACIÓN!Z11="MOSTRAR","1","")</f>
        <v/>
      </c>
      <c r="T12" s="43" t="str">
        <f>FILIACIÓN!AL11</f>
        <v/>
      </c>
      <c r="U12" s="43" t="str">
        <f t="shared" ref="U12:U43" si="3">IF(OR(T12="",L12=""),"",IF(L12&gt;51,1,""))</f>
        <v/>
      </c>
      <c r="V12" s="43" t="str">
        <f t="shared" ref="V12:V43" si="4">IF(T12=1,IF(OR(L12="",L12&lt;51),1,""),"")</f>
        <v/>
      </c>
      <c r="W12" s="43">
        <f>IF(OR(T12=1,A12=""),"",1)</f>
        <v>1</v>
      </c>
      <c r="X12" s="43"/>
      <c r="Y12" s="43"/>
      <c r="Z12" s="43">
        <v>1</v>
      </c>
      <c r="AA12" s="43"/>
      <c r="AB12" s="25" t="str">
        <f>IF(OR(L12="",L12=0),"",_xlfn.RANK.EQ(L12,$L$12:$L$61))</f>
        <v/>
      </c>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HR12" s="3"/>
      <c r="HS12" s="3"/>
      <c r="HT12" s="3"/>
      <c r="HU12" s="3"/>
      <c r="HV12" s="3"/>
      <c r="HW12" s="3"/>
      <c r="HX12" s="3"/>
      <c r="HY12" s="3"/>
      <c r="HZ12" s="3"/>
      <c r="IA12" s="3"/>
      <c r="IB12" s="3"/>
      <c r="IC12" s="3"/>
      <c r="ID12" s="3"/>
      <c r="IE12" s="3"/>
      <c r="IF12" s="3"/>
      <c r="IG12" s="3"/>
    </row>
    <row r="13" spans="1:241" s="1" customFormat="1" ht="23.1" customHeight="1">
      <c r="A13" s="140">
        <f>--SUBTOTAL(2,Z$11:Z13)</f>
        <v>2</v>
      </c>
      <c r="B13" s="704" t="str">
        <f>IF(FILIACIÓN!B12="","",UPPER(FILIACIÓN!B12))</f>
        <v/>
      </c>
      <c r="C13" s="705"/>
      <c r="D13" s="706"/>
      <c r="E13" s="141" t="str">
        <f>'1ER TRIMESTRE'!BM14</f>
        <v/>
      </c>
      <c r="F13" s="142" t="str">
        <f t="shared" ref="F13:F60" si="5">IF(AND(E13&gt;=1,E13&lt;=50),"ED",IF(AND(E13&gt;=51,E13&lt;=68),"DA",IF(AND(E13&gt;=69,E13&lt;=84),"DO",IF(AND(E13&gt;=85,E13&lt;=100),"DP"," "))))</f>
        <v xml:space="preserve"> </v>
      </c>
      <c r="G13" s="143" t="str">
        <f>'2DO TRIMESTRE'!BM14</f>
        <v/>
      </c>
      <c r="H13" s="144" t="str">
        <f t="shared" si="0"/>
        <v xml:space="preserve"> </v>
      </c>
      <c r="I13" s="143" t="str">
        <f>'3ER TRIMESTRE'!BM14</f>
        <v/>
      </c>
      <c r="J13" s="144" t="str">
        <f t="shared" si="1"/>
        <v xml:space="preserve"> </v>
      </c>
      <c r="K13" s="145"/>
      <c r="L13" s="146" t="str">
        <f t="shared" ref="L13:L61" si="6">IF(OR(E13="",G13="",I13=""),"",ROUND(AVERAGE(E13,G13,I13),0))</f>
        <v/>
      </c>
      <c r="M13" s="687" t="str">
        <f>IF(L13="","",VLOOKUP(L13,$S$80:T$179,2))</f>
        <v/>
      </c>
      <c r="N13" s="688"/>
      <c r="O13" s="147" t="str">
        <f t="shared" si="2"/>
        <v xml:space="preserve"> </v>
      </c>
      <c r="P13" s="312"/>
      <c r="Q13" s="316" t="str">
        <f t="shared" ref="Q13:Q61" si="7">IF(L13="","",IF(L13&gt;=51,"PROMOVIDO","REPROBADO"))</f>
        <v/>
      </c>
      <c r="R13" s="511" t="str">
        <f>FILIACIÓN!Y12</f>
        <v/>
      </c>
      <c r="S13" s="26" t="str">
        <f>IF(FILIACIÓN!Z12="MOSTRAR","1","")</f>
        <v/>
      </c>
      <c r="T13" s="43" t="str">
        <f>FILIACIÓN!AL12</f>
        <v/>
      </c>
      <c r="U13" s="43" t="str">
        <f t="shared" si="3"/>
        <v/>
      </c>
      <c r="V13" s="43" t="str">
        <f t="shared" si="4"/>
        <v/>
      </c>
      <c r="W13" s="43">
        <f t="shared" ref="W13:W43" si="8">IF(OR(T13=1,A13=""),"",1)</f>
        <v>1</v>
      </c>
      <c r="X13" s="43"/>
      <c r="Y13" s="43"/>
      <c r="Z13" s="43">
        <v>2</v>
      </c>
      <c r="AA13" s="25"/>
      <c r="AB13" s="25" t="str">
        <f t="shared" ref="AB13:AB61" si="9">IF(OR(L13="",L13=0),"",_xlfn.RANK.EQ(L13,$L$12:$L$61))</f>
        <v/>
      </c>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HR13" s="3"/>
      <c r="HS13" s="3"/>
      <c r="HT13" s="3"/>
      <c r="HU13" s="3"/>
      <c r="HV13" s="3"/>
      <c r="HW13" s="3"/>
      <c r="HX13" s="3"/>
      <c r="HY13" s="3"/>
      <c r="HZ13" s="3"/>
      <c r="IA13" s="3"/>
      <c r="IB13" s="3"/>
      <c r="IC13" s="3"/>
      <c r="ID13" s="3"/>
      <c r="IE13" s="3"/>
      <c r="IF13" s="3"/>
      <c r="IG13" s="3"/>
    </row>
    <row r="14" spans="1:241" s="1" customFormat="1" ht="23.1" customHeight="1">
      <c r="A14" s="140">
        <f>--SUBTOTAL(2,Z$11:Z14)</f>
        <v>3</v>
      </c>
      <c r="B14" s="704" t="str">
        <f>IF(FILIACIÓN!B13="","",UPPER(FILIACIÓN!B13))</f>
        <v/>
      </c>
      <c r="C14" s="705"/>
      <c r="D14" s="706"/>
      <c r="E14" s="141" t="str">
        <f>'1ER TRIMESTRE'!BM15</f>
        <v/>
      </c>
      <c r="F14" s="142" t="str">
        <f t="shared" si="5"/>
        <v xml:space="preserve"> </v>
      </c>
      <c r="G14" s="143" t="str">
        <f>'2DO TRIMESTRE'!BM15</f>
        <v/>
      </c>
      <c r="H14" s="144" t="str">
        <f t="shared" si="0"/>
        <v xml:space="preserve"> </v>
      </c>
      <c r="I14" s="143" t="str">
        <f>'3ER TRIMESTRE'!BM15</f>
        <v/>
      </c>
      <c r="J14" s="144" t="str">
        <f t="shared" si="1"/>
        <v xml:space="preserve"> </v>
      </c>
      <c r="K14" s="145"/>
      <c r="L14" s="146" t="str">
        <f t="shared" si="6"/>
        <v/>
      </c>
      <c r="M14" s="687" t="str">
        <f>IF(L14="","",VLOOKUP(L14,$S$80:T$179,2))</f>
        <v/>
      </c>
      <c r="N14" s="688"/>
      <c r="O14" s="147" t="str">
        <f t="shared" si="2"/>
        <v xml:space="preserve"> </v>
      </c>
      <c r="P14" s="312"/>
      <c r="Q14" s="316" t="str">
        <f t="shared" si="7"/>
        <v/>
      </c>
      <c r="R14" s="511" t="str">
        <f>FILIACIÓN!Y13</f>
        <v/>
      </c>
      <c r="S14" s="26" t="str">
        <f>IF(FILIACIÓN!Z13="MOSTRAR","1","")</f>
        <v/>
      </c>
      <c r="T14" s="43" t="str">
        <f>FILIACIÓN!AL13</f>
        <v/>
      </c>
      <c r="U14" s="43" t="str">
        <f t="shared" si="3"/>
        <v/>
      </c>
      <c r="V14" s="43" t="str">
        <f t="shared" si="4"/>
        <v/>
      </c>
      <c r="W14" s="43">
        <f t="shared" si="8"/>
        <v>1</v>
      </c>
      <c r="X14" s="43"/>
      <c r="Y14" s="43"/>
      <c r="Z14" s="43">
        <v>3</v>
      </c>
      <c r="AA14" s="25"/>
      <c r="AB14" s="25" t="str">
        <f t="shared" si="9"/>
        <v/>
      </c>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HR14" s="3"/>
      <c r="HS14" s="3"/>
      <c r="HT14" s="3"/>
      <c r="HU14" s="3"/>
      <c r="HV14" s="3"/>
      <c r="HW14" s="3"/>
      <c r="HX14" s="3"/>
      <c r="HY14" s="3"/>
      <c r="HZ14" s="3"/>
      <c r="IA14" s="3"/>
      <c r="IB14" s="3"/>
      <c r="IC14" s="3"/>
      <c r="ID14" s="3"/>
      <c r="IE14" s="3"/>
      <c r="IF14" s="3"/>
      <c r="IG14" s="3"/>
    </row>
    <row r="15" spans="1:241" s="1" customFormat="1" ht="23.1" customHeight="1">
      <c r="A15" s="140">
        <f>--SUBTOTAL(2,Z$11:Z15)</f>
        <v>4</v>
      </c>
      <c r="B15" s="704" t="str">
        <f>IF(FILIACIÓN!B14="","",UPPER(FILIACIÓN!B14))</f>
        <v/>
      </c>
      <c r="C15" s="705"/>
      <c r="D15" s="706"/>
      <c r="E15" s="141" t="str">
        <f>'1ER TRIMESTRE'!BM16</f>
        <v/>
      </c>
      <c r="F15" s="142" t="str">
        <f t="shared" si="5"/>
        <v xml:space="preserve"> </v>
      </c>
      <c r="G15" s="143" t="str">
        <f>'2DO TRIMESTRE'!BM16</f>
        <v/>
      </c>
      <c r="H15" s="144" t="str">
        <f t="shared" si="0"/>
        <v xml:space="preserve"> </v>
      </c>
      <c r="I15" s="143" t="str">
        <f>'3ER TRIMESTRE'!BM16</f>
        <v/>
      </c>
      <c r="J15" s="144" t="str">
        <f t="shared" si="1"/>
        <v xml:space="preserve"> </v>
      </c>
      <c r="K15" s="145"/>
      <c r="L15" s="146" t="str">
        <f t="shared" si="6"/>
        <v/>
      </c>
      <c r="M15" s="687" t="str">
        <f>IF(L15="","",VLOOKUP(L15,$S$80:T$179,2))</f>
        <v/>
      </c>
      <c r="N15" s="688"/>
      <c r="O15" s="147" t="str">
        <f t="shared" si="2"/>
        <v xml:space="preserve"> </v>
      </c>
      <c r="P15" s="312"/>
      <c r="Q15" s="316" t="str">
        <f t="shared" si="7"/>
        <v/>
      </c>
      <c r="R15" s="511" t="str">
        <f>FILIACIÓN!Y14</f>
        <v/>
      </c>
      <c r="S15" s="26" t="str">
        <f>IF(FILIACIÓN!Z14="MOSTRAR","1","")</f>
        <v/>
      </c>
      <c r="T15" s="43" t="str">
        <f>FILIACIÓN!AL14</f>
        <v/>
      </c>
      <c r="U15" s="43" t="str">
        <f t="shared" si="3"/>
        <v/>
      </c>
      <c r="V15" s="43" t="str">
        <f t="shared" si="4"/>
        <v/>
      </c>
      <c r="W15" s="43">
        <f t="shared" si="8"/>
        <v>1</v>
      </c>
      <c r="X15" s="43"/>
      <c r="Y15" s="43"/>
      <c r="Z15" s="43">
        <v>4</v>
      </c>
      <c r="AA15" s="25"/>
      <c r="AB15" s="25" t="str">
        <f t="shared" si="9"/>
        <v/>
      </c>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HR15" s="3"/>
      <c r="HS15" s="3"/>
      <c r="HT15" s="3"/>
      <c r="HU15" s="3"/>
      <c r="HV15" s="3"/>
      <c r="HW15" s="3"/>
      <c r="HX15" s="3"/>
      <c r="HY15" s="3"/>
      <c r="HZ15" s="3"/>
      <c r="IA15" s="3"/>
      <c r="IB15" s="3"/>
      <c r="IC15" s="3"/>
      <c r="ID15" s="3"/>
      <c r="IE15" s="3"/>
      <c r="IF15" s="3"/>
      <c r="IG15" s="3"/>
    </row>
    <row r="16" spans="1:241" s="1" customFormat="1" ht="23.1" customHeight="1">
      <c r="A16" s="140">
        <f>--SUBTOTAL(2,Z$11:Z16)</f>
        <v>5</v>
      </c>
      <c r="B16" s="704" t="str">
        <f>IF(FILIACIÓN!B15="","",UPPER(FILIACIÓN!B15))</f>
        <v/>
      </c>
      <c r="C16" s="705"/>
      <c r="D16" s="706"/>
      <c r="E16" s="141" t="str">
        <f>'1ER TRIMESTRE'!BM17</f>
        <v/>
      </c>
      <c r="F16" s="142" t="str">
        <f t="shared" si="5"/>
        <v xml:space="preserve"> </v>
      </c>
      <c r="G16" s="143" t="str">
        <f>'2DO TRIMESTRE'!BM17</f>
        <v/>
      </c>
      <c r="H16" s="144" t="str">
        <f t="shared" si="0"/>
        <v xml:space="preserve"> </v>
      </c>
      <c r="I16" s="143" t="str">
        <f>'3ER TRIMESTRE'!BM17</f>
        <v/>
      </c>
      <c r="J16" s="144" t="str">
        <f t="shared" si="1"/>
        <v xml:space="preserve"> </v>
      </c>
      <c r="K16" s="145"/>
      <c r="L16" s="146" t="str">
        <f t="shared" si="6"/>
        <v/>
      </c>
      <c r="M16" s="687" t="str">
        <f>IF(L16="","",VLOOKUP(L16,$S$80:T$179,2))</f>
        <v/>
      </c>
      <c r="N16" s="688"/>
      <c r="O16" s="147" t="str">
        <f t="shared" si="2"/>
        <v xml:space="preserve"> </v>
      </c>
      <c r="P16" s="312"/>
      <c r="Q16" s="316" t="str">
        <f t="shared" si="7"/>
        <v/>
      </c>
      <c r="R16" s="511" t="str">
        <f>FILIACIÓN!Y15</f>
        <v/>
      </c>
      <c r="S16" s="26" t="str">
        <f>IF(FILIACIÓN!Z15="MOSTRAR","1","")</f>
        <v/>
      </c>
      <c r="T16" s="43" t="str">
        <f>FILIACIÓN!AL15</f>
        <v/>
      </c>
      <c r="U16" s="43" t="str">
        <f t="shared" si="3"/>
        <v/>
      </c>
      <c r="V16" s="43" t="str">
        <f t="shared" si="4"/>
        <v/>
      </c>
      <c r="W16" s="43">
        <f t="shared" si="8"/>
        <v>1</v>
      </c>
      <c r="X16" s="43"/>
      <c r="Y16" s="43"/>
      <c r="Z16" s="43">
        <v>5</v>
      </c>
      <c r="AA16" s="25"/>
      <c r="AB16" s="25" t="str">
        <f t="shared" si="9"/>
        <v/>
      </c>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HR16" s="3"/>
      <c r="HS16" s="3"/>
      <c r="HT16" s="3"/>
      <c r="HU16" s="3"/>
      <c r="HV16" s="3"/>
      <c r="HW16" s="3"/>
      <c r="HX16" s="3"/>
      <c r="HY16" s="3"/>
      <c r="HZ16" s="3"/>
      <c r="IA16" s="3"/>
      <c r="IB16" s="3"/>
      <c r="IC16" s="3"/>
      <c r="ID16" s="3"/>
      <c r="IE16" s="3"/>
      <c r="IF16" s="3"/>
      <c r="IG16" s="3"/>
    </row>
    <row r="17" spans="1:241" s="1" customFormat="1" ht="23.1" customHeight="1">
      <c r="A17" s="140">
        <f>--SUBTOTAL(2,Z$11:Z17)</f>
        <v>6</v>
      </c>
      <c r="B17" s="704" t="str">
        <f>IF(FILIACIÓN!B16="","",UPPER(FILIACIÓN!B16))</f>
        <v/>
      </c>
      <c r="C17" s="705"/>
      <c r="D17" s="706"/>
      <c r="E17" s="141" t="str">
        <f>'1ER TRIMESTRE'!BM18</f>
        <v/>
      </c>
      <c r="F17" s="142" t="str">
        <f t="shared" si="5"/>
        <v xml:space="preserve"> </v>
      </c>
      <c r="G17" s="143" t="str">
        <f>'2DO TRIMESTRE'!BM18</f>
        <v/>
      </c>
      <c r="H17" s="144" t="str">
        <f t="shared" si="0"/>
        <v xml:space="preserve"> </v>
      </c>
      <c r="I17" s="143" t="str">
        <f>'3ER TRIMESTRE'!BM18</f>
        <v/>
      </c>
      <c r="J17" s="144" t="str">
        <f t="shared" si="1"/>
        <v xml:space="preserve"> </v>
      </c>
      <c r="K17" s="145"/>
      <c r="L17" s="146" t="str">
        <f t="shared" si="6"/>
        <v/>
      </c>
      <c r="M17" s="687" t="str">
        <f>IF(L17="","",VLOOKUP(L17,$S$80:T$179,2))</f>
        <v/>
      </c>
      <c r="N17" s="688"/>
      <c r="O17" s="147" t="str">
        <f t="shared" si="2"/>
        <v xml:space="preserve"> </v>
      </c>
      <c r="P17" s="312"/>
      <c r="Q17" s="316" t="str">
        <f t="shared" si="7"/>
        <v/>
      </c>
      <c r="R17" s="511" t="str">
        <f>FILIACIÓN!Y16</f>
        <v/>
      </c>
      <c r="S17" s="26" t="str">
        <f>IF(FILIACIÓN!Z16="MOSTRAR","1","")</f>
        <v/>
      </c>
      <c r="T17" s="43" t="str">
        <f>FILIACIÓN!AL16</f>
        <v/>
      </c>
      <c r="U17" s="43" t="str">
        <f t="shared" si="3"/>
        <v/>
      </c>
      <c r="V17" s="43" t="str">
        <f t="shared" si="4"/>
        <v/>
      </c>
      <c r="W17" s="43">
        <f t="shared" si="8"/>
        <v>1</v>
      </c>
      <c r="X17" s="43"/>
      <c r="Y17" s="43"/>
      <c r="Z17" s="43">
        <v>6</v>
      </c>
      <c r="AA17" s="25"/>
      <c r="AB17" s="25" t="str">
        <f t="shared" si="9"/>
        <v/>
      </c>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HR17" s="3"/>
      <c r="HS17" s="3"/>
      <c r="HT17" s="3"/>
      <c r="HU17" s="3"/>
      <c r="HV17" s="3"/>
      <c r="HW17" s="3"/>
      <c r="HX17" s="3"/>
      <c r="HY17" s="3"/>
      <c r="HZ17" s="3"/>
      <c r="IA17" s="3"/>
      <c r="IB17" s="3"/>
      <c r="IC17" s="3"/>
      <c r="ID17" s="3"/>
      <c r="IE17" s="3"/>
      <c r="IF17" s="3"/>
      <c r="IG17" s="3"/>
    </row>
    <row r="18" spans="1:241" s="1" customFormat="1" ht="23.1" customHeight="1">
      <c r="A18" s="140">
        <f>--SUBTOTAL(2,Z$11:Z18)</f>
        <v>7</v>
      </c>
      <c r="B18" s="704" t="str">
        <f>IF(FILIACIÓN!B17="","",UPPER(FILIACIÓN!B17))</f>
        <v/>
      </c>
      <c r="C18" s="705"/>
      <c r="D18" s="706"/>
      <c r="E18" s="141" t="str">
        <f>'1ER TRIMESTRE'!BM19</f>
        <v/>
      </c>
      <c r="F18" s="142" t="str">
        <f t="shared" si="5"/>
        <v xml:space="preserve"> </v>
      </c>
      <c r="G18" s="143" t="str">
        <f>'2DO TRIMESTRE'!BM19</f>
        <v/>
      </c>
      <c r="H18" s="144" t="str">
        <f t="shared" si="0"/>
        <v xml:space="preserve"> </v>
      </c>
      <c r="I18" s="143" t="str">
        <f>'3ER TRIMESTRE'!BM19</f>
        <v/>
      </c>
      <c r="J18" s="144" t="str">
        <f t="shared" si="1"/>
        <v xml:space="preserve"> </v>
      </c>
      <c r="K18" s="145"/>
      <c r="L18" s="146" t="str">
        <f t="shared" si="6"/>
        <v/>
      </c>
      <c r="M18" s="687" t="str">
        <f>IF(L18="","",VLOOKUP(L18,$S$80:T$179,2))</f>
        <v/>
      </c>
      <c r="N18" s="688"/>
      <c r="O18" s="147" t="str">
        <f t="shared" si="2"/>
        <v xml:space="preserve"> </v>
      </c>
      <c r="P18" s="312"/>
      <c r="Q18" s="316" t="str">
        <f t="shared" si="7"/>
        <v/>
      </c>
      <c r="R18" s="511" t="str">
        <f>FILIACIÓN!Y17</f>
        <v/>
      </c>
      <c r="S18" s="26" t="str">
        <f>IF(FILIACIÓN!Z17="MOSTRAR","1","")</f>
        <v/>
      </c>
      <c r="T18" s="43" t="str">
        <f>FILIACIÓN!AL17</f>
        <v/>
      </c>
      <c r="U18" s="43" t="str">
        <f t="shared" si="3"/>
        <v/>
      </c>
      <c r="V18" s="43" t="str">
        <f t="shared" si="4"/>
        <v/>
      </c>
      <c r="W18" s="43">
        <f t="shared" si="8"/>
        <v>1</v>
      </c>
      <c r="X18" s="43"/>
      <c r="Y18" s="43"/>
      <c r="Z18" s="43">
        <v>7</v>
      </c>
      <c r="AA18" s="25"/>
      <c r="AB18" s="25" t="str">
        <f t="shared" si="9"/>
        <v/>
      </c>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HR18" s="3"/>
      <c r="HS18" s="3"/>
      <c r="HT18" s="3"/>
      <c r="HU18" s="3"/>
      <c r="HV18" s="3"/>
      <c r="HW18" s="3"/>
      <c r="HX18" s="3"/>
      <c r="HY18" s="3"/>
      <c r="HZ18" s="3"/>
      <c r="IA18" s="3"/>
      <c r="IB18" s="3"/>
      <c r="IC18" s="3"/>
      <c r="ID18" s="3"/>
      <c r="IE18" s="3"/>
      <c r="IF18" s="3"/>
      <c r="IG18" s="3"/>
    </row>
    <row r="19" spans="1:241" s="1" customFormat="1" ht="23.1" customHeight="1">
      <c r="A19" s="140">
        <f>--SUBTOTAL(2,Z$11:Z19)</f>
        <v>8</v>
      </c>
      <c r="B19" s="704" t="str">
        <f>IF(FILIACIÓN!B18="","",UPPER(FILIACIÓN!B18))</f>
        <v/>
      </c>
      <c r="C19" s="705"/>
      <c r="D19" s="706"/>
      <c r="E19" s="141" t="str">
        <f>'1ER TRIMESTRE'!BM20</f>
        <v/>
      </c>
      <c r="F19" s="142" t="str">
        <f t="shared" si="5"/>
        <v xml:space="preserve"> </v>
      </c>
      <c r="G19" s="143" t="str">
        <f>'2DO TRIMESTRE'!BM20</f>
        <v/>
      </c>
      <c r="H19" s="144" t="str">
        <f t="shared" si="0"/>
        <v xml:space="preserve"> </v>
      </c>
      <c r="I19" s="143" t="str">
        <f>'3ER TRIMESTRE'!BM20</f>
        <v/>
      </c>
      <c r="J19" s="144" t="str">
        <f t="shared" si="1"/>
        <v xml:space="preserve"> </v>
      </c>
      <c r="K19" s="145"/>
      <c r="L19" s="146" t="str">
        <f t="shared" si="6"/>
        <v/>
      </c>
      <c r="M19" s="687" t="str">
        <f>IF(L19="","",VLOOKUP(L19,$S$80:T$179,2))</f>
        <v/>
      </c>
      <c r="N19" s="688"/>
      <c r="O19" s="147" t="str">
        <f t="shared" si="2"/>
        <v xml:space="preserve"> </v>
      </c>
      <c r="P19" s="312"/>
      <c r="Q19" s="316" t="str">
        <f t="shared" si="7"/>
        <v/>
      </c>
      <c r="R19" s="511" t="str">
        <f>FILIACIÓN!Y18</f>
        <v/>
      </c>
      <c r="S19" s="26" t="str">
        <f>IF(FILIACIÓN!Z18="MOSTRAR","1","")</f>
        <v/>
      </c>
      <c r="T19" s="43" t="str">
        <f>FILIACIÓN!AL18</f>
        <v/>
      </c>
      <c r="U19" s="43" t="str">
        <f t="shared" si="3"/>
        <v/>
      </c>
      <c r="V19" s="43" t="str">
        <f t="shared" si="4"/>
        <v/>
      </c>
      <c r="W19" s="43">
        <f t="shared" si="8"/>
        <v>1</v>
      </c>
      <c r="X19" s="43"/>
      <c r="Y19" s="43"/>
      <c r="Z19" s="43">
        <v>8</v>
      </c>
      <c r="AA19" s="25"/>
      <c r="AB19" s="25" t="str">
        <f t="shared" si="9"/>
        <v/>
      </c>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HR19" s="3"/>
      <c r="HS19" s="3"/>
      <c r="HT19" s="3"/>
      <c r="HU19" s="3"/>
      <c r="HV19" s="3"/>
      <c r="HW19" s="3"/>
      <c r="HX19" s="3"/>
      <c r="HY19" s="3"/>
      <c r="HZ19" s="3"/>
      <c r="IA19" s="3"/>
      <c r="IB19" s="3"/>
      <c r="IC19" s="3"/>
      <c r="ID19" s="3"/>
      <c r="IE19" s="3"/>
      <c r="IF19" s="3"/>
      <c r="IG19" s="3"/>
    </row>
    <row r="20" spans="1:241" s="1" customFormat="1" ht="23.1" customHeight="1">
      <c r="A20" s="140">
        <f>--SUBTOTAL(2,Z$11:Z20)</f>
        <v>9</v>
      </c>
      <c r="B20" s="704" t="str">
        <f>IF(FILIACIÓN!B19="","",UPPER(FILIACIÓN!B19))</f>
        <v/>
      </c>
      <c r="C20" s="705"/>
      <c r="D20" s="706"/>
      <c r="E20" s="141" t="str">
        <f>'1ER TRIMESTRE'!BM21</f>
        <v/>
      </c>
      <c r="F20" s="142" t="str">
        <f t="shared" si="5"/>
        <v xml:space="preserve"> </v>
      </c>
      <c r="G20" s="143" t="str">
        <f>'2DO TRIMESTRE'!BM21</f>
        <v/>
      </c>
      <c r="H20" s="144" t="str">
        <f t="shared" si="0"/>
        <v xml:space="preserve"> </v>
      </c>
      <c r="I20" s="143" t="str">
        <f>'3ER TRIMESTRE'!BM21</f>
        <v/>
      </c>
      <c r="J20" s="144" t="str">
        <f t="shared" si="1"/>
        <v xml:space="preserve"> </v>
      </c>
      <c r="K20" s="145"/>
      <c r="L20" s="146" t="str">
        <f t="shared" si="6"/>
        <v/>
      </c>
      <c r="M20" s="687" t="str">
        <f>IF(L20="","",VLOOKUP(L20,$S$80:T$179,2))</f>
        <v/>
      </c>
      <c r="N20" s="688"/>
      <c r="O20" s="147" t="str">
        <f t="shared" si="2"/>
        <v xml:space="preserve"> </v>
      </c>
      <c r="P20" s="312"/>
      <c r="Q20" s="316" t="str">
        <f t="shared" si="7"/>
        <v/>
      </c>
      <c r="R20" s="511" t="str">
        <f>FILIACIÓN!Y19</f>
        <v/>
      </c>
      <c r="S20" s="26" t="str">
        <f>IF(FILIACIÓN!Z19="MOSTRAR","1","")</f>
        <v/>
      </c>
      <c r="T20" s="43" t="str">
        <f>FILIACIÓN!AL19</f>
        <v/>
      </c>
      <c r="U20" s="43" t="str">
        <f t="shared" si="3"/>
        <v/>
      </c>
      <c r="V20" s="43" t="str">
        <f t="shared" si="4"/>
        <v/>
      </c>
      <c r="W20" s="43">
        <f t="shared" si="8"/>
        <v>1</v>
      </c>
      <c r="X20" s="43"/>
      <c r="Y20" s="43"/>
      <c r="Z20" s="43">
        <v>9</v>
      </c>
      <c r="AA20" s="25"/>
      <c r="AB20" s="25" t="str">
        <f t="shared" si="9"/>
        <v/>
      </c>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HR20" s="3"/>
      <c r="HS20" s="3"/>
      <c r="HT20" s="3"/>
      <c r="HU20" s="3"/>
      <c r="HV20" s="3"/>
      <c r="HW20" s="3"/>
      <c r="HX20" s="3"/>
      <c r="HY20" s="3"/>
      <c r="HZ20" s="3"/>
      <c r="IA20" s="3"/>
      <c r="IB20" s="3"/>
      <c r="IC20" s="3"/>
      <c r="ID20" s="3"/>
      <c r="IE20" s="3"/>
      <c r="IF20" s="3"/>
      <c r="IG20" s="3"/>
    </row>
    <row r="21" spans="1:241" s="1" customFormat="1" ht="23.1" customHeight="1">
      <c r="A21" s="140">
        <f>--SUBTOTAL(2,Z$11:Z21)</f>
        <v>10</v>
      </c>
      <c r="B21" s="704" t="str">
        <f>IF(FILIACIÓN!B20="","",UPPER(FILIACIÓN!B20))</f>
        <v/>
      </c>
      <c r="C21" s="705"/>
      <c r="D21" s="706"/>
      <c r="E21" s="141" t="str">
        <f>'1ER TRIMESTRE'!BM22</f>
        <v/>
      </c>
      <c r="F21" s="142" t="str">
        <f t="shared" si="5"/>
        <v xml:space="preserve"> </v>
      </c>
      <c r="G21" s="143" t="str">
        <f>'2DO TRIMESTRE'!BM22</f>
        <v/>
      </c>
      <c r="H21" s="144" t="str">
        <f t="shared" si="0"/>
        <v xml:space="preserve"> </v>
      </c>
      <c r="I21" s="143" t="str">
        <f>'3ER TRIMESTRE'!BM22</f>
        <v/>
      </c>
      <c r="J21" s="144" t="str">
        <f t="shared" si="1"/>
        <v xml:space="preserve"> </v>
      </c>
      <c r="K21" s="145"/>
      <c r="L21" s="146" t="str">
        <f t="shared" si="6"/>
        <v/>
      </c>
      <c r="M21" s="687" t="str">
        <f>IF(L21="","",VLOOKUP(L21,$S$80:T$179,2))</f>
        <v/>
      </c>
      <c r="N21" s="688"/>
      <c r="O21" s="147" t="str">
        <f t="shared" si="2"/>
        <v xml:space="preserve"> </v>
      </c>
      <c r="P21" s="312"/>
      <c r="Q21" s="316" t="str">
        <f t="shared" si="7"/>
        <v/>
      </c>
      <c r="R21" s="511" t="str">
        <f>FILIACIÓN!Y20</f>
        <v/>
      </c>
      <c r="S21" s="26" t="str">
        <f>IF(FILIACIÓN!Z20="MOSTRAR","1","")</f>
        <v/>
      </c>
      <c r="T21" s="43" t="str">
        <f>FILIACIÓN!AL20</f>
        <v/>
      </c>
      <c r="U21" s="43" t="str">
        <f t="shared" si="3"/>
        <v/>
      </c>
      <c r="V21" s="43" t="str">
        <f t="shared" si="4"/>
        <v/>
      </c>
      <c r="W21" s="43">
        <f t="shared" si="8"/>
        <v>1</v>
      </c>
      <c r="X21" s="43"/>
      <c r="Y21" s="43"/>
      <c r="Z21" s="43">
        <v>10</v>
      </c>
      <c r="AA21" s="25"/>
      <c r="AB21" s="25" t="str">
        <f t="shared" si="9"/>
        <v/>
      </c>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HR21" s="3"/>
      <c r="HS21" s="3"/>
      <c r="HT21" s="3"/>
      <c r="HU21" s="3"/>
      <c r="HV21" s="3"/>
      <c r="HW21" s="3"/>
      <c r="HX21" s="3"/>
      <c r="HY21" s="3"/>
      <c r="HZ21" s="3"/>
      <c r="IA21" s="3"/>
      <c r="IB21" s="3"/>
      <c r="IC21" s="3"/>
      <c r="ID21" s="3"/>
      <c r="IE21" s="3"/>
      <c r="IF21" s="3"/>
      <c r="IG21" s="3"/>
    </row>
    <row r="22" spans="1:241" s="1" customFormat="1" ht="23.1" customHeight="1">
      <c r="A22" s="140">
        <f>--SUBTOTAL(2,Z$11:Z22)</f>
        <v>11</v>
      </c>
      <c r="B22" s="704" t="str">
        <f>IF(FILIACIÓN!B21="","",UPPER(FILIACIÓN!B21))</f>
        <v/>
      </c>
      <c r="C22" s="705"/>
      <c r="D22" s="706"/>
      <c r="E22" s="141" t="str">
        <f>'1ER TRIMESTRE'!BM23</f>
        <v/>
      </c>
      <c r="F22" s="142" t="str">
        <f t="shared" si="5"/>
        <v xml:space="preserve"> </v>
      </c>
      <c r="G22" s="143" t="str">
        <f>'2DO TRIMESTRE'!BM23</f>
        <v/>
      </c>
      <c r="H22" s="144" t="str">
        <f t="shared" si="0"/>
        <v xml:space="preserve"> </v>
      </c>
      <c r="I22" s="143" t="str">
        <f>'3ER TRIMESTRE'!BM23</f>
        <v/>
      </c>
      <c r="J22" s="144" t="str">
        <f t="shared" si="1"/>
        <v xml:space="preserve"> </v>
      </c>
      <c r="K22" s="145"/>
      <c r="L22" s="146" t="str">
        <f t="shared" si="6"/>
        <v/>
      </c>
      <c r="M22" s="687" t="str">
        <f>IF(L22="","",VLOOKUP(L22,$S$80:T$179,2))</f>
        <v/>
      </c>
      <c r="N22" s="688"/>
      <c r="O22" s="147" t="str">
        <f t="shared" si="2"/>
        <v xml:space="preserve"> </v>
      </c>
      <c r="P22" s="312"/>
      <c r="Q22" s="316" t="str">
        <f t="shared" si="7"/>
        <v/>
      </c>
      <c r="R22" s="511" t="str">
        <f>FILIACIÓN!Y21</f>
        <v/>
      </c>
      <c r="S22" s="26" t="str">
        <f>IF(FILIACIÓN!Z21="MOSTRAR","1","")</f>
        <v/>
      </c>
      <c r="T22" s="43" t="str">
        <f>FILIACIÓN!AL21</f>
        <v/>
      </c>
      <c r="U22" s="43" t="str">
        <f t="shared" si="3"/>
        <v/>
      </c>
      <c r="V22" s="43" t="str">
        <f t="shared" si="4"/>
        <v/>
      </c>
      <c r="W22" s="43">
        <f t="shared" si="8"/>
        <v>1</v>
      </c>
      <c r="X22" s="43"/>
      <c r="Y22" s="43"/>
      <c r="Z22" s="43">
        <v>11</v>
      </c>
      <c r="AA22" s="25"/>
      <c r="AB22" s="25" t="str">
        <f t="shared" si="9"/>
        <v/>
      </c>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HR22" s="3"/>
      <c r="HS22" s="3"/>
      <c r="HT22" s="3"/>
      <c r="HU22" s="3"/>
      <c r="HV22" s="3"/>
      <c r="HW22" s="3"/>
      <c r="HX22" s="3"/>
      <c r="HY22" s="3"/>
      <c r="HZ22" s="3"/>
      <c r="IA22" s="3"/>
      <c r="IB22" s="3"/>
      <c r="IC22" s="3"/>
      <c r="ID22" s="3"/>
      <c r="IE22" s="3"/>
      <c r="IF22" s="3"/>
      <c r="IG22" s="3"/>
    </row>
    <row r="23" spans="1:241" s="1" customFormat="1" ht="23.1" customHeight="1">
      <c r="A23" s="140">
        <f>--SUBTOTAL(2,Z$11:Z23)</f>
        <v>12</v>
      </c>
      <c r="B23" s="704" t="str">
        <f>IF(FILIACIÓN!B22="","",UPPER(FILIACIÓN!B22))</f>
        <v/>
      </c>
      <c r="C23" s="705"/>
      <c r="D23" s="706"/>
      <c r="E23" s="141" t="str">
        <f>'1ER TRIMESTRE'!BM24</f>
        <v/>
      </c>
      <c r="F23" s="142" t="str">
        <f t="shared" si="5"/>
        <v xml:space="preserve"> </v>
      </c>
      <c r="G23" s="143" t="str">
        <f>'2DO TRIMESTRE'!BM24</f>
        <v/>
      </c>
      <c r="H23" s="144" t="str">
        <f t="shared" si="0"/>
        <v xml:space="preserve"> </v>
      </c>
      <c r="I23" s="143" t="str">
        <f>'3ER TRIMESTRE'!BM24</f>
        <v/>
      </c>
      <c r="J23" s="144" t="str">
        <f t="shared" si="1"/>
        <v xml:space="preserve"> </v>
      </c>
      <c r="K23" s="145"/>
      <c r="L23" s="146" t="str">
        <f t="shared" si="6"/>
        <v/>
      </c>
      <c r="M23" s="687" t="str">
        <f>IF(L23="","",VLOOKUP(L23,$S$80:T$179,2))</f>
        <v/>
      </c>
      <c r="N23" s="688"/>
      <c r="O23" s="147" t="str">
        <f t="shared" si="2"/>
        <v xml:space="preserve"> </v>
      </c>
      <c r="P23" s="312"/>
      <c r="Q23" s="316" t="str">
        <f t="shared" si="7"/>
        <v/>
      </c>
      <c r="R23" s="511" t="str">
        <f>FILIACIÓN!Y22</f>
        <v/>
      </c>
      <c r="S23" s="26" t="str">
        <f>IF(FILIACIÓN!Z22="MOSTRAR","1","")</f>
        <v/>
      </c>
      <c r="T23" s="43" t="str">
        <f>FILIACIÓN!AL22</f>
        <v/>
      </c>
      <c r="U23" s="43" t="str">
        <f t="shared" si="3"/>
        <v/>
      </c>
      <c r="V23" s="43" t="str">
        <f t="shared" si="4"/>
        <v/>
      </c>
      <c r="W23" s="43">
        <f t="shared" si="8"/>
        <v>1</v>
      </c>
      <c r="X23" s="43"/>
      <c r="Y23" s="43"/>
      <c r="Z23" s="43">
        <v>12</v>
      </c>
      <c r="AA23" s="25"/>
      <c r="AB23" s="25" t="str">
        <f t="shared" si="9"/>
        <v/>
      </c>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HR23" s="3"/>
      <c r="HS23" s="3"/>
      <c r="HT23" s="3"/>
      <c r="HU23" s="3"/>
      <c r="HV23" s="3"/>
      <c r="HW23" s="3"/>
      <c r="HX23" s="3"/>
      <c r="HY23" s="3"/>
      <c r="HZ23" s="3"/>
      <c r="IA23" s="3"/>
      <c r="IB23" s="3"/>
      <c r="IC23" s="3"/>
      <c r="ID23" s="3"/>
      <c r="IE23" s="3"/>
      <c r="IF23" s="3"/>
      <c r="IG23" s="3"/>
    </row>
    <row r="24" spans="1:241" s="1" customFormat="1" ht="23.1" customHeight="1">
      <c r="A24" s="140">
        <f>--SUBTOTAL(2,Z$11:Z24)</f>
        <v>13</v>
      </c>
      <c r="B24" s="704" t="str">
        <f>IF(FILIACIÓN!B23="","",UPPER(FILIACIÓN!B23))</f>
        <v/>
      </c>
      <c r="C24" s="705"/>
      <c r="D24" s="706"/>
      <c r="E24" s="141" t="str">
        <f>'1ER TRIMESTRE'!BM25</f>
        <v/>
      </c>
      <c r="F24" s="142" t="str">
        <f t="shared" si="5"/>
        <v xml:space="preserve"> </v>
      </c>
      <c r="G24" s="143" t="str">
        <f>'2DO TRIMESTRE'!BM25</f>
        <v/>
      </c>
      <c r="H24" s="144" t="str">
        <f t="shared" si="0"/>
        <v xml:space="preserve"> </v>
      </c>
      <c r="I24" s="143" t="str">
        <f>'3ER TRIMESTRE'!BM25</f>
        <v/>
      </c>
      <c r="J24" s="144" t="str">
        <f t="shared" si="1"/>
        <v xml:space="preserve"> </v>
      </c>
      <c r="K24" s="145"/>
      <c r="L24" s="146" t="str">
        <f t="shared" si="6"/>
        <v/>
      </c>
      <c r="M24" s="687" t="str">
        <f>IF(L24="","",VLOOKUP(L24,$S$80:T$179,2))</f>
        <v/>
      </c>
      <c r="N24" s="688"/>
      <c r="O24" s="147" t="str">
        <f t="shared" si="2"/>
        <v xml:space="preserve"> </v>
      </c>
      <c r="P24" s="312"/>
      <c r="Q24" s="316" t="str">
        <f t="shared" si="7"/>
        <v/>
      </c>
      <c r="R24" s="511" t="str">
        <f>FILIACIÓN!Y23</f>
        <v/>
      </c>
      <c r="S24" s="26" t="str">
        <f>IF(FILIACIÓN!Z23="MOSTRAR","1","")</f>
        <v/>
      </c>
      <c r="T24" s="43" t="str">
        <f>FILIACIÓN!AL23</f>
        <v/>
      </c>
      <c r="U24" s="43" t="str">
        <f t="shared" si="3"/>
        <v/>
      </c>
      <c r="V24" s="43" t="str">
        <f t="shared" si="4"/>
        <v/>
      </c>
      <c r="W24" s="43">
        <f t="shared" si="8"/>
        <v>1</v>
      </c>
      <c r="X24" s="43"/>
      <c r="Y24" s="43"/>
      <c r="Z24" s="43">
        <v>13</v>
      </c>
      <c r="AA24" s="25"/>
      <c r="AB24" s="25" t="str">
        <f t="shared" si="9"/>
        <v/>
      </c>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HR24" s="3"/>
      <c r="HS24" s="3"/>
      <c r="HT24" s="3"/>
      <c r="HU24" s="3"/>
      <c r="HV24" s="3"/>
      <c r="HW24" s="3"/>
      <c r="HX24" s="3"/>
      <c r="HY24" s="3"/>
      <c r="HZ24" s="3"/>
      <c r="IA24" s="3"/>
      <c r="IB24" s="3"/>
      <c r="IC24" s="3"/>
      <c r="ID24" s="3"/>
      <c r="IE24" s="3"/>
      <c r="IF24" s="3"/>
      <c r="IG24" s="3"/>
    </row>
    <row r="25" spans="1:241" s="1" customFormat="1" ht="23.1" customHeight="1">
      <c r="A25" s="140">
        <f>--SUBTOTAL(2,Z$11:Z25)</f>
        <v>14</v>
      </c>
      <c r="B25" s="704" t="str">
        <f>IF(FILIACIÓN!B24="","",UPPER(FILIACIÓN!B24))</f>
        <v/>
      </c>
      <c r="C25" s="705"/>
      <c r="D25" s="706"/>
      <c r="E25" s="141" t="str">
        <f>'1ER TRIMESTRE'!BM26</f>
        <v/>
      </c>
      <c r="F25" s="142" t="str">
        <f t="shared" si="5"/>
        <v xml:space="preserve"> </v>
      </c>
      <c r="G25" s="143" t="str">
        <f>'2DO TRIMESTRE'!BM26</f>
        <v/>
      </c>
      <c r="H25" s="144" t="str">
        <f t="shared" si="0"/>
        <v xml:space="preserve"> </v>
      </c>
      <c r="I25" s="143" t="str">
        <f>'3ER TRIMESTRE'!BM26</f>
        <v/>
      </c>
      <c r="J25" s="144" t="str">
        <f t="shared" si="1"/>
        <v xml:space="preserve"> </v>
      </c>
      <c r="K25" s="145"/>
      <c r="L25" s="146" t="str">
        <f t="shared" si="6"/>
        <v/>
      </c>
      <c r="M25" s="687" t="str">
        <f>IF(L25="","",VLOOKUP(L25,$S$80:T$179,2))</f>
        <v/>
      </c>
      <c r="N25" s="688"/>
      <c r="O25" s="147" t="str">
        <f t="shared" si="2"/>
        <v xml:space="preserve"> </v>
      </c>
      <c r="P25" s="312"/>
      <c r="Q25" s="316" t="str">
        <f t="shared" si="7"/>
        <v/>
      </c>
      <c r="R25" s="511" t="str">
        <f>FILIACIÓN!Y24</f>
        <v/>
      </c>
      <c r="S25" s="26" t="str">
        <f>IF(FILIACIÓN!Z24="MOSTRAR","1","")</f>
        <v/>
      </c>
      <c r="T25" s="43" t="str">
        <f>FILIACIÓN!AL24</f>
        <v/>
      </c>
      <c r="U25" s="43" t="str">
        <f t="shared" si="3"/>
        <v/>
      </c>
      <c r="V25" s="43" t="str">
        <f t="shared" si="4"/>
        <v/>
      </c>
      <c r="W25" s="43">
        <f t="shared" si="8"/>
        <v>1</v>
      </c>
      <c r="X25" s="43"/>
      <c r="Y25" s="43"/>
      <c r="Z25" s="43">
        <v>14</v>
      </c>
      <c r="AA25" s="25"/>
      <c r="AB25" s="25" t="str">
        <f t="shared" si="9"/>
        <v/>
      </c>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HR25" s="3"/>
      <c r="HS25" s="3"/>
      <c r="HT25" s="3"/>
      <c r="HU25" s="3"/>
      <c r="HV25" s="3"/>
      <c r="HW25" s="3"/>
      <c r="HX25" s="3"/>
      <c r="HY25" s="3"/>
      <c r="HZ25" s="3"/>
      <c r="IA25" s="3"/>
      <c r="IB25" s="3"/>
      <c r="IC25" s="3"/>
      <c r="ID25" s="3"/>
      <c r="IE25" s="3"/>
      <c r="IF25" s="3"/>
      <c r="IG25" s="3"/>
    </row>
    <row r="26" spans="1:241" s="1" customFormat="1" ht="23.1" customHeight="1">
      <c r="A26" s="140">
        <f>--SUBTOTAL(2,Z$11:Z26)</f>
        <v>15</v>
      </c>
      <c r="B26" s="704" t="str">
        <f>IF(FILIACIÓN!B25="","",UPPER(FILIACIÓN!B25))</f>
        <v/>
      </c>
      <c r="C26" s="705"/>
      <c r="D26" s="706"/>
      <c r="E26" s="141" t="str">
        <f>'1ER TRIMESTRE'!BM27</f>
        <v/>
      </c>
      <c r="F26" s="142" t="str">
        <f t="shared" si="5"/>
        <v xml:space="preserve"> </v>
      </c>
      <c r="G26" s="143" t="str">
        <f>'2DO TRIMESTRE'!BM27</f>
        <v/>
      </c>
      <c r="H26" s="144" t="str">
        <f t="shared" si="0"/>
        <v xml:space="preserve"> </v>
      </c>
      <c r="I26" s="143" t="str">
        <f>'3ER TRIMESTRE'!BM27</f>
        <v/>
      </c>
      <c r="J26" s="144" t="str">
        <f t="shared" si="1"/>
        <v xml:space="preserve"> </v>
      </c>
      <c r="K26" s="145"/>
      <c r="L26" s="146" t="str">
        <f t="shared" si="6"/>
        <v/>
      </c>
      <c r="M26" s="687" t="str">
        <f>IF(L26="","",VLOOKUP(L26,$S$80:T$179,2))</f>
        <v/>
      </c>
      <c r="N26" s="688"/>
      <c r="O26" s="147" t="str">
        <f t="shared" si="2"/>
        <v xml:space="preserve"> </v>
      </c>
      <c r="P26" s="312"/>
      <c r="Q26" s="316" t="str">
        <f t="shared" si="7"/>
        <v/>
      </c>
      <c r="R26" s="511" t="str">
        <f>FILIACIÓN!Y25</f>
        <v/>
      </c>
      <c r="S26" s="26" t="str">
        <f>IF(FILIACIÓN!Z25="MOSTRAR","1","")</f>
        <v/>
      </c>
      <c r="T26" s="43" t="str">
        <f>FILIACIÓN!AL25</f>
        <v/>
      </c>
      <c r="U26" s="43" t="str">
        <f t="shared" si="3"/>
        <v/>
      </c>
      <c r="V26" s="43" t="str">
        <f t="shared" si="4"/>
        <v/>
      </c>
      <c r="W26" s="43">
        <f t="shared" si="8"/>
        <v>1</v>
      </c>
      <c r="X26" s="43"/>
      <c r="Y26" s="43"/>
      <c r="Z26" s="43">
        <v>15</v>
      </c>
      <c r="AA26" s="25"/>
      <c r="AB26" s="25" t="str">
        <f t="shared" si="9"/>
        <v/>
      </c>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HR26" s="3"/>
      <c r="HS26" s="3"/>
      <c r="HT26" s="3"/>
      <c r="HU26" s="3"/>
      <c r="HV26" s="3"/>
      <c r="HW26" s="3"/>
      <c r="HX26" s="3"/>
      <c r="HY26" s="3"/>
      <c r="HZ26" s="3"/>
      <c r="IA26" s="3"/>
      <c r="IB26" s="3"/>
      <c r="IC26" s="3"/>
      <c r="ID26" s="3"/>
      <c r="IE26" s="3"/>
      <c r="IF26" s="3"/>
      <c r="IG26" s="3"/>
    </row>
    <row r="27" spans="1:241" s="1" customFormat="1" ht="23.1" customHeight="1">
      <c r="A27" s="140">
        <f>--SUBTOTAL(2,Z$11:Z27)</f>
        <v>16</v>
      </c>
      <c r="B27" s="704" t="str">
        <f>IF(FILIACIÓN!B26="","",UPPER(FILIACIÓN!B26))</f>
        <v/>
      </c>
      <c r="C27" s="705"/>
      <c r="D27" s="706"/>
      <c r="E27" s="141" t="str">
        <f>'1ER TRIMESTRE'!BM28</f>
        <v/>
      </c>
      <c r="F27" s="142" t="str">
        <f t="shared" si="5"/>
        <v xml:space="preserve"> </v>
      </c>
      <c r="G27" s="143" t="str">
        <f>'2DO TRIMESTRE'!BM28</f>
        <v/>
      </c>
      <c r="H27" s="144" t="str">
        <f t="shared" si="0"/>
        <v xml:space="preserve"> </v>
      </c>
      <c r="I27" s="143" t="str">
        <f>'3ER TRIMESTRE'!BM28</f>
        <v/>
      </c>
      <c r="J27" s="144" t="str">
        <f t="shared" si="1"/>
        <v xml:space="preserve"> </v>
      </c>
      <c r="K27" s="145"/>
      <c r="L27" s="146" t="str">
        <f t="shared" si="6"/>
        <v/>
      </c>
      <c r="M27" s="687" t="str">
        <f>IF(L27="","",VLOOKUP(L27,$S$80:T$179,2))</f>
        <v/>
      </c>
      <c r="N27" s="688"/>
      <c r="O27" s="147" t="str">
        <f t="shared" si="2"/>
        <v xml:space="preserve"> </v>
      </c>
      <c r="P27" s="312"/>
      <c r="Q27" s="316" t="str">
        <f t="shared" si="7"/>
        <v/>
      </c>
      <c r="R27" s="511" t="str">
        <f>FILIACIÓN!Y26</f>
        <v/>
      </c>
      <c r="S27" s="26" t="str">
        <f>IF(FILIACIÓN!Z26="MOSTRAR","1","")</f>
        <v/>
      </c>
      <c r="T27" s="43" t="str">
        <f>FILIACIÓN!AL26</f>
        <v/>
      </c>
      <c r="U27" s="43" t="str">
        <f t="shared" si="3"/>
        <v/>
      </c>
      <c r="V27" s="43" t="str">
        <f t="shared" si="4"/>
        <v/>
      </c>
      <c r="W27" s="43">
        <f t="shared" si="8"/>
        <v>1</v>
      </c>
      <c r="X27" s="43"/>
      <c r="Y27" s="43"/>
      <c r="Z27" s="43">
        <v>16</v>
      </c>
      <c r="AA27" s="25"/>
      <c r="AB27" s="25" t="str">
        <f t="shared" si="9"/>
        <v/>
      </c>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HR27" s="3"/>
      <c r="HS27" s="3"/>
      <c r="HT27" s="3"/>
      <c r="HU27" s="3"/>
      <c r="HV27" s="3"/>
      <c r="HW27" s="3"/>
      <c r="HX27" s="3"/>
      <c r="HY27" s="3"/>
      <c r="HZ27" s="3"/>
      <c r="IA27" s="3"/>
      <c r="IB27" s="3"/>
      <c r="IC27" s="3"/>
      <c r="ID27" s="3"/>
      <c r="IE27" s="3"/>
      <c r="IF27" s="3"/>
      <c r="IG27" s="3"/>
    </row>
    <row r="28" spans="1:241" s="1" customFormat="1" ht="23.1" customHeight="1">
      <c r="A28" s="140">
        <f>--SUBTOTAL(2,Z$11:Z28)</f>
        <v>17</v>
      </c>
      <c r="B28" s="704" t="str">
        <f>IF(FILIACIÓN!B27="","",UPPER(FILIACIÓN!B27))</f>
        <v/>
      </c>
      <c r="C28" s="705"/>
      <c r="D28" s="706"/>
      <c r="E28" s="141" t="str">
        <f>'1ER TRIMESTRE'!BM29</f>
        <v/>
      </c>
      <c r="F28" s="142" t="str">
        <f t="shared" si="5"/>
        <v xml:space="preserve"> </v>
      </c>
      <c r="G28" s="143" t="str">
        <f>'2DO TRIMESTRE'!BM29</f>
        <v/>
      </c>
      <c r="H28" s="144" t="str">
        <f t="shared" si="0"/>
        <v xml:space="preserve"> </v>
      </c>
      <c r="I28" s="143" t="str">
        <f>'3ER TRIMESTRE'!BM29</f>
        <v/>
      </c>
      <c r="J28" s="144" t="str">
        <f t="shared" si="1"/>
        <v xml:space="preserve"> </v>
      </c>
      <c r="K28" s="145"/>
      <c r="L28" s="146" t="str">
        <f t="shared" si="6"/>
        <v/>
      </c>
      <c r="M28" s="687" t="str">
        <f>IF(L28="","",VLOOKUP(L28,$S$80:T$179,2))</f>
        <v/>
      </c>
      <c r="N28" s="688"/>
      <c r="O28" s="147" t="str">
        <f t="shared" si="2"/>
        <v xml:space="preserve"> </v>
      </c>
      <c r="P28" s="312"/>
      <c r="Q28" s="316" t="str">
        <f t="shared" si="7"/>
        <v/>
      </c>
      <c r="R28" s="511" t="str">
        <f>FILIACIÓN!Y27</f>
        <v/>
      </c>
      <c r="S28" s="26" t="str">
        <f>IF(FILIACIÓN!Z27="MOSTRAR","1","")</f>
        <v/>
      </c>
      <c r="T28" s="43" t="str">
        <f>FILIACIÓN!AL27</f>
        <v/>
      </c>
      <c r="U28" s="43" t="str">
        <f t="shared" si="3"/>
        <v/>
      </c>
      <c r="V28" s="43" t="str">
        <f t="shared" si="4"/>
        <v/>
      </c>
      <c r="W28" s="43">
        <f t="shared" si="8"/>
        <v>1</v>
      </c>
      <c r="X28" s="43"/>
      <c r="Y28" s="43"/>
      <c r="Z28" s="43">
        <v>17</v>
      </c>
      <c r="AA28" s="25"/>
      <c r="AB28" s="25" t="str">
        <f t="shared" si="9"/>
        <v/>
      </c>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HR28" s="3"/>
      <c r="HS28" s="3"/>
      <c r="HT28" s="3"/>
      <c r="HU28" s="3"/>
      <c r="HV28" s="3"/>
      <c r="HW28" s="3"/>
      <c r="HX28" s="3"/>
      <c r="HY28" s="3"/>
      <c r="HZ28" s="3"/>
      <c r="IA28" s="3"/>
      <c r="IB28" s="3"/>
      <c r="IC28" s="3"/>
      <c r="ID28" s="3"/>
      <c r="IE28" s="3"/>
      <c r="IF28" s="3"/>
      <c r="IG28" s="3"/>
    </row>
    <row r="29" spans="1:241" s="1" customFormat="1" ht="23.1" customHeight="1">
      <c r="A29" s="140">
        <f>--SUBTOTAL(2,Z$11:Z29)</f>
        <v>18</v>
      </c>
      <c r="B29" s="704" t="str">
        <f>IF(FILIACIÓN!B28="","",UPPER(FILIACIÓN!B28))</f>
        <v/>
      </c>
      <c r="C29" s="705"/>
      <c r="D29" s="706"/>
      <c r="E29" s="141" t="str">
        <f>'1ER TRIMESTRE'!BM30</f>
        <v/>
      </c>
      <c r="F29" s="142" t="str">
        <f t="shared" si="5"/>
        <v xml:space="preserve"> </v>
      </c>
      <c r="G29" s="143" t="str">
        <f>'2DO TRIMESTRE'!BM30</f>
        <v/>
      </c>
      <c r="H29" s="144" t="str">
        <f t="shared" si="0"/>
        <v xml:space="preserve"> </v>
      </c>
      <c r="I29" s="143" t="str">
        <f>'3ER TRIMESTRE'!BM30</f>
        <v/>
      </c>
      <c r="J29" s="144" t="str">
        <f t="shared" si="1"/>
        <v xml:space="preserve"> </v>
      </c>
      <c r="K29" s="145"/>
      <c r="L29" s="146" t="str">
        <f t="shared" si="6"/>
        <v/>
      </c>
      <c r="M29" s="687" t="str">
        <f>IF(L29="","",VLOOKUP(L29,$S$80:T$179,2))</f>
        <v/>
      </c>
      <c r="N29" s="688"/>
      <c r="O29" s="147" t="str">
        <f t="shared" si="2"/>
        <v xml:space="preserve"> </v>
      </c>
      <c r="P29" s="312"/>
      <c r="Q29" s="316" t="str">
        <f t="shared" si="7"/>
        <v/>
      </c>
      <c r="R29" s="511" t="str">
        <f>FILIACIÓN!Y28</f>
        <v/>
      </c>
      <c r="S29" s="26" t="str">
        <f>IF(FILIACIÓN!Z28="MOSTRAR","1","")</f>
        <v/>
      </c>
      <c r="T29" s="43" t="str">
        <f>FILIACIÓN!AL28</f>
        <v/>
      </c>
      <c r="U29" s="43" t="str">
        <f t="shared" si="3"/>
        <v/>
      </c>
      <c r="V29" s="43" t="str">
        <f t="shared" si="4"/>
        <v/>
      </c>
      <c r="W29" s="43">
        <f t="shared" si="8"/>
        <v>1</v>
      </c>
      <c r="X29" s="43"/>
      <c r="Y29" s="43"/>
      <c r="Z29" s="43">
        <v>18</v>
      </c>
      <c r="AA29" s="25"/>
      <c r="AB29" s="25" t="str">
        <f t="shared" si="9"/>
        <v/>
      </c>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HR29" s="3"/>
      <c r="HS29" s="3"/>
      <c r="HT29" s="3"/>
      <c r="HU29" s="3"/>
      <c r="HV29" s="3"/>
      <c r="HW29" s="3"/>
      <c r="HX29" s="3"/>
      <c r="HY29" s="3"/>
      <c r="HZ29" s="3"/>
      <c r="IA29" s="3"/>
      <c r="IB29" s="3"/>
      <c r="IC29" s="3"/>
      <c r="ID29" s="3"/>
      <c r="IE29" s="3"/>
      <c r="IF29" s="3"/>
      <c r="IG29" s="3"/>
    </row>
    <row r="30" spans="1:241" s="1" customFormat="1" ht="23.1" customHeight="1">
      <c r="A30" s="140">
        <f>--SUBTOTAL(2,Z$11:Z30)</f>
        <v>19</v>
      </c>
      <c r="B30" s="704" t="str">
        <f>IF(FILIACIÓN!B29="","",UPPER(FILIACIÓN!B29))</f>
        <v/>
      </c>
      <c r="C30" s="705"/>
      <c r="D30" s="706"/>
      <c r="E30" s="141" t="str">
        <f>'1ER TRIMESTRE'!BM31</f>
        <v/>
      </c>
      <c r="F30" s="142" t="str">
        <f t="shared" si="5"/>
        <v xml:space="preserve"> </v>
      </c>
      <c r="G30" s="143" t="str">
        <f>'2DO TRIMESTRE'!BM31</f>
        <v/>
      </c>
      <c r="H30" s="144" t="str">
        <f t="shared" si="0"/>
        <v xml:space="preserve"> </v>
      </c>
      <c r="I30" s="143" t="str">
        <f>'3ER TRIMESTRE'!BM31</f>
        <v/>
      </c>
      <c r="J30" s="144" t="str">
        <f t="shared" si="1"/>
        <v xml:space="preserve"> </v>
      </c>
      <c r="K30" s="145"/>
      <c r="L30" s="146" t="str">
        <f t="shared" si="6"/>
        <v/>
      </c>
      <c r="M30" s="687" t="str">
        <f>IF(L30="","",VLOOKUP(L30,$S$80:T$179,2))</f>
        <v/>
      </c>
      <c r="N30" s="688"/>
      <c r="O30" s="147" t="str">
        <f t="shared" si="2"/>
        <v xml:space="preserve"> </v>
      </c>
      <c r="P30" s="312"/>
      <c r="Q30" s="316" t="str">
        <f t="shared" si="7"/>
        <v/>
      </c>
      <c r="R30" s="511" t="str">
        <f>FILIACIÓN!Y29</f>
        <v/>
      </c>
      <c r="S30" s="26" t="str">
        <f>IF(FILIACIÓN!Z29="MOSTRAR","1","")</f>
        <v/>
      </c>
      <c r="T30" s="43" t="str">
        <f>FILIACIÓN!AL29</f>
        <v/>
      </c>
      <c r="U30" s="43" t="str">
        <f t="shared" si="3"/>
        <v/>
      </c>
      <c r="V30" s="43" t="str">
        <f t="shared" si="4"/>
        <v/>
      </c>
      <c r="W30" s="43">
        <f t="shared" si="8"/>
        <v>1</v>
      </c>
      <c r="X30" s="43"/>
      <c r="Y30" s="43"/>
      <c r="Z30" s="43">
        <v>19</v>
      </c>
      <c r="AA30" s="25"/>
      <c r="AB30" s="25" t="str">
        <f t="shared" si="9"/>
        <v/>
      </c>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HR30" s="3"/>
      <c r="HS30" s="3"/>
      <c r="HT30" s="3"/>
      <c r="HU30" s="3"/>
      <c r="HV30" s="3"/>
      <c r="HW30" s="3"/>
      <c r="HX30" s="3"/>
      <c r="HY30" s="3"/>
      <c r="HZ30" s="3"/>
      <c r="IA30" s="3"/>
      <c r="IB30" s="3"/>
      <c r="IC30" s="3"/>
      <c r="ID30" s="3"/>
      <c r="IE30" s="3"/>
      <c r="IF30" s="3"/>
      <c r="IG30" s="3"/>
    </row>
    <row r="31" spans="1:241" s="1" customFormat="1" ht="23.1" customHeight="1">
      <c r="A31" s="140">
        <f>--SUBTOTAL(2,Z$11:Z31)</f>
        <v>20</v>
      </c>
      <c r="B31" s="704" t="str">
        <f>IF(FILIACIÓN!B30="","",UPPER(FILIACIÓN!B30))</f>
        <v/>
      </c>
      <c r="C31" s="705"/>
      <c r="D31" s="706"/>
      <c r="E31" s="141" t="str">
        <f>'1ER TRIMESTRE'!BM32</f>
        <v/>
      </c>
      <c r="F31" s="142" t="str">
        <f t="shared" si="5"/>
        <v xml:space="preserve"> </v>
      </c>
      <c r="G31" s="143" t="str">
        <f>'2DO TRIMESTRE'!BM32</f>
        <v/>
      </c>
      <c r="H31" s="144" t="str">
        <f t="shared" si="0"/>
        <v xml:space="preserve"> </v>
      </c>
      <c r="I31" s="143" t="str">
        <f>'3ER TRIMESTRE'!BM32</f>
        <v/>
      </c>
      <c r="J31" s="144" t="str">
        <f t="shared" si="1"/>
        <v xml:space="preserve"> </v>
      </c>
      <c r="K31" s="145"/>
      <c r="L31" s="146" t="str">
        <f t="shared" si="6"/>
        <v/>
      </c>
      <c r="M31" s="687" t="str">
        <f>IF(L31="","",VLOOKUP(L31,$S$80:T$179,2))</f>
        <v/>
      </c>
      <c r="N31" s="688"/>
      <c r="O31" s="147" t="str">
        <f t="shared" si="2"/>
        <v xml:space="preserve"> </v>
      </c>
      <c r="P31" s="312"/>
      <c r="Q31" s="316" t="str">
        <f t="shared" si="7"/>
        <v/>
      </c>
      <c r="R31" s="511" t="str">
        <f>FILIACIÓN!Y30</f>
        <v/>
      </c>
      <c r="S31" s="26" t="str">
        <f>IF(FILIACIÓN!Z30="MOSTRAR","1","")</f>
        <v/>
      </c>
      <c r="T31" s="43" t="str">
        <f>FILIACIÓN!AL30</f>
        <v/>
      </c>
      <c r="U31" s="43" t="str">
        <f t="shared" si="3"/>
        <v/>
      </c>
      <c r="V31" s="43" t="str">
        <f t="shared" si="4"/>
        <v/>
      </c>
      <c r="W31" s="43">
        <f t="shared" si="8"/>
        <v>1</v>
      </c>
      <c r="X31" s="43"/>
      <c r="Y31" s="43"/>
      <c r="Z31" s="43">
        <v>20</v>
      </c>
      <c r="AA31" s="25"/>
      <c r="AB31" s="25" t="str">
        <f t="shared" si="9"/>
        <v/>
      </c>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HR31" s="3"/>
      <c r="HS31" s="3"/>
      <c r="HT31" s="3"/>
      <c r="HU31" s="3"/>
      <c r="HV31" s="3"/>
      <c r="HW31" s="3"/>
      <c r="HX31" s="3"/>
      <c r="HY31" s="3"/>
      <c r="HZ31" s="3"/>
      <c r="IA31" s="3"/>
      <c r="IB31" s="3"/>
      <c r="IC31" s="3"/>
      <c r="ID31" s="3"/>
      <c r="IE31" s="3"/>
      <c r="IF31" s="3"/>
      <c r="IG31" s="3"/>
    </row>
    <row r="32" spans="1:241" s="1" customFormat="1" ht="23.1" customHeight="1">
      <c r="A32" s="140">
        <f>--SUBTOTAL(2,Z$11:Z32)</f>
        <v>21</v>
      </c>
      <c r="B32" s="704" t="str">
        <f>IF(FILIACIÓN!B31="","",UPPER(FILIACIÓN!B31))</f>
        <v/>
      </c>
      <c r="C32" s="705"/>
      <c r="D32" s="706"/>
      <c r="E32" s="141" t="str">
        <f>'1ER TRIMESTRE'!BM33</f>
        <v/>
      </c>
      <c r="F32" s="142" t="str">
        <f t="shared" si="5"/>
        <v xml:space="preserve"> </v>
      </c>
      <c r="G32" s="143" t="str">
        <f>'2DO TRIMESTRE'!BM33</f>
        <v/>
      </c>
      <c r="H32" s="144" t="str">
        <f t="shared" si="0"/>
        <v xml:space="preserve"> </v>
      </c>
      <c r="I32" s="143" t="str">
        <f>'3ER TRIMESTRE'!BM33</f>
        <v/>
      </c>
      <c r="J32" s="144" t="str">
        <f t="shared" si="1"/>
        <v xml:space="preserve"> </v>
      </c>
      <c r="K32" s="145"/>
      <c r="L32" s="146" t="str">
        <f t="shared" si="6"/>
        <v/>
      </c>
      <c r="M32" s="687" t="str">
        <f>IF(L32="","",VLOOKUP(L32,$S$80:T$179,2))</f>
        <v/>
      </c>
      <c r="N32" s="688"/>
      <c r="O32" s="147" t="str">
        <f t="shared" si="2"/>
        <v xml:space="preserve"> </v>
      </c>
      <c r="P32" s="312"/>
      <c r="Q32" s="316" t="str">
        <f t="shared" si="7"/>
        <v/>
      </c>
      <c r="R32" s="511" t="str">
        <f>FILIACIÓN!Y31</f>
        <v/>
      </c>
      <c r="S32" s="26" t="str">
        <f>IF(FILIACIÓN!Z31="MOSTRAR","1","")</f>
        <v/>
      </c>
      <c r="T32" s="43" t="str">
        <f>FILIACIÓN!AL31</f>
        <v/>
      </c>
      <c r="U32" s="43" t="str">
        <f t="shared" si="3"/>
        <v/>
      </c>
      <c r="V32" s="43" t="str">
        <f t="shared" si="4"/>
        <v/>
      </c>
      <c r="W32" s="43">
        <f t="shared" si="8"/>
        <v>1</v>
      </c>
      <c r="X32" s="43"/>
      <c r="Y32" s="43"/>
      <c r="Z32" s="43">
        <v>21</v>
      </c>
      <c r="AA32" s="25"/>
      <c r="AB32" s="25" t="str">
        <f t="shared" si="9"/>
        <v/>
      </c>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HR32" s="3"/>
      <c r="HS32" s="3"/>
      <c r="HT32" s="3"/>
      <c r="HU32" s="3"/>
      <c r="HV32" s="3"/>
      <c r="HW32" s="3"/>
      <c r="HX32" s="3"/>
      <c r="HY32" s="3"/>
      <c r="HZ32" s="3"/>
      <c r="IA32" s="3"/>
      <c r="IB32" s="3"/>
      <c r="IC32" s="3"/>
      <c r="ID32" s="3"/>
      <c r="IE32" s="3"/>
      <c r="IF32" s="3"/>
      <c r="IG32" s="3"/>
    </row>
    <row r="33" spans="1:241" s="1" customFormat="1" ht="23.1" customHeight="1">
      <c r="A33" s="140">
        <f>--SUBTOTAL(2,Z$11:Z33)</f>
        <v>22</v>
      </c>
      <c r="B33" s="704" t="str">
        <f>IF(FILIACIÓN!B32="","",UPPER(FILIACIÓN!B32))</f>
        <v/>
      </c>
      <c r="C33" s="705"/>
      <c r="D33" s="706"/>
      <c r="E33" s="141" t="str">
        <f>'1ER TRIMESTRE'!BM34</f>
        <v/>
      </c>
      <c r="F33" s="142" t="str">
        <f t="shared" si="5"/>
        <v xml:space="preserve"> </v>
      </c>
      <c r="G33" s="143" t="str">
        <f>'2DO TRIMESTRE'!BM34</f>
        <v/>
      </c>
      <c r="H33" s="144" t="str">
        <f t="shared" si="0"/>
        <v xml:space="preserve"> </v>
      </c>
      <c r="I33" s="143" t="str">
        <f>'3ER TRIMESTRE'!BM34</f>
        <v/>
      </c>
      <c r="J33" s="144" t="str">
        <f t="shared" si="1"/>
        <v xml:space="preserve"> </v>
      </c>
      <c r="K33" s="145"/>
      <c r="L33" s="146" t="str">
        <f t="shared" si="6"/>
        <v/>
      </c>
      <c r="M33" s="687" t="str">
        <f>IF(L33="","",VLOOKUP(L33,$S$80:T$179,2))</f>
        <v/>
      </c>
      <c r="N33" s="688"/>
      <c r="O33" s="147" t="str">
        <f t="shared" si="2"/>
        <v xml:space="preserve"> </v>
      </c>
      <c r="P33" s="312"/>
      <c r="Q33" s="316" t="str">
        <f t="shared" si="7"/>
        <v/>
      </c>
      <c r="R33" s="511" t="str">
        <f>FILIACIÓN!Y32</f>
        <v/>
      </c>
      <c r="S33" s="26" t="str">
        <f>IF(FILIACIÓN!Z32="MOSTRAR","1","")</f>
        <v/>
      </c>
      <c r="T33" s="43" t="str">
        <f>FILIACIÓN!AL32</f>
        <v/>
      </c>
      <c r="U33" s="43" t="str">
        <f t="shared" si="3"/>
        <v/>
      </c>
      <c r="V33" s="43" t="str">
        <f t="shared" si="4"/>
        <v/>
      </c>
      <c r="W33" s="43">
        <f t="shared" si="8"/>
        <v>1</v>
      </c>
      <c r="X33" s="43"/>
      <c r="Y33" s="43"/>
      <c r="Z33" s="43">
        <v>22</v>
      </c>
      <c r="AA33" s="25"/>
      <c r="AB33" s="25" t="str">
        <f t="shared" si="9"/>
        <v/>
      </c>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HR33" s="3"/>
      <c r="HS33" s="3"/>
      <c r="HT33" s="3"/>
      <c r="HU33" s="3"/>
      <c r="HV33" s="3"/>
      <c r="HW33" s="3"/>
      <c r="HX33" s="3"/>
      <c r="HY33" s="3"/>
      <c r="HZ33" s="3"/>
      <c r="IA33" s="3"/>
      <c r="IB33" s="3"/>
      <c r="IC33" s="3"/>
      <c r="ID33" s="3"/>
      <c r="IE33" s="3"/>
      <c r="IF33" s="3"/>
      <c r="IG33" s="3"/>
    </row>
    <row r="34" spans="1:241" s="1" customFormat="1" ht="23.1" customHeight="1">
      <c r="A34" s="140">
        <f>--SUBTOTAL(2,Z$11:Z34)</f>
        <v>23</v>
      </c>
      <c r="B34" s="704" t="str">
        <f>IF(FILIACIÓN!B33="","",UPPER(FILIACIÓN!B33))</f>
        <v/>
      </c>
      <c r="C34" s="705"/>
      <c r="D34" s="706"/>
      <c r="E34" s="141" t="str">
        <f>'1ER TRIMESTRE'!BM35</f>
        <v/>
      </c>
      <c r="F34" s="142" t="str">
        <f t="shared" si="5"/>
        <v xml:space="preserve"> </v>
      </c>
      <c r="G34" s="143" t="str">
        <f>'2DO TRIMESTRE'!BM35</f>
        <v/>
      </c>
      <c r="H34" s="144" t="str">
        <f t="shared" si="0"/>
        <v xml:space="preserve"> </v>
      </c>
      <c r="I34" s="143" t="str">
        <f>'3ER TRIMESTRE'!BM35</f>
        <v/>
      </c>
      <c r="J34" s="144" t="str">
        <f t="shared" si="1"/>
        <v xml:space="preserve"> </v>
      </c>
      <c r="K34" s="145"/>
      <c r="L34" s="146" t="str">
        <f t="shared" si="6"/>
        <v/>
      </c>
      <c r="M34" s="687" t="str">
        <f>IF(L34="","",VLOOKUP(L34,$S$80:T$179,2))</f>
        <v/>
      </c>
      <c r="N34" s="688"/>
      <c r="O34" s="147" t="str">
        <f t="shared" si="2"/>
        <v xml:space="preserve"> </v>
      </c>
      <c r="P34" s="312"/>
      <c r="Q34" s="316" t="str">
        <f t="shared" si="7"/>
        <v/>
      </c>
      <c r="R34" s="511" t="str">
        <f>FILIACIÓN!Y33</f>
        <v/>
      </c>
      <c r="S34" s="26" t="str">
        <f>IF(FILIACIÓN!Z33="MOSTRAR","1","")</f>
        <v/>
      </c>
      <c r="T34" s="43" t="str">
        <f>FILIACIÓN!AL33</f>
        <v/>
      </c>
      <c r="U34" s="43" t="str">
        <f t="shared" si="3"/>
        <v/>
      </c>
      <c r="V34" s="43" t="str">
        <f t="shared" si="4"/>
        <v/>
      </c>
      <c r="W34" s="43">
        <f t="shared" si="8"/>
        <v>1</v>
      </c>
      <c r="X34" s="43"/>
      <c r="Y34" s="43"/>
      <c r="Z34" s="43">
        <v>23</v>
      </c>
      <c r="AA34" s="25"/>
      <c r="AB34" s="25" t="str">
        <f t="shared" si="9"/>
        <v/>
      </c>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HR34" s="3"/>
      <c r="HS34" s="3"/>
      <c r="HT34" s="3"/>
      <c r="HU34" s="3"/>
      <c r="HV34" s="3"/>
      <c r="HW34" s="3"/>
      <c r="HX34" s="3"/>
      <c r="HY34" s="3"/>
      <c r="HZ34" s="3"/>
      <c r="IA34" s="3"/>
      <c r="IB34" s="3"/>
      <c r="IC34" s="3"/>
      <c r="ID34" s="3"/>
      <c r="IE34" s="3"/>
      <c r="IF34" s="3"/>
      <c r="IG34" s="3"/>
    </row>
    <row r="35" spans="1:241" s="1" customFormat="1" ht="23.1" customHeight="1">
      <c r="A35" s="140">
        <f>--SUBTOTAL(2,Z$11:Z35)</f>
        <v>24</v>
      </c>
      <c r="B35" s="704" t="str">
        <f>IF(FILIACIÓN!B34="","",UPPER(FILIACIÓN!B34))</f>
        <v/>
      </c>
      <c r="C35" s="705"/>
      <c r="D35" s="706"/>
      <c r="E35" s="141" t="str">
        <f>'1ER TRIMESTRE'!BM36</f>
        <v/>
      </c>
      <c r="F35" s="142" t="str">
        <f t="shared" si="5"/>
        <v xml:space="preserve"> </v>
      </c>
      <c r="G35" s="143" t="str">
        <f>'2DO TRIMESTRE'!BM36</f>
        <v/>
      </c>
      <c r="H35" s="144" t="str">
        <f t="shared" si="0"/>
        <v xml:space="preserve"> </v>
      </c>
      <c r="I35" s="143" t="str">
        <f>'3ER TRIMESTRE'!BM36</f>
        <v/>
      </c>
      <c r="J35" s="144" t="str">
        <f t="shared" si="1"/>
        <v xml:space="preserve"> </v>
      </c>
      <c r="K35" s="145"/>
      <c r="L35" s="146" t="str">
        <f t="shared" si="6"/>
        <v/>
      </c>
      <c r="M35" s="687" t="str">
        <f>IF(L35="","",VLOOKUP(L35,$S$80:T$179,2))</f>
        <v/>
      </c>
      <c r="N35" s="688"/>
      <c r="O35" s="147" t="str">
        <f t="shared" si="2"/>
        <v xml:space="preserve"> </v>
      </c>
      <c r="P35" s="312"/>
      <c r="Q35" s="316" t="str">
        <f t="shared" si="7"/>
        <v/>
      </c>
      <c r="R35" s="511" t="str">
        <f>FILIACIÓN!Y34</f>
        <v/>
      </c>
      <c r="S35" s="26" t="str">
        <f>IF(FILIACIÓN!Z34="MOSTRAR","1","")</f>
        <v/>
      </c>
      <c r="T35" s="43" t="str">
        <f>FILIACIÓN!AL34</f>
        <v/>
      </c>
      <c r="U35" s="43" t="str">
        <f t="shared" si="3"/>
        <v/>
      </c>
      <c r="V35" s="43" t="str">
        <f t="shared" si="4"/>
        <v/>
      </c>
      <c r="W35" s="43">
        <f t="shared" si="8"/>
        <v>1</v>
      </c>
      <c r="X35" s="43"/>
      <c r="Y35" s="43"/>
      <c r="Z35" s="43">
        <v>24</v>
      </c>
      <c r="AA35" s="25"/>
      <c r="AB35" s="25" t="str">
        <f t="shared" si="9"/>
        <v/>
      </c>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HR35" s="3"/>
      <c r="HS35" s="3"/>
      <c r="HT35" s="3"/>
      <c r="HU35" s="3"/>
      <c r="HV35" s="3"/>
      <c r="HW35" s="3"/>
      <c r="HX35" s="3"/>
      <c r="HY35" s="3"/>
      <c r="HZ35" s="3"/>
      <c r="IA35" s="3"/>
      <c r="IB35" s="3"/>
      <c r="IC35" s="3"/>
      <c r="ID35" s="3"/>
      <c r="IE35" s="3"/>
      <c r="IF35" s="3"/>
      <c r="IG35" s="3"/>
    </row>
    <row r="36" spans="1:241" s="1" customFormat="1" ht="23.1" customHeight="1">
      <c r="A36" s="140">
        <f>--SUBTOTAL(2,Z$11:Z36)</f>
        <v>25</v>
      </c>
      <c r="B36" s="704" t="str">
        <f>IF(FILIACIÓN!B35="","",UPPER(FILIACIÓN!B35))</f>
        <v/>
      </c>
      <c r="C36" s="705"/>
      <c r="D36" s="706"/>
      <c r="E36" s="141" t="str">
        <f>'1ER TRIMESTRE'!BM37</f>
        <v/>
      </c>
      <c r="F36" s="142" t="str">
        <f t="shared" si="5"/>
        <v xml:space="preserve"> </v>
      </c>
      <c r="G36" s="143" t="str">
        <f>'2DO TRIMESTRE'!BM37</f>
        <v/>
      </c>
      <c r="H36" s="144" t="str">
        <f t="shared" si="0"/>
        <v xml:space="preserve"> </v>
      </c>
      <c r="I36" s="143" t="str">
        <f>'3ER TRIMESTRE'!BM37</f>
        <v/>
      </c>
      <c r="J36" s="144" t="str">
        <f t="shared" si="1"/>
        <v xml:space="preserve"> </v>
      </c>
      <c r="K36" s="145"/>
      <c r="L36" s="146" t="str">
        <f t="shared" si="6"/>
        <v/>
      </c>
      <c r="M36" s="687" t="str">
        <f>IF(L36="","",VLOOKUP(L36,$S$80:T$179,2))</f>
        <v/>
      </c>
      <c r="N36" s="688"/>
      <c r="O36" s="147" t="str">
        <f t="shared" si="2"/>
        <v xml:space="preserve"> </v>
      </c>
      <c r="P36" s="312"/>
      <c r="Q36" s="316" t="str">
        <f t="shared" si="7"/>
        <v/>
      </c>
      <c r="R36" s="511" t="str">
        <f>FILIACIÓN!Y35</f>
        <v/>
      </c>
      <c r="S36" s="26" t="str">
        <f>IF(FILIACIÓN!Z35="MOSTRAR","1","")</f>
        <v/>
      </c>
      <c r="T36" s="43" t="str">
        <f>FILIACIÓN!AL35</f>
        <v/>
      </c>
      <c r="U36" s="43" t="str">
        <f t="shared" si="3"/>
        <v/>
      </c>
      <c r="V36" s="43" t="str">
        <f t="shared" si="4"/>
        <v/>
      </c>
      <c r="W36" s="43">
        <f t="shared" si="8"/>
        <v>1</v>
      </c>
      <c r="X36" s="43"/>
      <c r="Y36" s="43"/>
      <c r="Z36" s="43">
        <v>25</v>
      </c>
      <c r="AA36" s="25"/>
      <c r="AB36" s="25" t="str">
        <f t="shared" si="9"/>
        <v/>
      </c>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38"/>
      <c r="BA36" s="38"/>
      <c r="BB36" s="38"/>
      <c r="BC36" s="38"/>
      <c r="BD36" s="38"/>
      <c r="BE36" s="38"/>
      <c r="BF36" s="38"/>
      <c r="BG36" s="38"/>
      <c r="BH36" s="38"/>
      <c r="BI36" s="38"/>
      <c r="BJ36" s="38"/>
      <c r="BK36" s="38"/>
      <c r="BL36" s="38"/>
      <c r="BM36" s="38"/>
      <c r="BN36" s="38"/>
      <c r="BO36" s="38"/>
      <c r="BP36" s="38"/>
      <c r="BQ36" s="38"/>
      <c r="BR36" s="38"/>
      <c r="BS36" s="38"/>
      <c r="BT36" s="38"/>
      <c r="BU36" s="38"/>
      <c r="BV36" s="38"/>
      <c r="BW36" s="38"/>
      <c r="BX36" s="38"/>
      <c r="HR36" s="3"/>
      <c r="HS36" s="3"/>
      <c r="HT36" s="3"/>
      <c r="HU36" s="3"/>
      <c r="HV36" s="3"/>
      <c r="HW36" s="3"/>
      <c r="HX36" s="3"/>
      <c r="HY36" s="3"/>
      <c r="HZ36" s="3"/>
      <c r="IA36" s="3"/>
      <c r="IB36" s="3"/>
      <c r="IC36" s="3"/>
      <c r="ID36" s="3"/>
      <c r="IE36" s="3"/>
      <c r="IF36" s="3"/>
      <c r="IG36" s="3"/>
    </row>
    <row r="37" spans="1:241" s="1" customFormat="1" ht="23.1" customHeight="1">
      <c r="A37" s="140">
        <f>--SUBTOTAL(2,Z$11:Z37)</f>
        <v>26</v>
      </c>
      <c r="B37" s="704" t="str">
        <f>IF(FILIACIÓN!B36="","",UPPER(FILIACIÓN!B36))</f>
        <v/>
      </c>
      <c r="C37" s="705"/>
      <c r="D37" s="706"/>
      <c r="E37" s="141" t="str">
        <f>'1ER TRIMESTRE'!BM38</f>
        <v/>
      </c>
      <c r="F37" s="142" t="str">
        <f t="shared" si="5"/>
        <v xml:space="preserve"> </v>
      </c>
      <c r="G37" s="143" t="str">
        <f>'2DO TRIMESTRE'!BM38</f>
        <v/>
      </c>
      <c r="H37" s="144" t="str">
        <f t="shared" si="0"/>
        <v xml:space="preserve"> </v>
      </c>
      <c r="I37" s="143" t="str">
        <f>'3ER TRIMESTRE'!BM38</f>
        <v/>
      </c>
      <c r="J37" s="144" t="str">
        <f t="shared" si="1"/>
        <v xml:space="preserve"> </v>
      </c>
      <c r="K37" s="145"/>
      <c r="L37" s="146" t="str">
        <f t="shared" si="6"/>
        <v/>
      </c>
      <c r="M37" s="687" t="str">
        <f>IF(L37="","",VLOOKUP(L37,$S$80:T$179,2))</f>
        <v/>
      </c>
      <c r="N37" s="688"/>
      <c r="O37" s="147" t="str">
        <f t="shared" si="2"/>
        <v xml:space="preserve"> </v>
      </c>
      <c r="P37" s="312"/>
      <c r="Q37" s="316" t="str">
        <f t="shared" si="7"/>
        <v/>
      </c>
      <c r="R37" s="511" t="str">
        <f>FILIACIÓN!Y36</f>
        <v/>
      </c>
      <c r="S37" s="26" t="str">
        <f>IF(FILIACIÓN!Z36="MOSTRAR","1","")</f>
        <v/>
      </c>
      <c r="T37" s="43" t="str">
        <f>FILIACIÓN!AL36</f>
        <v/>
      </c>
      <c r="U37" s="43" t="str">
        <f t="shared" si="3"/>
        <v/>
      </c>
      <c r="V37" s="43" t="str">
        <f t="shared" si="4"/>
        <v/>
      </c>
      <c r="W37" s="43">
        <f t="shared" si="8"/>
        <v>1</v>
      </c>
      <c r="X37" s="43"/>
      <c r="Y37" s="43"/>
      <c r="Z37" s="43">
        <v>26</v>
      </c>
      <c r="AA37" s="25"/>
      <c r="AB37" s="25" t="str">
        <f t="shared" si="9"/>
        <v/>
      </c>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HR37" s="3"/>
      <c r="HS37" s="3"/>
      <c r="HT37" s="3"/>
      <c r="HU37" s="3"/>
      <c r="HV37" s="3"/>
      <c r="HW37" s="3"/>
      <c r="HX37" s="3"/>
      <c r="HY37" s="3"/>
      <c r="HZ37" s="3"/>
      <c r="IA37" s="3"/>
      <c r="IB37" s="3"/>
      <c r="IC37" s="3"/>
      <c r="ID37" s="3"/>
      <c r="IE37" s="3"/>
      <c r="IF37" s="3"/>
      <c r="IG37" s="3"/>
    </row>
    <row r="38" spans="1:241" s="1" customFormat="1" ht="23.1" customHeight="1">
      <c r="A38" s="140">
        <f>--SUBTOTAL(2,Z$11:Z38)</f>
        <v>27</v>
      </c>
      <c r="B38" s="704" t="str">
        <f>IF(FILIACIÓN!B37="","",UPPER(FILIACIÓN!B37))</f>
        <v/>
      </c>
      <c r="C38" s="705"/>
      <c r="D38" s="706"/>
      <c r="E38" s="141" t="str">
        <f>'1ER TRIMESTRE'!BM39</f>
        <v/>
      </c>
      <c r="F38" s="142" t="str">
        <f t="shared" si="5"/>
        <v xml:space="preserve"> </v>
      </c>
      <c r="G38" s="143" t="str">
        <f>'2DO TRIMESTRE'!BM39</f>
        <v/>
      </c>
      <c r="H38" s="144" t="str">
        <f t="shared" si="0"/>
        <v xml:space="preserve"> </v>
      </c>
      <c r="I38" s="143" t="str">
        <f>'3ER TRIMESTRE'!BM39</f>
        <v/>
      </c>
      <c r="J38" s="144" t="str">
        <f t="shared" si="1"/>
        <v xml:space="preserve"> </v>
      </c>
      <c r="K38" s="145"/>
      <c r="L38" s="146" t="str">
        <f t="shared" si="6"/>
        <v/>
      </c>
      <c r="M38" s="687" t="str">
        <f>IF(L38="","",VLOOKUP(L38,$S$80:T$179,2))</f>
        <v/>
      </c>
      <c r="N38" s="688"/>
      <c r="O38" s="147" t="str">
        <f t="shared" si="2"/>
        <v xml:space="preserve"> </v>
      </c>
      <c r="P38" s="312"/>
      <c r="Q38" s="316" t="str">
        <f t="shared" si="7"/>
        <v/>
      </c>
      <c r="R38" s="511" t="str">
        <f>FILIACIÓN!Y37</f>
        <v/>
      </c>
      <c r="S38" s="26" t="str">
        <f>IF(FILIACIÓN!Z37="MOSTRAR","1","")</f>
        <v/>
      </c>
      <c r="T38" s="43" t="str">
        <f>FILIACIÓN!AL37</f>
        <v/>
      </c>
      <c r="U38" s="43" t="str">
        <f t="shared" si="3"/>
        <v/>
      </c>
      <c r="V38" s="43" t="str">
        <f t="shared" si="4"/>
        <v/>
      </c>
      <c r="W38" s="43">
        <f t="shared" si="8"/>
        <v>1</v>
      </c>
      <c r="X38" s="43"/>
      <c r="Y38" s="43"/>
      <c r="Z38" s="43">
        <v>27</v>
      </c>
      <c r="AA38" s="25"/>
      <c r="AB38" s="25" t="str">
        <f t="shared" si="9"/>
        <v/>
      </c>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HR38" s="3"/>
      <c r="HS38" s="3"/>
      <c r="HT38" s="3"/>
      <c r="HU38" s="3"/>
      <c r="HV38" s="3"/>
      <c r="HW38" s="3"/>
      <c r="HX38" s="3"/>
      <c r="HY38" s="3"/>
      <c r="HZ38" s="3"/>
      <c r="IA38" s="3"/>
      <c r="IB38" s="3"/>
      <c r="IC38" s="3"/>
      <c r="ID38" s="3"/>
      <c r="IE38" s="3"/>
      <c r="IF38" s="3"/>
      <c r="IG38" s="3"/>
    </row>
    <row r="39" spans="1:241" s="1" customFormat="1" ht="23.1" customHeight="1">
      <c r="A39" s="140">
        <f>--SUBTOTAL(2,Z$11:Z39)</f>
        <v>28</v>
      </c>
      <c r="B39" s="704" t="str">
        <f>IF(FILIACIÓN!B38="","",UPPER(FILIACIÓN!B38))</f>
        <v/>
      </c>
      <c r="C39" s="705"/>
      <c r="D39" s="706"/>
      <c r="E39" s="141" t="str">
        <f>'1ER TRIMESTRE'!BM40</f>
        <v/>
      </c>
      <c r="F39" s="142" t="str">
        <f t="shared" si="5"/>
        <v xml:space="preserve"> </v>
      </c>
      <c r="G39" s="143" t="str">
        <f>'2DO TRIMESTRE'!BM40</f>
        <v/>
      </c>
      <c r="H39" s="144" t="str">
        <f t="shared" si="0"/>
        <v xml:space="preserve"> </v>
      </c>
      <c r="I39" s="143" t="str">
        <f>'3ER TRIMESTRE'!BM40</f>
        <v/>
      </c>
      <c r="J39" s="144" t="str">
        <f t="shared" si="1"/>
        <v xml:space="preserve"> </v>
      </c>
      <c r="K39" s="145"/>
      <c r="L39" s="146" t="str">
        <f t="shared" si="6"/>
        <v/>
      </c>
      <c r="M39" s="687" t="str">
        <f>IF(L39="","",VLOOKUP(L39,$S$80:T$179,2))</f>
        <v/>
      </c>
      <c r="N39" s="688"/>
      <c r="O39" s="147" t="str">
        <f t="shared" si="2"/>
        <v xml:space="preserve"> </v>
      </c>
      <c r="P39" s="312"/>
      <c r="Q39" s="316" t="str">
        <f t="shared" si="7"/>
        <v/>
      </c>
      <c r="R39" s="511" t="str">
        <f>FILIACIÓN!Y38</f>
        <v/>
      </c>
      <c r="S39" s="26" t="str">
        <f>IF(FILIACIÓN!Z38="MOSTRAR","1","")</f>
        <v/>
      </c>
      <c r="T39" s="43" t="str">
        <f>FILIACIÓN!AL38</f>
        <v/>
      </c>
      <c r="U39" s="43" t="str">
        <f t="shared" si="3"/>
        <v/>
      </c>
      <c r="V39" s="43" t="str">
        <f t="shared" si="4"/>
        <v/>
      </c>
      <c r="W39" s="43">
        <f t="shared" si="8"/>
        <v>1</v>
      </c>
      <c r="X39" s="43"/>
      <c r="Y39" s="43"/>
      <c r="Z39" s="43">
        <v>28</v>
      </c>
      <c r="AA39" s="25"/>
      <c r="AB39" s="25" t="str">
        <f t="shared" si="9"/>
        <v/>
      </c>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HR39" s="3"/>
      <c r="HS39" s="3"/>
      <c r="HT39" s="3"/>
      <c r="HU39" s="3"/>
      <c r="HV39" s="3"/>
      <c r="HW39" s="3"/>
      <c r="HX39" s="3"/>
      <c r="HY39" s="3"/>
      <c r="HZ39" s="3"/>
      <c r="IA39" s="3"/>
      <c r="IB39" s="3"/>
      <c r="IC39" s="3"/>
      <c r="ID39" s="3"/>
      <c r="IE39" s="3"/>
      <c r="IF39" s="3"/>
      <c r="IG39" s="3"/>
    </row>
    <row r="40" spans="1:241" s="1" customFormat="1" ht="23.1" customHeight="1">
      <c r="A40" s="140">
        <f>--SUBTOTAL(2,Z$11:Z40)</f>
        <v>29</v>
      </c>
      <c r="B40" s="704" t="str">
        <f>IF(FILIACIÓN!B39="","",UPPER(FILIACIÓN!B39))</f>
        <v/>
      </c>
      <c r="C40" s="705"/>
      <c r="D40" s="706"/>
      <c r="E40" s="141" t="str">
        <f>'1ER TRIMESTRE'!BM41</f>
        <v/>
      </c>
      <c r="F40" s="142" t="str">
        <f t="shared" si="5"/>
        <v xml:space="preserve"> </v>
      </c>
      <c r="G40" s="143" t="str">
        <f>'2DO TRIMESTRE'!BM41</f>
        <v/>
      </c>
      <c r="H40" s="144" t="str">
        <f t="shared" si="0"/>
        <v xml:space="preserve"> </v>
      </c>
      <c r="I40" s="143" t="str">
        <f>'3ER TRIMESTRE'!BM41</f>
        <v/>
      </c>
      <c r="J40" s="144" t="str">
        <f t="shared" si="1"/>
        <v xml:space="preserve"> </v>
      </c>
      <c r="K40" s="145"/>
      <c r="L40" s="146" t="str">
        <f t="shared" si="6"/>
        <v/>
      </c>
      <c r="M40" s="687" t="str">
        <f>IF(L40="","",VLOOKUP(L40,$S$80:T$179,2))</f>
        <v/>
      </c>
      <c r="N40" s="688"/>
      <c r="O40" s="147" t="str">
        <f t="shared" si="2"/>
        <v xml:space="preserve"> </v>
      </c>
      <c r="P40" s="312"/>
      <c r="Q40" s="316" t="str">
        <f t="shared" si="7"/>
        <v/>
      </c>
      <c r="R40" s="511" t="str">
        <f>FILIACIÓN!Y39</f>
        <v/>
      </c>
      <c r="S40" s="26" t="str">
        <f>IF(FILIACIÓN!Z39="MOSTRAR","1","")</f>
        <v/>
      </c>
      <c r="T40" s="43" t="str">
        <f>FILIACIÓN!AL39</f>
        <v/>
      </c>
      <c r="U40" s="43" t="str">
        <f t="shared" si="3"/>
        <v/>
      </c>
      <c r="V40" s="43" t="str">
        <f t="shared" si="4"/>
        <v/>
      </c>
      <c r="W40" s="43">
        <f t="shared" si="8"/>
        <v>1</v>
      </c>
      <c r="X40" s="43"/>
      <c r="Y40" s="43"/>
      <c r="Z40" s="43">
        <v>29</v>
      </c>
      <c r="AA40" s="25"/>
      <c r="AB40" s="25" t="str">
        <f t="shared" si="9"/>
        <v/>
      </c>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HR40" s="3"/>
      <c r="HS40" s="3"/>
      <c r="HT40" s="3"/>
      <c r="HU40" s="3"/>
      <c r="HV40" s="3"/>
      <c r="HW40" s="3"/>
      <c r="HX40" s="3"/>
      <c r="HY40" s="3"/>
      <c r="HZ40" s="3"/>
      <c r="IA40" s="3"/>
      <c r="IB40" s="3"/>
      <c r="IC40" s="3"/>
      <c r="ID40" s="3"/>
      <c r="IE40" s="3"/>
      <c r="IF40" s="3"/>
      <c r="IG40" s="3"/>
    </row>
    <row r="41" spans="1:241" s="1" customFormat="1" ht="23.1" customHeight="1">
      <c r="A41" s="140">
        <f>--SUBTOTAL(2,Z$11:Z41)</f>
        <v>30</v>
      </c>
      <c r="B41" s="704" t="str">
        <f>IF(FILIACIÓN!B40="","",UPPER(FILIACIÓN!B40))</f>
        <v/>
      </c>
      <c r="C41" s="705"/>
      <c r="D41" s="706"/>
      <c r="E41" s="141" t="str">
        <f>'1ER TRIMESTRE'!BM42</f>
        <v/>
      </c>
      <c r="F41" s="142" t="str">
        <f t="shared" si="5"/>
        <v xml:space="preserve"> </v>
      </c>
      <c r="G41" s="143" t="str">
        <f>'2DO TRIMESTRE'!BM42</f>
        <v/>
      </c>
      <c r="H41" s="144" t="str">
        <f t="shared" si="0"/>
        <v xml:space="preserve"> </v>
      </c>
      <c r="I41" s="143" t="str">
        <f>'3ER TRIMESTRE'!BM42</f>
        <v/>
      </c>
      <c r="J41" s="144" t="str">
        <f t="shared" si="1"/>
        <v xml:space="preserve"> </v>
      </c>
      <c r="K41" s="145"/>
      <c r="L41" s="146" t="str">
        <f t="shared" si="6"/>
        <v/>
      </c>
      <c r="M41" s="687" t="str">
        <f>IF(L41="","",VLOOKUP(L41,$S$80:T$179,2))</f>
        <v/>
      </c>
      <c r="N41" s="688"/>
      <c r="O41" s="147" t="str">
        <f t="shared" si="2"/>
        <v xml:space="preserve"> </v>
      </c>
      <c r="P41" s="312"/>
      <c r="Q41" s="316" t="str">
        <f t="shared" si="7"/>
        <v/>
      </c>
      <c r="R41" s="511" t="str">
        <f>FILIACIÓN!Y40</f>
        <v/>
      </c>
      <c r="S41" s="26" t="str">
        <f>IF(FILIACIÓN!Z40="MOSTRAR","1","")</f>
        <v/>
      </c>
      <c r="T41" s="43" t="str">
        <f>FILIACIÓN!AL40</f>
        <v/>
      </c>
      <c r="U41" s="43" t="str">
        <f t="shared" si="3"/>
        <v/>
      </c>
      <c r="V41" s="43" t="str">
        <f t="shared" si="4"/>
        <v/>
      </c>
      <c r="W41" s="43">
        <f t="shared" si="8"/>
        <v>1</v>
      </c>
      <c r="X41" s="43"/>
      <c r="Y41" s="43"/>
      <c r="Z41" s="43">
        <v>30</v>
      </c>
      <c r="AA41" s="25"/>
      <c r="AB41" s="25" t="str">
        <f t="shared" si="9"/>
        <v/>
      </c>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HR41" s="3"/>
      <c r="HS41" s="3"/>
      <c r="HT41" s="3"/>
      <c r="HU41" s="3"/>
      <c r="HV41" s="3"/>
      <c r="HW41" s="3"/>
      <c r="HX41" s="3"/>
      <c r="HY41" s="3"/>
      <c r="HZ41" s="3"/>
      <c r="IA41" s="3"/>
      <c r="IB41" s="3"/>
      <c r="IC41" s="3"/>
      <c r="ID41" s="3"/>
      <c r="IE41" s="3"/>
      <c r="IF41" s="3"/>
      <c r="IG41" s="3"/>
    </row>
    <row r="42" spans="1:241" s="1" customFormat="1" ht="23.1" hidden="1" customHeight="1">
      <c r="A42" s="140">
        <f>--SUBTOTAL(2,Z$11:Z42)</f>
        <v>31</v>
      </c>
      <c r="B42" s="704" t="str">
        <f>IF(FILIACIÓN!B41="","",UPPER(FILIACIÓN!B41))</f>
        <v/>
      </c>
      <c r="C42" s="705"/>
      <c r="D42" s="706"/>
      <c r="E42" s="141" t="str">
        <f>'1ER TRIMESTRE'!BM43</f>
        <v/>
      </c>
      <c r="F42" s="142" t="str">
        <f t="shared" si="5"/>
        <v xml:space="preserve"> </v>
      </c>
      <c r="G42" s="143" t="str">
        <f>'2DO TRIMESTRE'!BM43</f>
        <v/>
      </c>
      <c r="H42" s="144" t="str">
        <f t="shared" si="0"/>
        <v xml:space="preserve"> </v>
      </c>
      <c r="I42" s="143" t="str">
        <f>'3ER TRIMESTRE'!BM43</f>
        <v/>
      </c>
      <c r="J42" s="144" t="str">
        <f t="shared" si="1"/>
        <v xml:space="preserve"> </v>
      </c>
      <c r="K42" s="145"/>
      <c r="L42" s="146" t="str">
        <f t="shared" si="6"/>
        <v/>
      </c>
      <c r="M42" s="687" t="str">
        <f>IF(L42="","",VLOOKUP(L42,$S$80:T$179,2))</f>
        <v/>
      </c>
      <c r="N42" s="688"/>
      <c r="O42" s="147" t="str">
        <f t="shared" si="2"/>
        <v xml:space="preserve"> </v>
      </c>
      <c r="P42" s="312"/>
      <c r="Q42" s="316" t="str">
        <f t="shared" si="7"/>
        <v/>
      </c>
      <c r="R42" s="511" t="str">
        <f>FILIACIÓN!Y41</f>
        <v/>
      </c>
      <c r="S42" s="26" t="str">
        <f>IF(FILIACIÓN!Z41="MOSTRAR","1","")</f>
        <v/>
      </c>
      <c r="T42" s="43" t="str">
        <f>FILIACIÓN!AL41</f>
        <v/>
      </c>
      <c r="U42" s="43" t="str">
        <f t="shared" si="3"/>
        <v/>
      </c>
      <c r="V42" s="43" t="str">
        <f t="shared" si="4"/>
        <v/>
      </c>
      <c r="W42" s="43">
        <f t="shared" si="8"/>
        <v>1</v>
      </c>
      <c r="X42" s="43"/>
      <c r="Y42" s="43"/>
      <c r="Z42" s="43">
        <v>31</v>
      </c>
      <c r="AA42" s="25"/>
      <c r="AB42" s="25" t="str">
        <f t="shared" si="9"/>
        <v/>
      </c>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HR42" s="3"/>
      <c r="HS42" s="3"/>
      <c r="HT42" s="3"/>
      <c r="HU42" s="3"/>
      <c r="HV42" s="3"/>
      <c r="HW42" s="3"/>
      <c r="HX42" s="3"/>
      <c r="HY42" s="3"/>
      <c r="HZ42" s="3"/>
      <c r="IA42" s="3"/>
      <c r="IB42" s="3"/>
      <c r="IC42" s="3"/>
      <c r="ID42" s="3"/>
      <c r="IE42" s="3"/>
      <c r="IF42" s="3"/>
      <c r="IG42" s="3"/>
    </row>
    <row r="43" spans="1:241" s="1" customFormat="1" ht="23.1" hidden="1" customHeight="1">
      <c r="A43" s="140">
        <f>--SUBTOTAL(2,Z$11:Z43)</f>
        <v>32</v>
      </c>
      <c r="B43" s="704" t="str">
        <f>IF(FILIACIÓN!B42="","",UPPER(FILIACIÓN!B42))</f>
        <v/>
      </c>
      <c r="C43" s="705"/>
      <c r="D43" s="706"/>
      <c r="E43" s="141" t="str">
        <f>'1ER TRIMESTRE'!BM44</f>
        <v/>
      </c>
      <c r="F43" s="142" t="str">
        <f t="shared" si="5"/>
        <v xml:space="preserve"> </v>
      </c>
      <c r="G43" s="143" t="str">
        <f>'2DO TRIMESTRE'!BM44</f>
        <v/>
      </c>
      <c r="H43" s="144" t="str">
        <f t="shared" si="0"/>
        <v xml:space="preserve"> </v>
      </c>
      <c r="I43" s="143" t="str">
        <f>'3ER TRIMESTRE'!BM44</f>
        <v/>
      </c>
      <c r="J43" s="144" t="str">
        <f t="shared" si="1"/>
        <v xml:space="preserve"> </v>
      </c>
      <c r="K43" s="145"/>
      <c r="L43" s="146" t="str">
        <f t="shared" si="6"/>
        <v/>
      </c>
      <c r="M43" s="687" t="str">
        <f>IF(L43="","",VLOOKUP(L43,$S$80:T$179,2))</f>
        <v/>
      </c>
      <c r="N43" s="688"/>
      <c r="O43" s="147" t="str">
        <f t="shared" si="2"/>
        <v xml:space="preserve"> </v>
      </c>
      <c r="P43" s="312"/>
      <c r="Q43" s="316" t="str">
        <f t="shared" si="7"/>
        <v/>
      </c>
      <c r="R43" s="511" t="str">
        <f>FILIACIÓN!Y42</f>
        <v/>
      </c>
      <c r="S43" s="26" t="str">
        <f>IF(FILIACIÓN!Z42="MOSTRAR","1","")</f>
        <v/>
      </c>
      <c r="T43" s="43" t="str">
        <f>FILIACIÓN!AL42</f>
        <v/>
      </c>
      <c r="U43" s="43" t="str">
        <f t="shared" si="3"/>
        <v/>
      </c>
      <c r="V43" s="43" t="str">
        <f t="shared" si="4"/>
        <v/>
      </c>
      <c r="W43" s="43">
        <f t="shared" si="8"/>
        <v>1</v>
      </c>
      <c r="X43" s="43"/>
      <c r="Y43" s="43"/>
      <c r="Z43" s="43">
        <v>32</v>
      </c>
      <c r="AA43" s="25"/>
      <c r="AB43" s="25" t="str">
        <f t="shared" si="9"/>
        <v/>
      </c>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HR43" s="3"/>
      <c r="HS43" s="3"/>
      <c r="HT43" s="3"/>
      <c r="HU43" s="3"/>
      <c r="HV43" s="3"/>
      <c r="HW43" s="3"/>
      <c r="HX43" s="3"/>
      <c r="HY43" s="3"/>
      <c r="HZ43" s="3"/>
      <c r="IA43" s="3"/>
      <c r="IB43" s="3"/>
      <c r="IC43" s="3"/>
      <c r="ID43" s="3"/>
      <c r="IE43" s="3"/>
      <c r="IF43" s="3"/>
      <c r="IG43" s="3"/>
    </row>
    <row r="44" spans="1:241" s="1" customFormat="1" ht="23.1" hidden="1" customHeight="1">
      <c r="A44" s="140">
        <f>--SUBTOTAL(2,Z$11:Z44)</f>
        <v>33</v>
      </c>
      <c r="B44" s="704" t="str">
        <f>IF(FILIACIÓN!B43="","",UPPER(FILIACIÓN!B43))</f>
        <v/>
      </c>
      <c r="C44" s="705"/>
      <c r="D44" s="706"/>
      <c r="E44" s="141" t="str">
        <f>'1ER TRIMESTRE'!BM45</f>
        <v/>
      </c>
      <c r="F44" s="142" t="str">
        <f t="shared" si="5"/>
        <v xml:space="preserve"> </v>
      </c>
      <c r="G44" s="143" t="str">
        <f>'2DO TRIMESTRE'!BM45</f>
        <v/>
      </c>
      <c r="H44" s="144" t="str">
        <f t="shared" si="0"/>
        <v xml:space="preserve"> </v>
      </c>
      <c r="I44" s="143" t="str">
        <f>'3ER TRIMESTRE'!BM45</f>
        <v/>
      </c>
      <c r="J44" s="144" t="str">
        <f t="shared" si="1"/>
        <v xml:space="preserve"> </v>
      </c>
      <c r="K44" s="145"/>
      <c r="L44" s="146" t="str">
        <f t="shared" si="6"/>
        <v/>
      </c>
      <c r="M44" s="687" t="str">
        <f>IF(L44="","",VLOOKUP(L44,$S$80:T$179,2))</f>
        <v/>
      </c>
      <c r="N44" s="688"/>
      <c r="O44" s="147" t="str">
        <f t="shared" ref="O44:O61" si="10">IF(AND(L44&gt;=1,L44&lt;=50),"ED",IF(AND(L44&gt;=51,L44&lt;=68),"DA",IF(AND(L44&gt;=69,L44&lt;=84),"DO",IF(AND(L44&gt;=85,L44&lt;=100),"DP"," "))))</f>
        <v xml:space="preserve"> </v>
      </c>
      <c r="P44" s="312"/>
      <c r="Q44" s="316" t="str">
        <f t="shared" si="7"/>
        <v/>
      </c>
      <c r="R44" s="511" t="str">
        <f>FILIACIÓN!Y43</f>
        <v/>
      </c>
      <c r="S44" s="26" t="str">
        <f>IF(FILIACIÓN!Z43="MOSTRAR","1","")</f>
        <v/>
      </c>
      <c r="T44" s="43" t="str">
        <f>FILIACIÓN!AL43</f>
        <v/>
      </c>
      <c r="U44" s="43" t="str">
        <f t="shared" ref="U44:U61" si="11">IF(OR(T44="",L44=""),"",IF(L44&gt;51,1,""))</f>
        <v/>
      </c>
      <c r="V44" s="43" t="str">
        <f t="shared" ref="V44:V61" si="12">IF(T44=1,IF(OR(L44="",L44&lt;51),1,""),"")</f>
        <v/>
      </c>
      <c r="W44" s="43">
        <f t="shared" ref="W44:W61" si="13">IF(OR(T44=1,A44=""),"",1)</f>
        <v>1</v>
      </c>
      <c r="X44" s="43"/>
      <c r="Y44" s="43"/>
      <c r="Z44" s="43">
        <v>33</v>
      </c>
      <c r="AA44" s="25"/>
      <c r="AB44" s="25" t="str">
        <f t="shared" si="9"/>
        <v/>
      </c>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HR44" s="3"/>
      <c r="HS44" s="3"/>
      <c r="HT44" s="3"/>
      <c r="HU44" s="3"/>
      <c r="HV44" s="3"/>
      <c r="HW44" s="3"/>
      <c r="HX44" s="3"/>
      <c r="HY44" s="3"/>
      <c r="HZ44" s="3"/>
      <c r="IA44" s="3"/>
      <c r="IB44" s="3"/>
      <c r="IC44" s="3"/>
      <c r="ID44" s="3"/>
      <c r="IE44" s="3"/>
      <c r="IF44" s="3"/>
      <c r="IG44" s="3"/>
    </row>
    <row r="45" spans="1:241" s="1" customFormat="1" ht="23.1" hidden="1" customHeight="1">
      <c r="A45" s="140">
        <f>--SUBTOTAL(2,Z$11:Z45)</f>
        <v>34</v>
      </c>
      <c r="B45" s="704" t="str">
        <f>IF(FILIACIÓN!B44="","",UPPER(FILIACIÓN!B44))</f>
        <v/>
      </c>
      <c r="C45" s="705"/>
      <c r="D45" s="706"/>
      <c r="E45" s="141" t="str">
        <f>'1ER TRIMESTRE'!BM46</f>
        <v/>
      </c>
      <c r="F45" s="142" t="str">
        <f t="shared" si="5"/>
        <v xml:space="preserve"> </v>
      </c>
      <c r="G45" s="143" t="str">
        <f>'2DO TRIMESTRE'!BM46</f>
        <v/>
      </c>
      <c r="H45" s="144" t="str">
        <f t="shared" si="0"/>
        <v xml:space="preserve"> </v>
      </c>
      <c r="I45" s="143" t="str">
        <f>'3ER TRIMESTRE'!BM46</f>
        <v/>
      </c>
      <c r="J45" s="144" t="str">
        <f t="shared" si="1"/>
        <v xml:space="preserve"> </v>
      </c>
      <c r="K45" s="145"/>
      <c r="L45" s="146" t="str">
        <f t="shared" si="6"/>
        <v/>
      </c>
      <c r="M45" s="687" t="str">
        <f>IF(L45="","",VLOOKUP(L45,$S$80:T$179,2))</f>
        <v/>
      </c>
      <c r="N45" s="688"/>
      <c r="O45" s="147" t="str">
        <f t="shared" si="10"/>
        <v xml:space="preserve"> </v>
      </c>
      <c r="P45" s="312"/>
      <c r="Q45" s="316" t="str">
        <f t="shared" si="7"/>
        <v/>
      </c>
      <c r="R45" s="511" t="str">
        <f>FILIACIÓN!Y44</f>
        <v/>
      </c>
      <c r="S45" s="26" t="str">
        <f>IF(FILIACIÓN!Z44="MOSTRAR","1","")</f>
        <v/>
      </c>
      <c r="T45" s="43" t="str">
        <f>FILIACIÓN!AL44</f>
        <v/>
      </c>
      <c r="U45" s="43" t="str">
        <f t="shared" si="11"/>
        <v/>
      </c>
      <c r="V45" s="43" t="str">
        <f t="shared" si="12"/>
        <v/>
      </c>
      <c r="W45" s="43">
        <f t="shared" si="13"/>
        <v>1</v>
      </c>
      <c r="X45" s="43"/>
      <c r="Y45" s="43"/>
      <c r="Z45" s="43">
        <v>34</v>
      </c>
      <c r="AA45" s="25"/>
      <c r="AB45" s="25" t="str">
        <f t="shared" si="9"/>
        <v/>
      </c>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HR45" s="3"/>
      <c r="HS45" s="3"/>
      <c r="HT45" s="3"/>
      <c r="HU45" s="3"/>
      <c r="HV45" s="3"/>
      <c r="HW45" s="3"/>
      <c r="HX45" s="3"/>
      <c r="HY45" s="3"/>
      <c r="HZ45" s="3"/>
      <c r="IA45" s="3"/>
      <c r="IB45" s="3"/>
      <c r="IC45" s="3"/>
      <c r="ID45" s="3"/>
      <c r="IE45" s="3"/>
      <c r="IF45" s="3"/>
      <c r="IG45" s="3"/>
    </row>
    <row r="46" spans="1:241" s="1" customFormat="1" ht="23.1" hidden="1" customHeight="1">
      <c r="A46" s="140">
        <f>--SUBTOTAL(2,Z$11:Z46)</f>
        <v>35</v>
      </c>
      <c r="B46" s="704" t="str">
        <f>IF(FILIACIÓN!B45="","",UPPER(FILIACIÓN!B45))</f>
        <v/>
      </c>
      <c r="C46" s="705"/>
      <c r="D46" s="706"/>
      <c r="E46" s="141" t="str">
        <f>'1ER TRIMESTRE'!BM47</f>
        <v/>
      </c>
      <c r="F46" s="142" t="str">
        <f t="shared" si="5"/>
        <v xml:space="preserve"> </v>
      </c>
      <c r="G46" s="143" t="str">
        <f>'2DO TRIMESTRE'!BM47</f>
        <v/>
      </c>
      <c r="H46" s="144" t="str">
        <f t="shared" si="0"/>
        <v xml:space="preserve"> </v>
      </c>
      <c r="I46" s="143" t="str">
        <f>'3ER TRIMESTRE'!BM47</f>
        <v/>
      </c>
      <c r="J46" s="144" t="str">
        <f t="shared" si="1"/>
        <v xml:space="preserve"> </v>
      </c>
      <c r="K46" s="145"/>
      <c r="L46" s="146" t="str">
        <f t="shared" si="6"/>
        <v/>
      </c>
      <c r="M46" s="687" t="str">
        <f>IF(L46="","",VLOOKUP(L46,$S$80:T$179,2))</f>
        <v/>
      </c>
      <c r="N46" s="688"/>
      <c r="O46" s="147" t="str">
        <f t="shared" si="10"/>
        <v xml:space="preserve"> </v>
      </c>
      <c r="P46" s="312"/>
      <c r="Q46" s="316" t="str">
        <f t="shared" si="7"/>
        <v/>
      </c>
      <c r="R46" s="511" t="str">
        <f>FILIACIÓN!Y45</f>
        <v/>
      </c>
      <c r="S46" s="26" t="str">
        <f>IF(FILIACIÓN!Z45="MOSTRAR","1","")</f>
        <v/>
      </c>
      <c r="T46" s="43" t="str">
        <f>FILIACIÓN!AL45</f>
        <v/>
      </c>
      <c r="U46" s="43" t="str">
        <f t="shared" si="11"/>
        <v/>
      </c>
      <c r="V46" s="43" t="str">
        <f t="shared" si="12"/>
        <v/>
      </c>
      <c r="W46" s="43">
        <f t="shared" si="13"/>
        <v>1</v>
      </c>
      <c r="X46" s="43"/>
      <c r="Y46" s="43"/>
      <c r="Z46" s="43">
        <v>35</v>
      </c>
      <c r="AA46" s="25"/>
      <c r="AB46" s="25" t="str">
        <f t="shared" si="9"/>
        <v/>
      </c>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HR46" s="3"/>
      <c r="HS46" s="3"/>
      <c r="HT46" s="3"/>
      <c r="HU46" s="3"/>
      <c r="HV46" s="3"/>
      <c r="HW46" s="3"/>
      <c r="HX46" s="3"/>
      <c r="HY46" s="3"/>
      <c r="HZ46" s="3"/>
      <c r="IA46" s="3"/>
      <c r="IB46" s="3"/>
      <c r="IC46" s="3"/>
      <c r="ID46" s="3"/>
      <c r="IE46" s="3"/>
      <c r="IF46" s="3"/>
      <c r="IG46" s="3"/>
    </row>
    <row r="47" spans="1:241" s="1" customFormat="1" ht="23.1" hidden="1" customHeight="1">
      <c r="A47" s="140">
        <f>--SUBTOTAL(2,Z$11:Z47)</f>
        <v>36</v>
      </c>
      <c r="B47" s="704" t="str">
        <f>IF(FILIACIÓN!B46="","",UPPER(FILIACIÓN!B46))</f>
        <v/>
      </c>
      <c r="C47" s="705"/>
      <c r="D47" s="706"/>
      <c r="E47" s="141" t="str">
        <f>'1ER TRIMESTRE'!BM48</f>
        <v/>
      </c>
      <c r="F47" s="142" t="str">
        <f t="shared" si="5"/>
        <v xml:space="preserve"> </v>
      </c>
      <c r="G47" s="143" t="str">
        <f>'2DO TRIMESTRE'!BM48</f>
        <v/>
      </c>
      <c r="H47" s="144" t="str">
        <f t="shared" si="0"/>
        <v xml:space="preserve"> </v>
      </c>
      <c r="I47" s="143" t="str">
        <f>'3ER TRIMESTRE'!BM48</f>
        <v/>
      </c>
      <c r="J47" s="144" t="str">
        <f t="shared" si="1"/>
        <v xml:space="preserve"> </v>
      </c>
      <c r="K47" s="145"/>
      <c r="L47" s="146" t="str">
        <f t="shared" si="6"/>
        <v/>
      </c>
      <c r="M47" s="687" t="str">
        <f>IF(L47="","",VLOOKUP(L47,$S$80:T$179,2))</f>
        <v/>
      </c>
      <c r="N47" s="688"/>
      <c r="O47" s="147" t="str">
        <f t="shared" si="10"/>
        <v xml:space="preserve"> </v>
      </c>
      <c r="P47" s="312"/>
      <c r="Q47" s="316" t="str">
        <f t="shared" si="7"/>
        <v/>
      </c>
      <c r="R47" s="511" t="str">
        <f>FILIACIÓN!Y46</f>
        <v/>
      </c>
      <c r="S47" s="26" t="str">
        <f>IF(FILIACIÓN!Z46="MOSTRAR","1","")</f>
        <v/>
      </c>
      <c r="T47" s="43" t="str">
        <f>FILIACIÓN!AL46</f>
        <v/>
      </c>
      <c r="U47" s="43" t="str">
        <f t="shared" si="11"/>
        <v/>
      </c>
      <c r="V47" s="43" t="str">
        <f t="shared" si="12"/>
        <v/>
      </c>
      <c r="W47" s="43">
        <f t="shared" si="13"/>
        <v>1</v>
      </c>
      <c r="X47" s="43"/>
      <c r="Y47" s="43"/>
      <c r="Z47" s="43">
        <v>36</v>
      </c>
      <c r="AA47" s="25"/>
      <c r="AB47" s="25" t="str">
        <f t="shared" si="9"/>
        <v/>
      </c>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HR47" s="3"/>
      <c r="HS47" s="3"/>
      <c r="HT47" s="3"/>
      <c r="HU47" s="3"/>
      <c r="HV47" s="3"/>
      <c r="HW47" s="3"/>
      <c r="HX47" s="3"/>
      <c r="HY47" s="3"/>
      <c r="HZ47" s="3"/>
      <c r="IA47" s="3"/>
      <c r="IB47" s="3"/>
      <c r="IC47" s="3"/>
      <c r="ID47" s="3"/>
      <c r="IE47" s="3"/>
      <c r="IF47" s="3"/>
      <c r="IG47" s="3"/>
    </row>
    <row r="48" spans="1:241" s="1" customFormat="1" ht="23.1" hidden="1" customHeight="1">
      <c r="A48" s="140">
        <f>--SUBTOTAL(2,Z$11:Z48)</f>
        <v>37</v>
      </c>
      <c r="B48" s="704" t="str">
        <f>IF(FILIACIÓN!B47="","",UPPER(FILIACIÓN!B47))</f>
        <v/>
      </c>
      <c r="C48" s="705"/>
      <c r="D48" s="706"/>
      <c r="E48" s="141" t="str">
        <f>'1ER TRIMESTRE'!BM49</f>
        <v/>
      </c>
      <c r="F48" s="142" t="str">
        <f t="shared" si="5"/>
        <v xml:space="preserve"> </v>
      </c>
      <c r="G48" s="143" t="str">
        <f>'2DO TRIMESTRE'!BM49</f>
        <v/>
      </c>
      <c r="H48" s="144" t="str">
        <f t="shared" si="0"/>
        <v xml:space="preserve"> </v>
      </c>
      <c r="I48" s="143" t="str">
        <f>'3ER TRIMESTRE'!BM49</f>
        <v/>
      </c>
      <c r="J48" s="144" t="str">
        <f t="shared" si="1"/>
        <v xml:space="preserve"> </v>
      </c>
      <c r="K48" s="145"/>
      <c r="L48" s="146" t="str">
        <f t="shared" si="6"/>
        <v/>
      </c>
      <c r="M48" s="687" t="str">
        <f>IF(L48="","",VLOOKUP(L48,$S$80:T$179,2))</f>
        <v/>
      </c>
      <c r="N48" s="688"/>
      <c r="O48" s="147" t="str">
        <f t="shared" si="10"/>
        <v xml:space="preserve"> </v>
      </c>
      <c r="P48" s="312"/>
      <c r="Q48" s="316" t="str">
        <f t="shared" si="7"/>
        <v/>
      </c>
      <c r="R48" s="511" t="str">
        <f>FILIACIÓN!Y47</f>
        <v/>
      </c>
      <c r="S48" s="26" t="str">
        <f>IF(FILIACIÓN!Z47="MOSTRAR","1","")</f>
        <v/>
      </c>
      <c r="T48" s="43" t="str">
        <f>FILIACIÓN!AL47</f>
        <v/>
      </c>
      <c r="U48" s="43" t="str">
        <f t="shared" si="11"/>
        <v/>
      </c>
      <c r="V48" s="43" t="str">
        <f t="shared" si="12"/>
        <v/>
      </c>
      <c r="W48" s="43">
        <f t="shared" si="13"/>
        <v>1</v>
      </c>
      <c r="X48" s="43"/>
      <c r="Y48" s="43"/>
      <c r="Z48" s="43">
        <v>37</v>
      </c>
      <c r="AA48" s="25"/>
      <c r="AB48" s="25" t="str">
        <f t="shared" si="9"/>
        <v/>
      </c>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HR48" s="3"/>
      <c r="HS48" s="3"/>
      <c r="HT48" s="3"/>
      <c r="HU48" s="3"/>
      <c r="HV48" s="3"/>
      <c r="HW48" s="3"/>
      <c r="HX48" s="3"/>
      <c r="HY48" s="3"/>
      <c r="HZ48" s="3"/>
      <c r="IA48" s="3"/>
      <c r="IB48" s="3"/>
      <c r="IC48" s="3"/>
      <c r="ID48" s="3"/>
      <c r="IE48" s="3"/>
      <c r="IF48" s="3"/>
      <c r="IG48" s="3"/>
    </row>
    <row r="49" spans="1:241" s="1" customFormat="1" ht="23.1" hidden="1" customHeight="1">
      <c r="A49" s="140">
        <f>--SUBTOTAL(2,Z$11:Z49)</f>
        <v>38</v>
      </c>
      <c r="B49" s="704" t="str">
        <f>IF(FILIACIÓN!B48="","",UPPER(FILIACIÓN!B48))</f>
        <v/>
      </c>
      <c r="C49" s="705"/>
      <c r="D49" s="706"/>
      <c r="E49" s="141" t="str">
        <f>'1ER TRIMESTRE'!BM50</f>
        <v/>
      </c>
      <c r="F49" s="142" t="str">
        <f t="shared" si="5"/>
        <v xml:space="preserve"> </v>
      </c>
      <c r="G49" s="143" t="str">
        <f>'2DO TRIMESTRE'!BM50</f>
        <v/>
      </c>
      <c r="H49" s="144" t="str">
        <f t="shared" si="0"/>
        <v xml:space="preserve"> </v>
      </c>
      <c r="I49" s="143" t="str">
        <f>'3ER TRIMESTRE'!BM50</f>
        <v/>
      </c>
      <c r="J49" s="144" t="str">
        <f t="shared" si="1"/>
        <v xml:space="preserve"> </v>
      </c>
      <c r="K49" s="145"/>
      <c r="L49" s="146" t="str">
        <f t="shared" si="6"/>
        <v/>
      </c>
      <c r="M49" s="687" t="str">
        <f>IF(L49="","",VLOOKUP(L49,$S$80:T$179,2))</f>
        <v/>
      </c>
      <c r="N49" s="688"/>
      <c r="O49" s="147" t="str">
        <f t="shared" si="10"/>
        <v xml:space="preserve"> </v>
      </c>
      <c r="P49" s="312"/>
      <c r="Q49" s="316" t="str">
        <f t="shared" si="7"/>
        <v/>
      </c>
      <c r="R49" s="511" t="str">
        <f>FILIACIÓN!Y48</f>
        <v/>
      </c>
      <c r="S49" s="26" t="str">
        <f>IF(FILIACIÓN!Z48="MOSTRAR","1","")</f>
        <v/>
      </c>
      <c r="T49" s="43" t="str">
        <f>FILIACIÓN!AL48</f>
        <v/>
      </c>
      <c r="U49" s="43" t="str">
        <f t="shared" si="11"/>
        <v/>
      </c>
      <c r="V49" s="43" t="str">
        <f t="shared" si="12"/>
        <v/>
      </c>
      <c r="W49" s="43">
        <f t="shared" si="13"/>
        <v>1</v>
      </c>
      <c r="X49" s="43"/>
      <c r="Y49" s="43"/>
      <c r="Z49" s="43">
        <v>38</v>
      </c>
      <c r="AA49" s="25"/>
      <c r="AB49" s="25" t="str">
        <f t="shared" si="9"/>
        <v/>
      </c>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HR49" s="3"/>
      <c r="HS49" s="3"/>
      <c r="HT49" s="3"/>
      <c r="HU49" s="3"/>
      <c r="HV49" s="3"/>
      <c r="HW49" s="3"/>
      <c r="HX49" s="3"/>
      <c r="HY49" s="3"/>
      <c r="HZ49" s="3"/>
      <c r="IA49" s="3"/>
      <c r="IB49" s="3"/>
      <c r="IC49" s="3"/>
      <c r="ID49" s="3"/>
      <c r="IE49" s="3"/>
      <c r="IF49" s="3"/>
      <c r="IG49" s="3"/>
    </row>
    <row r="50" spans="1:241" s="1" customFormat="1" ht="23.1" hidden="1" customHeight="1">
      <c r="A50" s="140">
        <f>--SUBTOTAL(2,Z$11:Z50)</f>
        <v>39</v>
      </c>
      <c r="B50" s="704" t="str">
        <f>IF(FILIACIÓN!B49="","",UPPER(FILIACIÓN!B49))</f>
        <v/>
      </c>
      <c r="C50" s="705"/>
      <c r="D50" s="706"/>
      <c r="E50" s="141" t="str">
        <f>'1ER TRIMESTRE'!BM51</f>
        <v/>
      </c>
      <c r="F50" s="142" t="str">
        <f t="shared" si="5"/>
        <v xml:space="preserve"> </v>
      </c>
      <c r="G50" s="143" t="str">
        <f>'2DO TRIMESTRE'!BM51</f>
        <v/>
      </c>
      <c r="H50" s="144" t="str">
        <f t="shared" si="0"/>
        <v xml:space="preserve"> </v>
      </c>
      <c r="I50" s="143" t="str">
        <f>'3ER TRIMESTRE'!BM51</f>
        <v/>
      </c>
      <c r="J50" s="144" t="str">
        <f t="shared" si="1"/>
        <v xml:space="preserve"> </v>
      </c>
      <c r="K50" s="145"/>
      <c r="L50" s="146" t="str">
        <f t="shared" si="6"/>
        <v/>
      </c>
      <c r="M50" s="687" t="str">
        <f>IF(L50="","",VLOOKUP(L50,$S$80:T$179,2))</f>
        <v/>
      </c>
      <c r="N50" s="688"/>
      <c r="O50" s="147" t="str">
        <f t="shared" si="10"/>
        <v xml:space="preserve"> </v>
      </c>
      <c r="P50" s="312"/>
      <c r="Q50" s="316" t="str">
        <f t="shared" si="7"/>
        <v/>
      </c>
      <c r="R50" s="511" t="str">
        <f>FILIACIÓN!Y49</f>
        <v/>
      </c>
      <c r="S50" s="26" t="str">
        <f>IF(FILIACIÓN!Z49="MOSTRAR","1","")</f>
        <v/>
      </c>
      <c r="T50" s="43" t="str">
        <f>FILIACIÓN!AL49</f>
        <v/>
      </c>
      <c r="U50" s="43" t="str">
        <f t="shared" si="11"/>
        <v/>
      </c>
      <c r="V50" s="43" t="str">
        <f t="shared" si="12"/>
        <v/>
      </c>
      <c r="W50" s="43">
        <f t="shared" si="13"/>
        <v>1</v>
      </c>
      <c r="X50" s="43"/>
      <c r="Y50" s="43"/>
      <c r="Z50" s="43">
        <v>39</v>
      </c>
      <c r="AA50" s="25"/>
      <c r="AB50" s="25" t="str">
        <f t="shared" si="9"/>
        <v/>
      </c>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HR50" s="3"/>
      <c r="HS50" s="3"/>
      <c r="HT50" s="3"/>
      <c r="HU50" s="3"/>
      <c r="HV50" s="3"/>
      <c r="HW50" s="3"/>
      <c r="HX50" s="3"/>
      <c r="HY50" s="3"/>
      <c r="HZ50" s="3"/>
      <c r="IA50" s="3"/>
      <c r="IB50" s="3"/>
      <c r="IC50" s="3"/>
      <c r="ID50" s="3"/>
      <c r="IE50" s="3"/>
      <c r="IF50" s="3"/>
      <c r="IG50" s="3"/>
    </row>
    <row r="51" spans="1:241" s="1" customFormat="1" ht="23.1" hidden="1" customHeight="1">
      <c r="A51" s="140">
        <f>--SUBTOTAL(2,Z$11:Z51)</f>
        <v>40</v>
      </c>
      <c r="B51" s="704" t="str">
        <f>IF(FILIACIÓN!B50="","",UPPER(FILIACIÓN!B50))</f>
        <v/>
      </c>
      <c r="C51" s="705"/>
      <c r="D51" s="706"/>
      <c r="E51" s="141" t="str">
        <f>'1ER TRIMESTRE'!BM52</f>
        <v/>
      </c>
      <c r="F51" s="142" t="str">
        <f t="shared" si="5"/>
        <v xml:space="preserve"> </v>
      </c>
      <c r="G51" s="143" t="str">
        <f>'2DO TRIMESTRE'!BM52</f>
        <v/>
      </c>
      <c r="H51" s="144" t="str">
        <f t="shared" si="0"/>
        <v xml:space="preserve"> </v>
      </c>
      <c r="I51" s="143" t="str">
        <f>'3ER TRIMESTRE'!BM52</f>
        <v/>
      </c>
      <c r="J51" s="144" t="str">
        <f t="shared" si="1"/>
        <v xml:space="preserve"> </v>
      </c>
      <c r="K51" s="145"/>
      <c r="L51" s="146" t="str">
        <f t="shared" si="6"/>
        <v/>
      </c>
      <c r="M51" s="687" t="str">
        <f>IF(L51="","",VLOOKUP(L51,$S$80:T$179,2))</f>
        <v/>
      </c>
      <c r="N51" s="688"/>
      <c r="O51" s="147" t="str">
        <f t="shared" si="10"/>
        <v xml:space="preserve"> </v>
      </c>
      <c r="P51" s="312"/>
      <c r="Q51" s="316" t="str">
        <f t="shared" si="7"/>
        <v/>
      </c>
      <c r="R51" s="511" t="str">
        <f>FILIACIÓN!Y50</f>
        <v/>
      </c>
      <c r="S51" s="26" t="str">
        <f>IF(FILIACIÓN!Z50="MOSTRAR","1","")</f>
        <v/>
      </c>
      <c r="T51" s="43" t="str">
        <f>FILIACIÓN!AL50</f>
        <v/>
      </c>
      <c r="U51" s="43" t="str">
        <f t="shared" si="11"/>
        <v/>
      </c>
      <c r="V51" s="43" t="str">
        <f t="shared" si="12"/>
        <v/>
      </c>
      <c r="W51" s="43">
        <f t="shared" si="13"/>
        <v>1</v>
      </c>
      <c r="X51" s="43"/>
      <c r="Y51" s="43"/>
      <c r="Z51" s="43">
        <v>40</v>
      </c>
      <c r="AA51" s="25"/>
      <c r="AB51" s="25" t="str">
        <f t="shared" si="9"/>
        <v/>
      </c>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HR51" s="3"/>
      <c r="HS51" s="3"/>
      <c r="HT51" s="3"/>
      <c r="HU51" s="3"/>
      <c r="HV51" s="3"/>
      <c r="HW51" s="3"/>
      <c r="HX51" s="3"/>
      <c r="HY51" s="3"/>
      <c r="HZ51" s="3"/>
      <c r="IA51" s="3"/>
      <c r="IB51" s="3"/>
      <c r="IC51" s="3"/>
      <c r="ID51" s="3"/>
      <c r="IE51" s="3"/>
      <c r="IF51" s="3"/>
      <c r="IG51" s="3"/>
    </row>
    <row r="52" spans="1:241" s="1" customFormat="1" ht="23.1" hidden="1" customHeight="1">
      <c r="A52" s="140">
        <f>--SUBTOTAL(2,Z$11:Z52)</f>
        <v>41</v>
      </c>
      <c r="B52" s="704" t="str">
        <f>IF(FILIACIÓN!B51="","",UPPER(FILIACIÓN!B51))</f>
        <v/>
      </c>
      <c r="C52" s="705"/>
      <c r="D52" s="706"/>
      <c r="E52" s="141" t="str">
        <f>'1ER TRIMESTRE'!BM53</f>
        <v/>
      </c>
      <c r="F52" s="142" t="str">
        <f t="shared" si="5"/>
        <v xml:space="preserve"> </v>
      </c>
      <c r="G52" s="143" t="str">
        <f>'2DO TRIMESTRE'!BM53</f>
        <v/>
      </c>
      <c r="H52" s="144" t="str">
        <f t="shared" si="0"/>
        <v xml:space="preserve"> </v>
      </c>
      <c r="I52" s="143" t="str">
        <f>'3ER TRIMESTRE'!BM53</f>
        <v/>
      </c>
      <c r="J52" s="144" t="str">
        <f t="shared" si="1"/>
        <v xml:space="preserve"> </v>
      </c>
      <c r="K52" s="145"/>
      <c r="L52" s="146" t="str">
        <f t="shared" si="6"/>
        <v/>
      </c>
      <c r="M52" s="687" t="str">
        <f>IF(L52="","",VLOOKUP(L52,$S$80:T$179,2))</f>
        <v/>
      </c>
      <c r="N52" s="688"/>
      <c r="O52" s="147" t="str">
        <f t="shared" si="10"/>
        <v xml:space="preserve"> </v>
      </c>
      <c r="P52" s="312"/>
      <c r="Q52" s="316" t="str">
        <f t="shared" si="7"/>
        <v/>
      </c>
      <c r="R52" s="511" t="str">
        <f>FILIACIÓN!Y51</f>
        <v/>
      </c>
      <c r="S52" s="26" t="str">
        <f>IF(FILIACIÓN!Z51="MOSTRAR","1","")</f>
        <v/>
      </c>
      <c r="T52" s="43" t="str">
        <f>FILIACIÓN!AL51</f>
        <v/>
      </c>
      <c r="U52" s="43" t="str">
        <f t="shared" si="11"/>
        <v/>
      </c>
      <c r="V52" s="43" t="str">
        <f t="shared" si="12"/>
        <v/>
      </c>
      <c r="W52" s="43">
        <f t="shared" si="13"/>
        <v>1</v>
      </c>
      <c r="X52" s="43"/>
      <c r="Y52" s="43"/>
      <c r="Z52" s="43">
        <v>41</v>
      </c>
      <c r="AA52" s="25"/>
      <c r="AB52" s="25" t="str">
        <f t="shared" si="9"/>
        <v/>
      </c>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HR52" s="3"/>
      <c r="HS52" s="3"/>
      <c r="HT52" s="3"/>
      <c r="HU52" s="3"/>
      <c r="HV52" s="3"/>
      <c r="HW52" s="3"/>
      <c r="HX52" s="3"/>
      <c r="HY52" s="3"/>
      <c r="HZ52" s="3"/>
      <c r="IA52" s="3"/>
      <c r="IB52" s="3"/>
      <c r="IC52" s="3"/>
      <c r="ID52" s="3"/>
      <c r="IE52" s="3"/>
      <c r="IF52" s="3"/>
      <c r="IG52" s="3"/>
    </row>
    <row r="53" spans="1:241" s="1" customFormat="1" ht="23.1" hidden="1" customHeight="1">
      <c r="A53" s="140">
        <f>--SUBTOTAL(2,Z$11:Z53)</f>
        <v>42</v>
      </c>
      <c r="B53" s="704" t="str">
        <f>IF(FILIACIÓN!B52="","",UPPER(FILIACIÓN!B52))</f>
        <v/>
      </c>
      <c r="C53" s="705"/>
      <c r="D53" s="706"/>
      <c r="E53" s="141" t="str">
        <f>'1ER TRIMESTRE'!BM54</f>
        <v/>
      </c>
      <c r="F53" s="142" t="str">
        <f t="shared" si="5"/>
        <v xml:space="preserve"> </v>
      </c>
      <c r="G53" s="143" t="str">
        <f>'2DO TRIMESTRE'!BM54</f>
        <v/>
      </c>
      <c r="H53" s="144" t="str">
        <f t="shared" si="0"/>
        <v xml:space="preserve"> </v>
      </c>
      <c r="I53" s="143" t="str">
        <f>'3ER TRIMESTRE'!BM54</f>
        <v/>
      </c>
      <c r="J53" s="144" t="str">
        <f t="shared" si="1"/>
        <v xml:space="preserve"> </v>
      </c>
      <c r="K53" s="145"/>
      <c r="L53" s="146" t="str">
        <f t="shared" si="6"/>
        <v/>
      </c>
      <c r="M53" s="687" t="str">
        <f>IF(L53="","",VLOOKUP(L53,$S$80:T$179,2))</f>
        <v/>
      </c>
      <c r="N53" s="688"/>
      <c r="O53" s="147" t="str">
        <f t="shared" si="10"/>
        <v xml:space="preserve"> </v>
      </c>
      <c r="P53" s="312"/>
      <c r="Q53" s="316" t="str">
        <f t="shared" si="7"/>
        <v/>
      </c>
      <c r="R53" s="511" t="str">
        <f>FILIACIÓN!Y52</f>
        <v/>
      </c>
      <c r="S53" s="26" t="str">
        <f>IF(FILIACIÓN!Z52="MOSTRAR","1","")</f>
        <v/>
      </c>
      <c r="T53" s="43" t="str">
        <f>FILIACIÓN!AL52</f>
        <v/>
      </c>
      <c r="U53" s="43" t="str">
        <f t="shared" si="11"/>
        <v/>
      </c>
      <c r="V53" s="43" t="str">
        <f t="shared" si="12"/>
        <v/>
      </c>
      <c r="W53" s="43">
        <f t="shared" si="13"/>
        <v>1</v>
      </c>
      <c r="X53" s="43"/>
      <c r="Y53" s="43"/>
      <c r="Z53" s="43">
        <v>42</v>
      </c>
      <c r="AA53" s="25"/>
      <c r="AB53" s="25" t="str">
        <f t="shared" si="9"/>
        <v/>
      </c>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HR53" s="3"/>
      <c r="HS53" s="3"/>
      <c r="HT53" s="3"/>
      <c r="HU53" s="3"/>
      <c r="HV53" s="3"/>
      <c r="HW53" s="3"/>
      <c r="HX53" s="3"/>
      <c r="HY53" s="3"/>
      <c r="HZ53" s="3"/>
      <c r="IA53" s="3"/>
      <c r="IB53" s="3"/>
      <c r="IC53" s="3"/>
      <c r="ID53" s="3"/>
      <c r="IE53" s="3"/>
      <c r="IF53" s="3"/>
      <c r="IG53" s="3"/>
    </row>
    <row r="54" spans="1:241" s="1" customFormat="1" ht="23.1" hidden="1" customHeight="1">
      <c r="A54" s="140">
        <f>--SUBTOTAL(2,Z$11:Z54)</f>
        <v>43</v>
      </c>
      <c r="B54" s="704" t="str">
        <f>IF(FILIACIÓN!B53="","",UPPER(FILIACIÓN!B53))</f>
        <v/>
      </c>
      <c r="C54" s="705"/>
      <c r="D54" s="706"/>
      <c r="E54" s="141" t="str">
        <f>'1ER TRIMESTRE'!BM55</f>
        <v/>
      </c>
      <c r="F54" s="142" t="str">
        <f t="shared" si="5"/>
        <v xml:space="preserve"> </v>
      </c>
      <c r="G54" s="143" t="str">
        <f>'2DO TRIMESTRE'!BM55</f>
        <v/>
      </c>
      <c r="H54" s="144" t="str">
        <f t="shared" si="0"/>
        <v xml:space="preserve"> </v>
      </c>
      <c r="I54" s="143" t="str">
        <f>'3ER TRIMESTRE'!BM55</f>
        <v/>
      </c>
      <c r="J54" s="144" t="str">
        <f t="shared" si="1"/>
        <v xml:space="preserve"> </v>
      </c>
      <c r="K54" s="145"/>
      <c r="L54" s="146" t="str">
        <f t="shared" si="6"/>
        <v/>
      </c>
      <c r="M54" s="687" t="str">
        <f>IF(L54="","",VLOOKUP(L54,$S$80:T$179,2))</f>
        <v/>
      </c>
      <c r="N54" s="688"/>
      <c r="O54" s="147" t="str">
        <f t="shared" si="10"/>
        <v xml:space="preserve"> </v>
      </c>
      <c r="P54" s="312"/>
      <c r="Q54" s="316" t="str">
        <f t="shared" si="7"/>
        <v/>
      </c>
      <c r="R54" s="511" t="str">
        <f>FILIACIÓN!Y53</f>
        <v/>
      </c>
      <c r="S54" s="26" t="str">
        <f>IF(FILIACIÓN!Z53="MOSTRAR","1","")</f>
        <v/>
      </c>
      <c r="T54" s="43" t="str">
        <f>FILIACIÓN!AL53</f>
        <v/>
      </c>
      <c r="U54" s="43" t="str">
        <f t="shared" si="11"/>
        <v/>
      </c>
      <c r="V54" s="43" t="str">
        <f t="shared" si="12"/>
        <v/>
      </c>
      <c r="W54" s="43">
        <f t="shared" si="13"/>
        <v>1</v>
      </c>
      <c r="X54" s="43"/>
      <c r="Y54" s="43"/>
      <c r="Z54" s="43">
        <v>43</v>
      </c>
      <c r="AA54" s="25"/>
      <c r="AB54" s="25" t="str">
        <f t="shared" si="9"/>
        <v/>
      </c>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HR54" s="3"/>
      <c r="HS54" s="3"/>
      <c r="HT54" s="3"/>
      <c r="HU54" s="3"/>
      <c r="HV54" s="3"/>
      <c r="HW54" s="3"/>
      <c r="HX54" s="3"/>
      <c r="HY54" s="3"/>
      <c r="HZ54" s="3"/>
      <c r="IA54" s="3"/>
      <c r="IB54" s="3"/>
      <c r="IC54" s="3"/>
      <c r="ID54" s="3"/>
      <c r="IE54" s="3"/>
      <c r="IF54" s="3"/>
      <c r="IG54" s="3"/>
    </row>
    <row r="55" spans="1:241" s="585" customFormat="1" ht="23.1" hidden="1" customHeight="1">
      <c r="A55" s="140">
        <f>--SUBTOTAL(2,Z$11:Z55)</f>
        <v>44</v>
      </c>
      <c r="B55" s="704" t="str">
        <f>IF(FILIACIÓN!B54="","",UPPER(FILIACIÓN!B54))</f>
        <v/>
      </c>
      <c r="C55" s="705"/>
      <c r="D55" s="706"/>
      <c r="E55" s="141" t="str">
        <f>'1ER TRIMESTRE'!BM56</f>
        <v/>
      </c>
      <c r="F55" s="142" t="str">
        <f t="shared" ref="F55:F59" si="14">IF(AND(E55&gt;=1,E55&lt;=50),"ED",IF(AND(E55&gt;=51,E55&lt;=68),"DA",IF(AND(E55&gt;=69,E55&lt;=84),"DO",IF(AND(E55&gt;=85,E55&lt;=100),"DP"," "))))</f>
        <v xml:space="preserve"> </v>
      </c>
      <c r="G55" s="143" t="str">
        <f>'2DO TRIMESTRE'!BM56</f>
        <v/>
      </c>
      <c r="H55" s="144" t="str">
        <f t="shared" ref="H55:H59" si="15">IF(AND(G55&gt;=1,G55&lt;=50),"ED",IF(AND(G55&gt;=51,G55&lt;=68),"DA",IF(AND(G55&gt;=69,G55&lt;=84),"DO",IF(AND(G55&gt;=85,G55&lt;=100),"DP"," "))))</f>
        <v xml:space="preserve"> </v>
      </c>
      <c r="I55" s="143" t="str">
        <f>'3ER TRIMESTRE'!BM56</f>
        <v/>
      </c>
      <c r="J55" s="144" t="str">
        <f t="shared" ref="J55:J59" si="16">IF(AND(I55&gt;=1,I55&lt;=50),"ED",IF(AND(I55&gt;=51,I55&lt;=68),"DA",IF(AND(I55&gt;=69,I55&lt;=84),"DO",IF(AND(I55&gt;=85,I55&lt;=100),"DP"," "))))</f>
        <v xml:space="preserve"> </v>
      </c>
      <c r="K55" s="145"/>
      <c r="L55" s="146" t="str">
        <f t="shared" ref="L55:L59" si="17">IF(OR(E55="",G55="",I55=""),"",ROUND(AVERAGE(E55,G55,I55),0))</f>
        <v/>
      </c>
      <c r="M55" s="687" t="str">
        <f>IF(L55="","",VLOOKUP(L55,$S$80:T$179,2))</f>
        <v/>
      </c>
      <c r="N55" s="688"/>
      <c r="O55" s="147" t="str">
        <f t="shared" ref="O55:O59" si="18">IF(AND(L55&gt;=1,L55&lt;=50),"ED",IF(AND(L55&gt;=51,L55&lt;=68),"DA",IF(AND(L55&gt;=69,L55&lt;=84),"DO",IF(AND(L55&gt;=85,L55&lt;=100),"DP"," "))))</f>
        <v xml:space="preserve"> </v>
      </c>
      <c r="P55" s="312"/>
      <c r="Q55" s="316" t="str">
        <f t="shared" ref="Q55:Q59" si="19">IF(L55="","",IF(L55&gt;=51,"PROMOVIDO","REPROBADO"))</f>
        <v/>
      </c>
      <c r="R55" s="511" t="str">
        <f>FILIACIÓN!Y54</f>
        <v/>
      </c>
      <c r="S55" s="26" t="str">
        <f>IF(FILIACIÓN!Z54="MOSTRAR","1","")</f>
        <v/>
      </c>
      <c r="T55" s="43" t="str">
        <f>FILIACIÓN!AL54</f>
        <v/>
      </c>
      <c r="U55" s="43" t="str">
        <f t="shared" ref="U55:U59" si="20">IF(OR(T55="",L55=""),"",IF(L55&gt;51,1,""))</f>
        <v/>
      </c>
      <c r="V55" s="43" t="str">
        <f t="shared" ref="V55:V59" si="21">IF(T55=1,IF(OR(L55="",L55&lt;51),1,""),"")</f>
        <v/>
      </c>
      <c r="W55" s="43">
        <f t="shared" ref="W55:W59" si="22">IF(OR(T55=1,A55=""),"",1)</f>
        <v>1</v>
      </c>
      <c r="X55" s="43"/>
      <c r="Y55" s="43"/>
      <c r="Z55" s="43">
        <v>44</v>
      </c>
      <c r="AA55" s="25"/>
      <c r="AB55" s="25" t="str">
        <f t="shared" si="9"/>
        <v/>
      </c>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HR55" s="414"/>
      <c r="HS55" s="414"/>
      <c r="HT55" s="414"/>
      <c r="HU55" s="414"/>
      <c r="HV55" s="414"/>
      <c r="HW55" s="414"/>
      <c r="HX55" s="414"/>
      <c r="HY55" s="414"/>
      <c r="HZ55" s="414"/>
      <c r="IA55" s="414"/>
      <c r="IB55" s="414"/>
      <c r="IC55" s="414"/>
      <c r="ID55" s="414"/>
      <c r="IE55" s="414"/>
      <c r="IF55" s="414"/>
      <c r="IG55" s="414"/>
    </row>
    <row r="56" spans="1:241" s="585" customFormat="1" ht="23.1" hidden="1" customHeight="1">
      <c r="A56" s="140">
        <f>--SUBTOTAL(2,Z$11:Z56)</f>
        <v>45</v>
      </c>
      <c r="B56" s="704" t="str">
        <f>IF(FILIACIÓN!B55="","",UPPER(FILIACIÓN!B55))</f>
        <v/>
      </c>
      <c r="C56" s="705"/>
      <c r="D56" s="706"/>
      <c r="E56" s="141" t="str">
        <f>'1ER TRIMESTRE'!BM57</f>
        <v/>
      </c>
      <c r="F56" s="142" t="str">
        <f t="shared" si="14"/>
        <v xml:space="preserve"> </v>
      </c>
      <c r="G56" s="143" t="str">
        <f>'2DO TRIMESTRE'!BM57</f>
        <v/>
      </c>
      <c r="H56" s="144" t="str">
        <f t="shared" si="15"/>
        <v xml:space="preserve"> </v>
      </c>
      <c r="I56" s="143" t="str">
        <f>'3ER TRIMESTRE'!BM57</f>
        <v/>
      </c>
      <c r="J56" s="144" t="str">
        <f t="shared" si="16"/>
        <v xml:space="preserve"> </v>
      </c>
      <c r="K56" s="145"/>
      <c r="L56" s="146" t="str">
        <f t="shared" si="17"/>
        <v/>
      </c>
      <c r="M56" s="687" t="str">
        <f>IF(L56="","",VLOOKUP(L56,$S$80:T$179,2))</f>
        <v/>
      </c>
      <c r="N56" s="688"/>
      <c r="O56" s="147" t="str">
        <f t="shared" si="18"/>
        <v xml:space="preserve"> </v>
      </c>
      <c r="P56" s="312"/>
      <c r="Q56" s="316" t="str">
        <f t="shared" si="19"/>
        <v/>
      </c>
      <c r="R56" s="511" t="str">
        <f>FILIACIÓN!Y55</f>
        <v/>
      </c>
      <c r="S56" s="26" t="str">
        <f>IF(FILIACIÓN!Z55="MOSTRAR","1","")</f>
        <v/>
      </c>
      <c r="T56" s="43" t="str">
        <f>FILIACIÓN!AL55</f>
        <v/>
      </c>
      <c r="U56" s="43" t="str">
        <f t="shared" si="20"/>
        <v/>
      </c>
      <c r="V56" s="43" t="str">
        <f t="shared" si="21"/>
        <v/>
      </c>
      <c r="W56" s="43">
        <f t="shared" si="22"/>
        <v>1</v>
      </c>
      <c r="X56" s="43"/>
      <c r="Y56" s="43"/>
      <c r="Z56" s="43">
        <v>45</v>
      </c>
      <c r="AA56" s="25"/>
      <c r="AB56" s="25" t="str">
        <f t="shared" si="9"/>
        <v/>
      </c>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HR56" s="414"/>
      <c r="HS56" s="414"/>
      <c r="HT56" s="414"/>
      <c r="HU56" s="414"/>
      <c r="HV56" s="414"/>
      <c r="HW56" s="414"/>
      <c r="HX56" s="414"/>
      <c r="HY56" s="414"/>
      <c r="HZ56" s="414"/>
      <c r="IA56" s="414"/>
      <c r="IB56" s="414"/>
      <c r="IC56" s="414"/>
      <c r="ID56" s="414"/>
      <c r="IE56" s="414"/>
      <c r="IF56" s="414"/>
      <c r="IG56" s="414"/>
    </row>
    <row r="57" spans="1:241" s="585" customFormat="1" ht="23.1" hidden="1" customHeight="1">
      <c r="A57" s="140">
        <f>--SUBTOTAL(2,Z$11:Z57)</f>
        <v>46</v>
      </c>
      <c r="B57" s="704" t="str">
        <f>IF(FILIACIÓN!B56="","",UPPER(FILIACIÓN!B56))</f>
        <v/>
      </c>
      <c r="C57" s="705"/>
      <c r="D57" s="706"/>
      <c r="E57" s="141" t="str">
        <f>'1ER TRIMESTRE'!BM58</f>
        <v/>
      </c>
      <c r="F57" s="142" t="str">
        <f t="shared" si="14"/>
        <v xml:space="preserve"> </v>
      </c>
      <c r="G57" s="143" t="str">
        <f>'2DO TRIMESTRE'!BM58</f>
        <v/>
      </c>
      <c r="H57" s="144" t="str">
        <f t="shared" si="15"/>
        <v xml:space="preserve"> </v>
      </c>
      <c r="I57" s="143" t="str">
        <f>'3ER TRIMESTRE'!BM58</f>
        <v/>
      </c>
      <c r="J57" s="144" t="str">
        <f t="shared" si="16"/>
        <v xml:space="preserve"> </v>
      </c>
      <c r="K57" s="145"/>
      <c r="L57" s="146" t="str">
        <f t="shared" si="17"/>
        <v/>
      </c>
      <c r="M57" s="687" t="str">
        <f>IF(L57="","",VLOOKUP(L57,$S$80:T$179,2))</f>
        <v/>
      </c>
      <c r="N57" s="688"/>
      <c r="O57" s="147" t="str">
        <f t="shared" si="18"/>
        <v xml:space="preserve"> </v>
      </c>
      <c r="P57" s="312"/>
      <c r="Q57" s="316" t="str">
        <f t="shared" si="19"/>
        <v/>
      </c>
      <c r="R57" s="511" t="str">
        <f>FILIACIÓN!Y56</f>
        <v/>
      </c>
      <c r="S57" s="26" t="str">
        <f>IF(FILIACIÓN!Z56="MOSTRAR","1","")</f>
        <v/>
      </c>
      <c r="T57" s="43" t="str">
        <f>FILIACIÓN!AL56</f>
        <v/>
      </c>
      <c r="U57" s="43" t="str">
        <f t="shared" si="20"/>
        <v/>
      </c>
      <c r="V57" s="43" t="str">
        <f t="shared" si="21"/>
        <v/>
      </c>
      <c r="W57" s="43">
        <f t="shared" si="22"/>
        <v>1</v>
      </c>
      <c r="X57" s="43"/>
      <c r="Y57" s="43"/>
      <c r="Z57" s="43">
        <v>46</v>
      </c>
      <c r="AA57" s="25"/>
      <c r="AB57" s="25" t="str">
        <f t="shared" si="9"/>
        <v/>
      </c>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HR57" s="414"/>
      <c r="HS57" s="414"/>
      <c r="HT57" s="414"/>
      <c r="HU57" s="414"/>
      <c r="HV57" s="414"/>
      <c r="HW57" s="414"/>
      <c r="HX57" s="414"/>
      <c r="HY57" s="414"/>
      <c r="HZ57" s="414"/>
      <c r="IA57" s="414"/>
      <c r="IB57" s="414"/>
      <c r="IC57" s="414"/>
      <c r="ID57" s="414"/>
      <c r="IE57" s="414"/>
      <c r="IF57" s="414"/>
      <c r="IG57" s="414"/>
    </row>
    <row r="58" spans="1:241" s="585" customFormat="1" ht="23.1" hidden="1" customHeight="1">
      <c r="A58" s="140">
        <f>--SUBTOTAL(2,Z$11:Z58)</f>
        <v>47</v>
      </c>
      <c r="B58" s="704" t="str">
        <f>IF(FILIACIÓN!B57="","",UPPER(FILIACIÓN!B57))</f>
        <v/>
      </c>
      <c r="C58" s="705"/>
      <c r="D58" s="706"/>
      <c r="E58" s="141" t="str">
        <f>'1ER TRIMESTRE'!BM59</f>
        <v/>
      </c>
      <c r="F58" s="142" t="str">
        <f t="shared" si="14"/>
        <v xml:space="preserve"> </v>
      </c>
      <c r="G58" s="143" t="str">
        <f>'2DO TRIMESTRE'!BM59</f>
        <v/>
      </c>
      <c r="H58" s="144" t="str">
        <f t="shared" si="15"/>
        <v xml:space="preserve"> </v>
      </c>
      <c r="I58" s="143" t="str">
        <f>'3ER TRIMESTRE'!BM59</f>
        <v/>
      </c>
      <c r="J58" s="144" t="str">
        <f t="shared" si="16"/>
        <v xml:space="preserve"> </v>
      </c>
      <c r="K58" s="145"/>
      <c r="L58" s="146" t="str">
        <f t="shared" si="17"/>
        <v/>
      </c>
      <c r="M58" s="687" t="str">
        <f>IF(L58="","",VLOOKUP(L58,$S$80:T$179,2))</f>
        <v/>
      </c>
      <c r="N58" s="688"/>
      <c r="O58" s="147" t="str">
        <f t="shared" si="18"/>
        <v xml:space="preserve"> </v>
      </c>
      <c r="P58" s="312"/>
      <c r="Q58" s="316" t="str">
        <f t="shared" si="19"/>
        <v/>
      </c>
      <c r="R58" s="511" t="str">
        <f>FILIACIÓN!Y57</f>
        <v/>
      </c>
      <c r="S58" s="26" t="str">
        <f>IF(FILIACIÓN!Z57="MOSTRAR","1","")</f>
        <v/>
      </c>
      <c r="T58" s="43" t="str">
        <f>FILIACIÓN!AL57</f>
        <v/>
      </c>
      <c r="U58" s="43" t="str">
        <f t="shared" si="20"/>
        <v/>
      </c>
      <c r="V58" s="43" t="str">
        <f t="shared" si="21"/>
        <v/>
      </c>
      <c r="W58" s="43">
        <f t="shared" si="22"/>
        <v>1</v>
      </c>
      <c r="X58" s="43"/>
      <c r="Y58" s="43"/>
      <c r="Z58" s="43">
        <v>47</v>
      </c>
      <c r="AA58" s="25"/>
      <c r="AB58" s="25" t="str">
        <f t="shared" si="9"/>
        <v/>
      </c>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HR58" s="414"/>
      <c r="HS58" s="414"/>
      <c r="HT58" s="414"/>
      <c r="HU58" s="414"/>
      <c r="HV58" s="414"/>
      <c r="HW58" s="414"/>
      <c r="HX58" s="414"/>
      <c r="HY58" s="414"/>
      <c r="HZ58" s="414"/>
      <c r="IA58" s="414"/>
      <c r="IB58" s="414"/>
      <c r="IC58" s="414"/>
      <c r="ID58" s="414"/>
      <c r="IE58" s="414"/>
      <c r="IF58" s="414"/>
      <c r="IG58" s="414"/>
    </row>
    <row r="59" spans="1:241" s="585" customFormat="1" ht="23.1" hidden="1" customHeight="1">
      <c r="A59" s="140">
        <f>--SUBTOTAL(2,Z$11:Z59)</f>
        <v>48</v>
      </c>
      <c r="B59" s="704" t="str">
        <f>IF(FILIACIÓN!B58="","",UPPER(FILIACIÓN!B58))</f>
        <v/>
      </c>
      <c r="C59" s="705"/>
      <c r="D59" s="706"/>
      <c r="E59" s="141" t="str">
        <f>'1ER TRIMESTRE'!BM60</f>
        <v/>
      </c>
      <c r="F59" s="142" t="str">
        <f t="shared" si="14"/>
        <v xml:space="preserve"> </v>
      </c>
      <c r="G59" s="143" t="str">
        <f>'2DO TRIMESTRE'!BM60</f>
        <v/>
      </c>
      <c r="H59" s="144" t="str">
        <f t="shared" si="15"/>
        <v xml:space="preserve"> </v>
      </c>
      <c r="I59" s="143" t="str">
        <f>'3ER TRIMESTRE'!BM60</f>
        <v/>
      </c>
      <c r="J59" s="144" t="str">
        <f t="shared" si="16"/>
        <v xml:space="preserve"> </v>
      </c>
      <c r="K59" s="145"/>
      <c r="L59" s="146" t="str">
        <f t="shared" si="17"/>
        <v/>
      </c>
      <c r="M59" s="687" t="str">
        <f>IF(L59="","",VLOOKUP(L59,$S$80:T$179,2))</f>
        <v/>
      </c>
      <c r="N59" s="688"/>
      <c r="O59" s="147" t="str">
        <f t="shared" si="18"/>
        <v xml:space="preserve"> </v>
      </c>
      <c r="P59" s="312"/>
      <c r="Q59" s="316" t="str">
        <f t="shared" si="19"/>
        <v/>
      </c>
      <c r="R59" s="511" t="str">
        <f>FILIACIÓN!Y58</f>
        <v/>
      </c>
      <c r="S59" s="26" t="str">
        <f>IF(FILIACIÓN!Z58="MOSTRAR","1","")</f>
        <v/>
      </c>
      <c r="T59" s="43" t="str">
        <f>FILIACIÓN!AL58</f>
        <v/>
      </c>
      <c r="U59" s="43" t="str">
        <f t="shared" si="20"/>
        <v/>
      </c>
      <c r="V59" s="43" t="str">
        <f t="shared" si="21"/>
        <v/>
      </c>
      <c r="W59" s="43">
        <f t="shared" si="22"/>
        <v>1</v>
      </c>
      <c r="X59" s="43"/>
      <c r="Y59" s="43"/>
      <c r="Z59" s="43">
        <v>48</v>
      </c>
      <c r="AA59" s="25"/>
      <c r="AB59" s="25" t="str">
        <f t="shared" si="9"/>
        <v/>
      </c>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HR59" s="414"/>
      <c r="HS59" s="414"/>
      <c r="HT59" s="414"/>
      <c r="HU59" s="414"/>
      <c r="HV59" s="414"/>
      <c r="HW59" s="414"/>
      <c r="HX59" s="414"/>
      <c r="HY59" s="414"/>
      <c r="HZ59" s="414"/>
      <c r="IA59" s="414"/>
      <c r="IB59" s="414"/>
      <c r="IC59" s="414"/>
      <c r="ID59" s="414"/>
      <c r="IE59" s="414"/>
      <c r="IF59" s="414"/>
      <c r="IG59" s="414"/>
    </row>
    <row r="60" spans="1:241" s="1" customFormat="1" ht="23.1" hidden="1" customHeight="1">
      <c r="A60" s="140">
        <f>--SUBTOTAL(2,Z$11:Z60)</f>
        <v>49</v>
      </c>
      <c r="B60" s="704" t="str">
        <f>IF(FILIACIÓN!B59="","",UPPER(FILIACIÓN!B59))</f>
        <v/>
      </c>
      <c r="C60" s="705"/>
      <c r="D60" s="706"/>
      <c r="E60" s="141" t="str">
        <f>'1ER TRIMESTRE'!BM61</f>
        <v/>
      </c>
      <c r="F60" s="142" t="str">
        <f t="shared" si="5"/>
        <v xml:space="preserve"> </v>
      </c>
      <c r="G60" s="143" t="str">
        <f>'2DO TRIMESTRE'!BM61</f>
        <v/>
      </c>
      <c r="H60" s="144" t="str">
        <f t="shared" si="0"/>
        <v xml:space="preserve"> </v>
      </c>
      <c r="I60" s="143" t="str">
        <f>'3ER TRIMESTRE'!BM61</f>
        <v/>
      </c>
      <c r="J60" s="144" t="str">
        <f t="shared" si="1"/>
        <v xml:space="preserve"> </v>
      </c>
      <c r="K60" s="145"/>
      <c r="L60" s="146" t="str">
        <f t="shared" si="6"/>
        <v/>
      </c>
      <c r="M60" s="687" t="str">
        <f>IF(L60="","",VLOOKUP(L60,$S$80:T$179,2))</f>
        <v/>
      </c>
      <c r="N60" s="688"/>
      <c r="O60" s="147" t="str">
        <f t="shared" si="10"/>
        <v xml:space="preserve"> </v>
      </c>
      <c r="P60" s="312"/>
      <c r="Q60" s="316" t="str">
        <f t="shared" si="7"/>
        <v/>
      </c>
      <c r="R60" s="511" t="str">
        <f>FILIACIÓN!Y59</f>
        <v/>
      </c>
      <c r="S60" s="26" t="str">
        <f>IF(FILIACIÓN!Z59="MOSTRAR","1","")</f>
        <v/>
      </c>
      <c r="T60" s="43" t="str">
        <f>FILIACIÓN!AL59</f>
        <v/>
      </c>
      <c r="U60" s="43" t="str">
        <f t="shared" si="11"/>
        <v/>
      </c>
      <c r="V60" s="43" t="str">
        <f t="shared" si="12"/>
        <v/>
      </c>
      <c r="W60" s="43">
        <f t="shared" si="13"/>
        <v>1</v>
      </c>
      <c r="X60" s="43"/>
      <c r="Y60" s="43"/>
      <c r="Z60" s="43">
        <v>49</v>
      </c>
      <c r="AA60" s="25"/>
      <c r="AB60" s="25" t="str">
        <f t="shared" si="9"/>
        <v/>
      </c>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HR60" s="3"/>
      <c r="HS60" s="3"/>
      <c r="HT60" s="3"/>
      <c r="HU60" s="3"/>
      <c r="HV60" s="3"/>
      <c r="HW60" s="3"/>
      <c r="HX60" s="3"/>
      <c r="HY60" s="3"/>
      <c r="HZ60" s="3"/>
      <c r="IA60" s="3"/>
      <c r="IB60" s="3"/>
      <c r="IC60" s="3"/>
      <c r="ID60" s="3"/>
      <c r="IE60" s="3"/>
      <c r="IF60" s="3"/>
      <c r="IG60" s="3"/>
    </row>
    <row r="61" spans="1:241" s="1" customFormat="1" ht="23.1" hidden="1" customHeight="1" thickBot="1">
      <c r="A61" s="148">
        <f>--SUBTOTAL(2,Z$11:Z61)</f>
        <v>50</v>
      </c>
      <c r="B61" s="709" t="str">
        <f>IF(FILIACIÓN!B60="","",UPPER(FILIACIÓN!B60))</f>
        <v/>
      </c>
      <c r="C61" s="710"/>
      <c r="D61" s="711"/>
      <c r="E61" s="149" t="str">
        <f>'1ER TRIMESTRE'!BM62</f>
        <v/>
      </c>
      <c r="F61" s="150" t="str">
        <f t="shared" ref="F61" si="23">IF(AND(E61&gt;=1,E61&lt;=50),"ED",IF(AND(E61&gt;=51,E61&lt;=68),"DA",IF(AND(E61&gt;=69,E61&lt;=84),"DO",IF(AND(E61&gt;=85,E61&lt;=100),"DP"," "))))</f>
        <v xml:space="preserve"> </v>
      </c>
      <c r="G61" s="151" t="str">
        <f>'2DO TRIMESTRE'!BM62</f>
        <v/>
      </c>
      <c r="H61" s="152" t="str">
        <f t="shared" ref="H61" si="24">IF(AND(G61&gt;=1,G61&lt;=50),"ED",IF(AND(G61&gt;=51,G61&lt;=68),"DA",IF(AND(G61&gt;=69,G61&lt;=84),"DO",IF(AND(G61&gt;=85,G61&lt;=100),"DP"," "))))</f>
        <v xml:space="preserve"> </v>
      </c>
      <c r="I61" s="151" t="str">
        <f>'3ER TRIMESTRE'!BM62</f>
        <v/>
      </c>
      <c r="J61" s="152" t="str">
        <f t="shared" ref="J61" si="25">IF(AND(I61&gt;=1,I61&lt;=50),"ED",IF(AND(I61&gt;=51,I61&lt;=68),"DA",IF(AND(I61&gt;=69,I61&lt;=84),"DO",IF(AND(I61&gt;=85,I61&lt;=100),"DP"," "))))</f>
        <v xml:space="preserve"> </v>
      </c>
      <c r="K61" s="145"/>
      <c r="L61" s="153" t="str">
        <f t="shared" si="6"/>
        <v/>
      </c>
      <c r="M61" s="722" t="str">
        <f>IF(L61="","",VLOOKUP(L61,$S$80:T$179,2))</f>
        <v/>
      </c>
      <c r="N61" s="723"/>
      <c r="O61" s="154" t="str">
        <f t="shared" si="10"/>
        <v xml:space="preserve"> </v>
      </c>
      <c r="P61" s="312"/>
      <c r="Q61" s="317" t="str">
        <f t="shared" si="7"/>
        <v/>
      </c>
      <c r="R61" s="511" t="str">
        <f>FILIACIÓN!Y60</f>
        <v/>
      </c>
      <c r="S61" s="26" t="str">
        <f>IF(FILIACIÓN!Z60="MOSTRAR","1","")</f>
        <v/>
      </c>
      <c r="T61" s="43" t="str">
        <f>FILIACIÓN!AL60</f>
        <v/>
      </c>
      <c r="U61" s="43" t="str">
        <f t="shared" si="11"/>
        <v/>
      </c>
      <c r="V61" s="43" t="str">
        <f t="shared" si="12"/>
        <v/>
      </c>
      <c r="W61" s="43">
        <f t="shared" si="13"/>
        <v>1</v>
      </c>
      <c r="X61" s="43"/>
      <c r="Y61" s="43"/>
      <c r="Z61" s="43">
        <v>50</v>
      </c>
      <c r="AA61" s="25"/>
      <c r="AB61" s="25" t="str">
        <f t="shared" si="9"/>
        <v/>
      </c>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HR61" s="3"/>
      <c r="HS61" s="3"/>
      <c r="HT61" s="3"/>
      <c r="HU61" s="3"/>
      <c r="HV61" s="3"/>
      <c r="HW61" s="3"/>
      <c r="HX61" s="3"/>
      <c r="HY61" s="3"/>
      <c r="HZ61" s="3"/>
      <c r="IA61" s="3"/>
      <c r="IB61" s="3"/>
      <c r="IC61" s="3"/>
      <c r="ID61" s="3"/>
      <c r="IE61" s="3"/>
      <c r="IF61" s="3"/>
      <c r="IG61" s="3"/>
    </row>
    <row r="62" spans="1:241" ht="17.25" customHeight="1">
      <c r="A62" s="76"/>
      <c r="B62" s="6"/>
      <c r="C62" s="6"/>
      <c r="D62" s="6"/>
      <c r="E62" s="6"/>
      <c r="F62" s="6"/>
      <c r="G62" s="6"/>
      <c r="H62" s="6"/>
      <c r="I62" s="6"/>
      <c r="J62" s="6"/>
      <c r="T62" s="43">
        <f>SUM(T12:T61)</f>
        <v>0</v>
      </c>
      <c r="U62" s="43">
        <f>SUM(U12:U61)</f>
        <v>0</v>
      </c>
      <c r="V62" s="43">
        <f>SUM(V12:V61)</f>
        <v>0</v>
      </c>
      <c r="W62" s="43">
        <f>SUM(W12:W61)</f>
        <v>50</v>
      </c>
    </row>
    <row r="63" spans="1:241" ht="15" customHeight="1">
      <c r="N63" s="233"/>
      <c r="O63" s="50"/>
      <c r="P63" s="50"/>
      <c r="Q63" s="50"/>
      <c r="V63" s="43">
        <f>COUNT(A12:A61)</f>
        <v>50</v>
      </c>
    </row>
    <row r="64" spans="1:241" ht="15" customHeight="1">
      <c r="N64" s="277"/>
      <c r="O64" s="51"/>
      <c r="P64" s="51"/>
      <c r="Q64" s="51"/>
      <c r="V64" s="43">
        <f>V63-W62</f>
        <v>0</v>
      </c>
    </row>
    <row r="65" spans="1:225" ht="15" customHeight="1">
      <c r="A65" s="3"/>
      <c r="B65" s="3"/>
      <c r="C65" s="3"/>
      <c r="D65" s="3"/>
      <c r="E65" s="3"/>
      <c r="F65" s="3"/>
      <c r="G65" s="3"/>
      <c r="H65" s="3"/>
      <c r="I65" s="3"/>
      <c r="J65" s="3"/>
      <c r="K65" s="3"/>
      <c r="L65" s="3"/>
      <c r="M65" s="3"/>
      <c r="N65" s="3"/>
      <c r="O65" s="3"/>
      <c r="P65" s="3"/>
      <c r="Q65" s="52"/>
      <c r="V65" s="43">
        <f>V64-U62</f>
        <v>0</v>
      </c>
      <c r="W65" s="68"/>
      <c r="X65" s="68"/>
      <c r="Y65" s="68"/>
      <c r="Z65" s="68"/>
      <c r="AA65" s="68"/>
      <c r="AB65" s="68"/>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row>
    <row r="66" spans="1:225" ht="15" customHeight="1">
      <c r="A66" s="3"/>
      <c r="B66" s="3"/>
      <c r="C66" s="689" t="s">
        <v>260</v>
      </c>
      <c r="D66" s="689"/>
      <c r="E66" s="333"/>
      <c r="F66" s="333"/>
      <c r="G66" s="333"/>
      <c r="H66" s="333"/>
      <c r="I66" s="217"/>
      <c r="J66" s="217"/>
      <c r="K66" s="217"/>
      <c r="L66" s="690" t="s">
        <v>261</v>
      </c>
      <c r="M66" s="690"/>
      <c r="N66" s="690"/>
      <c r="O66" s="690"/>
      <c r="P66" s="690"/>
      <c r="Q66" s="49"/>
      <c r="W66" s="68"/>
      <c r="X66" s="68"/>
      <c r="Y66" s="68"/>
      <c r="Z66" s="68"/>
      <c r="AA66" s="68"/>
      <c r="AB66" s="68"/>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row>
    <row r="67" spans="1:225" ht="15" customHeight="1">
      <c r="A67" s="3"/>
      <c r="B67" s="3"/>
      <c r="C67" s="3"/>
      <c r="N67" s="49"/>
      <c r="O67" s="49"/>
      <c r="P67" s="49"/>
      <c r="Q67" s="49"/>
      <c r="W67" s="68"/>
      <c r="X67" s="68"/>
      <c r="Y67" s="68"/>
      <c r="Z67" s="68"/>
      <c r="AA67" s="68"/>
      <c r="AB67" s="68"/>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row>
    <row r="68" spans="1:225" ht="7.5" customHeight="1">
      <c r="A68" s="3"/>
      <c r="B68" s="3"/>
      <c r="C68" s="3"/>
      <c r="N68" s="195"/>
      <c r="O68" s="6"/>
      <c r="P68" s="6"/>
      <c r="Q68" s="6"/>
      <c r="W68" s="68"/>
      <c r="X68" s="68"/>
      <c r="Y68" s="68"/>
      <c r="Z68" s="68"/>
      <c r="AA68" s="68"/>
      <c r="AB68" s="68"/>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row>
    <row r="69" spans="1:225" ht="15" customHeight="1">
      <c r="A69" s="3"/>
      <c r="B69" s="3"/>
      <c r="C69" s="3"/>
      <c r="N69" s="49"/>
      <c r="O69" s="49"/>
      <c r="P69" s="49"/>
      <c r="Q69" s="49"/>
      <c r="W69" s="68"/>
      <c r="X69" s="68"/>
      <c r="Y69" s="68"/>
      <c r="Z69" s="68"/>
      <c r="AA69" s="68"/>
      <c r="AB69" s="68"/>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row>
    <row r="70" spans="1:225" ht="15" customHeight="1">
      <c r="A70" s="3"/>
      <c r="B70" s="3"/>
      <c r="C70" s="3"/>
      <c r="N70" s="49"/>
      <c r="O70" s="49"/>
      <c r="P70" s="49"/>
      <c r="Q70" s="49"/>
      <c r="W70" s="68"/>
      <c r="X70" s="68"/>
      <c r="Y70" s="68"/>
      <c r="Z70" s="68"/>
      <c r="AA70" s="68"/>
      <c r="AB70" s="68"/>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row>
    <row r="71" spans="1:225" ht="15" customHeight="1">
      <c r="A71" s="3"/>
      <c r="B71" s="3"/>
      <c r="C71" s="3"/>
      <c r="N71" s="52"/>
      <c r="O71" s="52"/>
      <c r="P71" s="52"/>
      <c r="Q71" s="52"/>
      <c r="W71" s="68"/>
      <c r="X71" s="68"/>
      <c r="Y71" s="68"/>
      <c r="Z71" s="68"/>
      <c r="AA71" s="68"/>
      <c r="AB71" s="68"/>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row>
    <row r="72" spans="1:225" ht="15" customHeight="1" thickBot="1">
      <c r="A72" s="3"/>
      <c r="B72" s="3"/>
      <c r="C72" s="3"/>
      <c r="E72" s="6"/>
      <c r="F72" s="6"/>
      <c r="M72" s="6"/>
      <c r="N72" s="6"/>
      <c r="O72" s="6"/>
      <c r="P72" s="6"/>
      <c r="Q72" s="6"/>
      <c r="W72" s="68"/>
      <c r="X72" s="68"/>
      <c r="Y72" s="68"/>
      <c r="Z72" s="68"/>
      <c r="AA72" s="68"/>
      <c r="AB72" s="68"/>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row>
    <row r="73" spans="1:225" ht="15" customHeight="1" thickBot="1">
      <c r="A73" s="3"/>
      <c r="B73" s="3"/>
      <c r="C73" s="3"/>
      <c r="D73" s="383"/>
      <c r="E73" s="720" t="s">
        <v>237</v>
      </c>
      <c r="F73" s="721"/>
      <c r="G73" s="721"/>
      <c r="H73" s="721"/>
      <c r="I73" s="721"/>
      <c r="J73" s="721"/>
      <c r="K73" s="389"/>
      <c r="L73" s="676" t="s">
        <v>181</v>
      </c>
      <c r="M73" s="678"/>
      <c r="W73" s="68"/>
      <c r="X73" s="68"/>
      <c r="Y73" s="68"/>
      <c r="Z73" s="68"/>
      <c r="AA73" s="68"/>
      <c r="AB73" s="68"/>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row>
    <row r="74" spans="1:225" ht="15" customHeight="1" thickBot="1">
      <c r="D74" s="383"/>
      <c r="E74" s="410" t="s">
        <v>289</v>
      </c>
      <c r="F74" s="411" t="s">
        <v>20</v>
      </c>
      <c r="G74" s="410" t="s">
        <v>289</v>
      </c>
      <c r="H74" s="411" t="s">
        <v>20</v>
      </c>
      <c r="I74" s="410" t="s">
        <v>289</v>
      </c>
      <c r="J74" s="411" t="s">
        <v>20</v>
      </c>
      <c r="K74" s="386"/>
      <c r="L74" s="390" t="s">
        <v>289</v>
      </c>
      <c r="M74" s="391" t="s">
        <v>20</v>
      </c>
    </row>
    <row r="75" spans="1:225" ht="15" customHeight="1">
      <c r="D75" s="392" t="s">
        <v>18</v>
      </c>
      <c r="E75" s="416">
        <f>COUNTIF(E12:E61,"&gt;=51")</f>
        <v>0</v>
      </c>
      <c r="F75" s="421" t="e">
        <f t="shared" ref="F75:F76" si="26">(100*E75)/$E$82</f>
        <v>#DIV/0!</v>
      </c>
      <c r="G75" s="416">
        <f>COUNTIF(G12:G61,"&gt;=51")</f>
        <v>0</v>
      </c>
      <c r="H75" s="421" t="e">
        <f t="shared" ref="H75:H76" si="27">(100*G75)/$E$82</f>
        <v>#DIV/0!</v>
      </c>
      <c r="I75" s="416">
        <f>COUNTIF(I12:I61,"&gt;=51")</f>
        <v>0</v>
      </c>
      <c r="J75" s="421" t="e">
        <f t="shared" ref="J75:J76" si="28">(100*I75)/$E$82</f>
        <v>#DIV/0!</v>
      </c>
      <c r="K75" s="405"/>
      <c r="L75" s="404">
        <f>COUNTIF(L12:L61,"&gt;=51")</f>
        <v>0</v>
      </c>
      <c r="M75" s="412" t="e">
        <f t="shared" ref="M75:M76" si="29">(100*L75)/$E$82</f>
        <v>#DIV/0!</v>
      </c>
    </row>
    <row r="76" spans="1:225" ht="15" customHeight="1" thickBot="1">
      <c r="D76" s="393" t="s">
        <v>19</v>
      </c>
      <c r="E76" s="417">
        <f>COUNTIF(E12:E61,"&lt;=50")</f>
        <v>0</v>
      </c>
      <c r="F76" s="422" t="e">
        <f t="shared" si="26"/>
        <v>#DIV/0!</v>
      </c>
      <c r="G76" s="417">
        <f>COUNTIF(G12:G61,"&lt;=50")</f>
        <v>0</v>
      </c>
      <c r="H76" s="422" t="e">
        <f t="shared" si="27"/>
        <v>#DIV/0!</v>
      </c>
      <c r="I76" s="417">
        <f>COUNTIF(I12:I61,"&lt;=50")</f>
        <v>0</v>
      </c>
      <c r="J76" s="422" t="e">
        <f t="shared" si="28"/>
        <v>#DIV/0!</v>
      </c>
      <c r="K76" s="407"/>
      <c r="L76" s="406">
        <f>COUNTIF(L12:L61,"&lt;=50")</f>
        <v>0</v>
      </c>
      <c r="M76" s="413" t="e">
        <f t="shared" si="29"/>
        <v>#DIV/0!</v>
      </c>
    </row>
    <row r="77" spans="1:225" ht="15" customHeight="1" thickBot="1">
      <c r="D77" s="383"/>
      <c r="E77" s="383"/>
      <c r="F77" s="383"/>
      <c r="G77" s="383"/>
      <c r="H77" s="383"/>
      <c r="I77" s="383"/>
      <c r="J77" s="383"/>
      <c r="K77" s="383"/>
      <c r="L77" s="383"/>
      <c r="M77" s="383"/>
    </row>
    <row r="78" spans="1:225" ht="15" customHeight="1" thickBot="1">
      <c r="D78" s="383"/>
      <c r="E78" s="676" t="s">
        <v>181</v>
      </c>
      <c r="F78" s="678"/>
      <c r="G78" s="399"/>
      <c r="H78" s="396"/>
      <c r="I78" s="399"/>
      <c r="J78" s="396"/>
      <c r="K78" s="387"/>
      <c r="L78" s="383"/>
      <c r="M78" s="384"/>
    </row>
    <row r="79" spans="1:225" ht="15" customHeight="1" thickBot="1">
      <c r="D79" s="383"/>
      <c r="E79" s="390" t="s">
        <v>289</v>
      </c>
      <c r="F79" s="391" t="s">
        <v>20</v>
      </c>
      <c r="G79" s="385"/>
      <c r="H79" s="385"/>
      <c r="I79" s="385"/>
      <c r="J79" s="385"/>
      <c r="K79" s="388"/>
      <c r="L79" s="383"/>
      <c r="M79" s="383"/>
    </row>
    <row r="80" spans="1:225" ht="15" customHeight="1">
      <c r="A80" s="3"/>
      <c r="B80" s="3"/>
      <c r="C80" s="3"/>
      <c r="D80" s="402" t="s">
        <v>12</v>
      </c>
      <c r="E80" s="408">
        <f>COUNTIF(S12:S61,"1")</f>
        <v>0</v>
      </c>
      <c r="F80" s="409" t="e">
        <f>(100*E80)/$E$82</f>
        <v>#DIV/0!</v>
      </c>
      <c r="G80" s="401"/>
      <c r="H80" s="398"/>
      <c r="I80" s="401"/>
      <c r="J80" s="398"/>
      <c r="K80" s="388"/>
      <c r="L80" s="383"/>
      <c r="M80" s="383"/>
      <c r="S80" s="614">
        <v>1</v>
      </c>
      <c r="T80" s="614" t="s">
        <v>30</v>
      </c>
      <c r="W80" s="68"/>
      <c r="X80" s="68"/>
      <c r="Y80" s="68"/>
      <c r="Z80" s="68"/>
      <c r="AA80" s="68"/>
      <c r="AB80" s="68"/>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row>
    <row r="81" spans="1:225" ht="15" customHeight="1" thickBot="1">
      <c r="A81" s="3"/>
      <c r="B81" s="3"/>
      <c r="C81" s="3"/>
      <c r="D81" s="403" t="s">
        <v>13</v>
      </c>
      <c r="E81" s="415">
        <f>COUNTIF(R12:R61,"RETIRADO")</f>
        <v>0</v>
      </c>
      <c r="F81" s="418" t="e">
        <f>(100*E81)/$E$82</f>
        <v>#DIV/0!</v>
      </c>
      <c r="G81" s="395"/>
      <c r="H81" s="395"/>
      <c r="I81" s="395"/>
      <c r="J81" s="395"/>
      <c r="K81" s="400"/>
      <c r="L81" s="397"/>
      <c r="M81" s="396"/>
      <c r="N81" s="3"/>
      <c r="O81" s="3"/>
      <c r="P81" s="3"/>
      <c r="Q81" s="3"/>
      <c r="R81" s="68"/>
      <c r="S81" s="614">
        <v>2</v>
      </c>
      <c r="T81" s="614" t="s">
        <v>31</v>
      </c>
      <c r="U81" s="68"/>
      <c r="V81" s="68"/>
      <c r="W81" s="68"/>
      <c r="X81" s="68"/>
      <c r="Y81" s="68"/>
      <c r="Z81" s="68"/>
      <c r="AA81" s="68"/>
      <c r="AB81" s="68"/>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c r="HF81" s="3"/>
      <c r="HG81" s="3"/>
      <c r="HH81" s="3"/>
      <c r="HI81" s="3"/>
      <c r="HJ81" s="3"/>
      <c r="HK81" s="3"/>
      <c r="HL81" s="3"/>
      <c r="HM81" s="3"/>
      <c r="HN81" s="3"/>
      <c r="HO81" s="3"/>
      <c r="HP81" s="3"/>
      <c r="HQ81" s="3"/>
    </row>
    <row r="82" spans="1:225" ht="15" customHeight="1" thickBot="1">
      <c r="A82" s="3"/>
      <c r="B82" s="3"/>
      <c r="C82" s="3"/>
      <c r="D82" s="394" t="s">
        <v>14</v>
      </c>
      <c r="E82" s="419">
        <f>SUM(E80:E81)</f>
        <v>0</v>
      </c>
      <c r="F82" s="420" t="e">
        <f>(100*E82)/$E$82</f>
        <v>#DIV/0!</v>
      </c>
      <c r="G82" s="395"/>
      <c r="H82" s="395"/>
      <c r="I82" s="395"/>
      <c r="J82" s="395"/>
      <c r="K82" s="385"/>
      <c r="L82" s="385"/>
      <c r="M82" s="385"/>
      <c r="N82" s="3"/>
      <c r="O82" s="3"/>
      <c r="P82" s="3"/>
      <c r="Q82" s="3"/>
      <c r="R82" s="68"/>
      <c r="S82" s="614">
        <v>3</v>
      </c>
      <c r="T82" s="614" t="s">
        <v>32</v>
      </c>
      <c r="U82" s="68"/>
      <c r="V82" s="68"/>
      <c r="W82" s="68"/>
      <c r="X82" s="68"/>
      <c r="Y82" s="68"/>
      <c r="Z82" s="68"/>
      <c r="AA82" s="68"/>
      <c r="AB82" s="68"/>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c r="HF82" s="3"/>
      <c r="HG82" s="3"/>
      <c r="HH82" s="3"/>
      <c r="HI82" s="3"/>
      <c r="HJ82" s="3"/>
      <c r="HK82" s="3"/>
      <c r="HL82" s="3"/>
      <c r="HM82" s="3"/>
      <c r="HN82" s="3"/>
      <c r="HO82" s="3"/>
      <c r="HP82" s="3"/>
      <c r="HQ82" s="3"/>
    </row>
    <row r="83" spans="1:225" ht="15" customHeight="1">
      <c r="A83" s="3"/>
      <c r="B83" s="3"/>
      <c r="C83" s="3"/>
      <c r="D83" s="3"/>
      <c r="E83" s="414"/>
      <c r="F83" s="414"/>
      <c r="G83" s="3"/>
      <c r="H83" s="3"/>
      <c r="I83" s="3"/>
      <c r="J83" s="3"/>
      <c r="K83" s="3"/>
      <c r="L83" s="3"/>
      <c r="M83" s="3"/>
      <c r="N83" s="3"/>
      <c r="O83" s="3"/>
      <c r="P83" s="3"/>
      <c r="Q83" s="3"/>
      <c r="R83" s="68"/>
      <c r="S83" s="614">
        <v>4</v>
      </c>
      <c r="T83" s="614" t="s">
        <v>33</v>
      </c>
      <c r="U83" s="68"/>
      <c r="V83" s="68"/>
      <c r="W83" s="68"/>
      <c r="X83" s="68"/>
      <c r="Y83" s="68"/>
      <c r="Z83" s="68"/>
      <c r="AA83" s="68"/>
      <c r="AB83" s="68"/>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c r="HF83" s="3"/>
      <c r="HG83" s="3"/>
      <c r="HH83" s="3"/>
      <c r="HI83" s="3"/>
      <c r="HJ83" s="3"/>
      <c r="HK83" s="3"/>
      <c r="HL83" s="3"/>
      <c r="HM83" s="3"/>
      <c r="HN83" s="3"/>
      <c r="HO83" s="3"/>
      <c r="HP83" s="3"/>
      <c r="HQ83" s="3"/>
    </row>
    <row r="84" spans="1:225" ht="15" customHeight="1">
      <c r="A84" s="3"/>
      <c r="B84" s="3"/>
      <c r="Q84" s="3"/>
      <c r="R84" s="68"/>
      <c r="S84" s="614">
        <v>5</v>
      </c>
      <c r="T84" s="614" t="s">
        <v>34</v>
      </c>
      <c r="U84" s="68"/>
      <c r="V84" s="68"/>
      <c r="W84" s="68"/>
      <c r="X84" s="68"/>
      <c r="Y84" s="68"/>
      <c r="Z84" s="68"/>
      <c r="AA84" s="68"/>
      <c r="AB84" s="68"/>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c r="HF84" s="3"/>
      <c r="HG84" s="3"/>
      <c r="HH84" s="3"/>
      <c r="HI84" s="3"/>
      <c r="HJ84" s="3"/>
      <c r="HK84" s="3"/>
      <c r="HL84" s="3"/>
      <c r="HM84" s="3"/>
      <c r="HN84" s="3"/>
      <c r="HO84" s="3"/>
      <c r="HP84" s="3"/>
      <c r="HQ84" s="3"/>
    </row>
    <row r="85" spans="1:225" ht="15" customHeight="1">
      <c r="A85" s="210"/>
      <c r="B85" s="217"/>
      <c r="Q85" s="334"/>
      <c r="R85" s="350"/>
      <c r="S85" s="614">
        <v>6</v>
      </c>
      <c r="T85" s="614" t="s">
        <v>35</v>
      </c>
      <c r="U85" s="68"/>
      <c r="V85" s="68"/>
      <c r="W85" s="68"/>
      <c r="X85" s="68"/>
      <c r="Y85" s="68"/>
      <c r="Z85" s="68"/>
      <c r="AA85" s="68"/>
      <c r="AB85" s="68"/>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c r="HF85" s="3"/>
      <c r="HG85" s="3"/>
      <c r="HH85" s="3"/>
      <c r="HI85" s="3"/>
      <c r="HJ85" s="3"/>
      <c r="HK85" s="3"/>
      <c r="HL85" s="3"/>
      <c r="HM85" s="3"/>
      <c r="HN85" s="3"/>
      <c r="HO85" s="3"/>
      <c r="HP85" s="3"/>
      <c r="HQ85" s="3"/>
    </row>
    <row r="86" spans="1:225" ht="15" customHeight="1">
      <c r="A86" s="3"/>
      <c r="B86" s="3"/>
      <c r="C86" s="3"/>
      <c r="D86" s="3"/>
      <c r="E86" s="3"/>
      <c r="F86" s="3"/>
      <c r="G86" s="3"/>
      <c r="H86" s="3"/>
      <c r="I86" s="3"/>
      <c r="J86" s="3"/>
      <c r="K86" s="3"/>
      <c r="L86" s="3"/>
      <c r="M86" s="3"/>
      <c r="N86" s="3"/>
      <c r="O86" s="3"/>
      <c r="P86" s="3"/>
      <c r="Q86" s="3"/>
      <c r="R86" s="68"/>
      <c r="S86" s="614">
        <v>7</v>
      </c>
      <c r="T86" s="614" t="s">
        <v>36</v>
      </c>
      <c r="U86" s="68"/>
      <c r="V86" s="68"/>
      <c r="W86" s="68"/>
      <c r="X86" s="68"/>
      <c r="Y86" s="68"/>
      <c r="Z86" s="68"/>
      <c r="AA86" s="68"/>
      <c r="AB86" s="68"/>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c r="HF86" s="3"/>
      <c r="HG86" s="3"/>
      <c r="HH86" s="3"/>
      <c r="HI86" s="3"/>
      <c r="HJ86" s="3"/>
      <c r="HK86" s="3"/>
      <c r="HL86" s="3"/>
      <c r="HM86" s="3"/>
      <c r="HN86" s="3"/>
      <c r="HO86" s="3"/>
      <c r="HP86" s="3"/>
      <c r="HQ86" s="3"/>
    </row>
    <row r="87" spans="1:225" ht="15" customHeight="1">
      <c r="A87" s="3"/>
      <c r="B87" s="3"/>
      <c r="C87" s="3"/>
      <c r="D87" s="3"/>
      <c r="E87" s="3"/>
      <c r="F87" s="3"/>
      <c r="G87" s="3"/>
      <c r="H87" s="3"/>
      <c r="I87" s="3"/>
      <c r="J87" s="3"/>
      <c r="K87" s="3"/>
      <c r="L87" s="3"/>
      <c r="M87" s="3"/>
      <c r="N87" s="3"/>
      <c r="O87" s="3"/>
      <c r="P87" s="3"/>
      <c r="Q87" s="3"/>
      <c r="R87" s="68"/>
      <c r="S87" s="614">
        <v>8</v>
      </c>
      <c r="T87" s="614" t="s">
        <v>37</v>
      </c>
      <c r="U87" s="68"/>
      <c r="V87" s="68"/>
      <c r="W87" s="68"/>
      <c r="X87" s="68"/>
      <c r="Y87" s="68"/>
      <c r="Z87" s="68"/>
      <c r="AA87" s="68"/>
      <c r="AB87" s="68"/>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c r="HF87" s="3"/>
      <c r="HG87" s="3"/>
      <c r="HH87" s="3"/>
      <c r="HI87" s="3"/>
      <c r="HJ87" s="3"/>
      <c r="HK87" s="3"/>
      <c r="HL87" s="3"/>
      <c r="HM87" s="3"/>
      <c r="HN87" s="3"/>
      <c r="HO87" s="3"/>
      <c r="HP87" s="3"/>
      <c r="HQ87" s="3"/>
    </row>
    <row r="88" spans="1:225" ht="15" customHeight="1">
      <c r="A88" s="3"/>
      <c r="B88" s="3"/>
      <c r="C88" s="3"/>
      <c r="D88" s="3"/>
      <c r="E88" s="3"/>
      <c r="F88" s="3"/>
      <c r="G88" s="3"/>
      <c r="H88" s="3"/>
      <c r="I88" s="3"/>
      <c r="J88" s="3"/>
      <c r="K88" s="3"/>
      <c r="L88" s="3"/>
      <c r="M88" s="3"/>
      <c r="N88" s="3"/>
      <c r="O88" s="3"/>
      <c r="P88" s="3"/>
      <c r="Q88" s="3"/>
      <c r="R88" s="68"/>
      <c r="S88" s="614">
        <v>9</v>
      </c>
      <c r="T88" s="614" t="s">
        <v>38</v>
      </c>
      <c r="U88" s="68"/>
      <c r="V88" s="68"/>
      <c r="W88" s="68"/>
      <c r="X88" s="68"/>
      <c r="Y88" s="68"/>
      <c r="Z88" s="68"/>
      <c r="AA88" s="68"/>
      <c r="AB88" s="68"/>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c r="HF88" s="3"/>
      <c r="HG88" s="3"/>
      <c r="HH88" s="3"/>
      <c r="HI88" s="3"/>
      <c r="HJ88" s="3"/>
      <c r="HK88" s="3"/>
      <c r="HL88" s="3"/>
      <c r="HM88" s="3"/>
      <c r="HN88" s="3"/>
      <c r="HO88" s="3"/>
      <c r="HP88" s="3"/>
      <c r="HQ88" s="3"/>
    </row>
    <row r="89" spans="1:225" ht="15" customHeight="1">
      <c r="A89" s="3"/>
      <c r="B89" s="3"/>
      <c r="C89" s="3"/>
      <c r="D89" s="3"/>
      <c r="E89" s="3"/>
      <c r="F89" s="3"/>
      <c r="G89" s="3"/>
      <c r="H89" s="3"/>
      <c r="I89" s="3"/>
      <c r="J89" s="3"/>
      <c r="K89" s="3"/>
      <c r="L89" s="3"/>
      <c r="M89" s="3"/>
      <c r="N89" s="3"/>
      <c r="O89" s="3"/>
      <c r="P89" s="3"/>
      <c r="Q89" s="3"/>
      <c r="R89" s="68"/>
      <c r="S89" s="614">
        <v>10</v>
      </c>
      <c r="T89" s="614" t="s">
        <v>39</v>
      </c>
      <c r="U89" s="68"/>
      <c r="V89" s="68"/>
      <c r="W89" s="68"/>
      <c r="X89" s="68"/>
      <c r="Y89" s="68"/>
      <c r="Z89" s="68"/>
      <c r="AA89" s="68"/>
      <c r="AB89" s="68"/>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c r="HF89" s="3"/>
      <c r="HG89" s="3"/>
      <c r="HH89" s="3"/>
      <c r="HI89" s="3"/>
      <c r="HJ89" s="3"/>
      <c r="HK89" s="3"/>
      <c r="HL89" s="3"/>
      <c r="HM89" s="3"/>
      <c r="HN89" s="3"/>
      <c r="HO89" s="3"/>
      <c r="HP89" s="3"/>
      <c r="HQ89" s="3"/>
    </row>
    <row r="90" spans="1:225" ht="15" customHeight="1">
      <c r="A90" s="3"/>
      <c r="B90" s="3"/>
      <c r="C90" s="3"/>
      <c r="D90" s="3"/>
      <c r="E90" s="3"/>
      <c r="F90" s="3"/>
      <c r="G90" s="3"/>
      <c r="H90" s="3"/>
      <c r="I90" s="3"/>
      <c r="J90" s="3"/>
      <c r="K90" s="3"/>
      <c r="L90" s="3"/>
      <c r="M90" s="3"/>
      <c r="N90" s="3"/>
      <c r="O90" s="3"/>
      <c r="P90" s="3"/>
      <c r="Q90" s="3"/>
      <c r="R90" s="68"/>
      <c r="S90" s="614">
        <v>11</v>
      </c>
      <c r="T90" s="614" t="s">
        <v>40</v>
      </c>
      <c r="U90" s="68"/>
      <c r="V90" s="68"/>
      <c r="W90" s="68"/>
      <c r="X90" s="68"/>
      <c r="Y90" s="68"/>
      <c r="Z90" s="68"/>
      <c r="AA90" s="68"/>
      <c r="AB90" s="68"/>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c r="HF90" s="3"/>
      <c r="HG90" s="3"/>
      <c r="HH90" s="3"/>
      <c r="HI90" s="3"/>
      <c r="HJ90" s="3"/>
      <c r="HK90" s="3"/>
      <c r="HL90" s="3"/>
      <c r="HM90" s="3"/>
      <c r="HN90" s="3"/>
      <c r="HO90" s="3"/>
      <c r="HP90" s="3"/>
      <c r="HQ90" s="3"/>
    </row>
    <row r="91" spans="1:225" ht="15" customHeight="1">
      <c r="A91" s="3"/>
      <c r="B91" s="3"/>
      <c r="C91" s="3"/>
      <c r="D91" s="3"/>
      <c r="E91" s="3"/>
      <c r="F91" s="3"/>
      <c r="G91" s="3"/>
      <c r="H91" s="3"/>
      <c r="I91" s="3"/>
      <c r="J91" s="3"/>
      <c r="K91" s="3"/>
      <c r="L91" s="3"/>
      <c r="M91" s="3"/>
      <c r="N91" s="3"/>
      <c r="O91" s="3"/>
      <c r="P91" s="3"/>
      <c r="Q91" s="3"/>
      <c r="R91" s="68"/>
      <c r="S91" s="614">
        <v>12</v>
      </c>
      <c r="T91" s="614" t="s">
        <v>41</v>
      </c>
      <c r="U91" s="68"/>
      <c r="V91" s="68"/>
      <c r="W91" s="68"/>
      <c r="X91" s="68"/>
      <c r="Y91" s="68"/>
      <c r="Z91" s="68"/>
      <c r="AA91" s="68"/>
      <c r="AB91" s="68"/>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c r="HF91" s="3"/>
      <c r="HG91" s="3"/>
      <c r="HH91" s="3"/>
      <c r="HI91" s="3"/>
      <c r="HJ91" s="3"/>
      <c r="HK91" s="3"/>
      <c r="HL91" s="3"/>
      <c r="HM91" s="3"/>
      <c r="HN91" s="3"/>
      <c r="HO91" s="3"/>
      <c r="HP91" s="3"/>
      <c r="HQ91" s="3"/>
    </row>
    <row r="92" spans="1:225" ht="15" customHeight="1">
      <c r="A92" s="3"/>
      <c r="B92" s="3"/>
      <c r="C92" s="3"/>
      <c r="D92" s="3"/>
      <c r="E92" s="3"/>
      <c r="F92" s="3"/>
      <c r="G92" s="3"/>
      <c r="H92" s="3"/>
      <c r="I92" s="3"/>
      <c r="J92" s="3"/>
      <c r="K92" s="3"/>
      <c r="L92" s="3"/>
      <c r="M92" s="3"/>
      <c r="N92" s="3"/>
      <c r="O92" s="3"/>
      <c r="P92" s="3"/>
      <c r="Q92" s="3"/>
      <c r="R92" s="68"/>
      <c r="S92" s="614">
        <v>13</v>
      </c>
      <c r="T92" s="614" t="s">
        <v>42</v>
      </c>
      <c r="U92" s="68"/>
      <c r="V92" s="68"/>
      <c r="W92" s="68"/>
      <c r="X92" s="68"/>
      <c r="Y92" s="68"/>
      <c r="Z92" s="68"/>
      <c r="AA92" s="68"/>
      <c r="AB92" s="68"/>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c r="HF92" s="3"/>
      <c r="HG92" s="3"/>
      <c r="HH92" s="3"/>
      <c r="HI92" s="3"/>
      <c r="HJ92" s="3"/>
      <c r="HK92" s="3"/>
      <c r="HL92" s="3"/>
      <c r="HM92" s="3"/>
      <c r="HN92" s="3"/>
      <c r="HO92" s="3"/>
      <c r="HP92" s="3"/>
      <c r="HQ92" s="3"/>
    </row>
    <row r="93" spans="1:225" ht="15" customHeight="1">
      <c r="A93" s="3"/>
      <c r="B93" s="3"/>
      <c r="C93" s="3"/>
      <c r="D93" s="3"/>
      <c r="E93" s="3"/>
      <c r="F93" s="3"/>
      <c r="G93" s="3"/>
      <c r="H93" s="3"/>
      <c r="I93" s="3"/>
      <c r="J93" s="3"/>
      <c r="K93" s="3"/>
      <c r="L93" s="3"/>
      <c r="M93" s="3"/>
      <c r="N93" s="3"/>
      <c r="O93" s="3"/>
      <c r="P93" s="3"/>
      <c r="Q93" s="3"/>
      <c r="R93" s="68"/>
      <c r="S93" s="614">
        <v>14</v>
      </c>
      <c r="T93" s="614" t="s">
        <v>43</v>
      </c>
      <c r="U93" s="68"/>
      <c r="V93" s="68"/>
      <c r="W93" s="68"/>
      <c r="X93" s="68"/>
      <c r="Y93" s="68"/>
      <c r="Z93" s="68"/>
      <c r="AA93" s="68"/>
      <c r="AB93" s="68"/>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c r="HF93" s="3"/>
      <c r="HG93" s="3"/>
      <c r="HH93" s="3"/>
      <c r="HI93" s="3"/>
      <c r="HJ93" s="3"/>
      <c r="HK93" s="3"/>
      <c r="HL93" s="3"/>
      <c r="HM93" s="3"/>
      <c r="HN93" s="3"/>
      <c r="HO93" s="3"/>
      <c r="HP93" s="3"/>
      <c r="HQ93" s="3"/>
    </row>
    <row r="94" spans="1:225" ht="15" customHeight="1">
      <c r="A94" s="3"/>
      <c r="B94" s="3"/>
      <c r="C94" s="3"/>
      <c r="D94" s="3"/>
      <c r="E94" s="3"/>
      <c r="F94" s="3"/>
      <c r="G94" s="3"/>
      <c r="H94" s="3"/>
      <c r="I94" s="3"/>
      <c r="J94" s="3"/>
      <c r="K94" s="3"/>
      <c r="L94" s="3"/>
      <c r="M94" s="3"/>
      <c r="N94" s="3"/>
      <c r="O94" s="3"/>
      <c r="P94" s="3"/>
      <c r="Q94" s="3"/>
      <c r="R94" s="68"/>
      <c r="S94" s="614">
        <v>15</v>
      </c>
      <c r="T94" s="614" t="s">
        <v>44</v>
      </c>
      <c r="U94" s="68"/>
      <c r="V94" s="68"/>
      <c r="W94" s="68"/>
      <c r="X94" s="68"/>
      <c r="Y94" s="68"/>
      <c r="Z94" s="68"/>
      <c r="AA94" s="68"/>
      <c r="AB94" s="68"/>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c r="HF94" s="3"/>
      <c r="HG94" s="3"/>
      <c r="HH94" s="3"/>
      <c r="HI94" s="3"/>
      <c r="HJ94" s="3"/>
      <c r="HK94" s="3"/>
      <c r="HL94" s="3"/>
      <c r="HM94" s="3"/>
      <c r="HN94" s="3"/>
      <c r="HO94" s="3"/>
      <c r="HP94" s="3"/>
      <c r="HQ94" s="3"/>
    </row>
    <row r="95" spans="1:225" ht="15" customHeight="1">
      <c r="A95" s="3"/>
      <c r="B95" s="3"/>
      <c r="C95" s="3"/>
      <c r="D95" s="3"/>
      <c r="E95" s="3"/>
      <c r="F95" s="3"/>
      <c r="G95" s="3"/>
      <c r="H95" s="3"/>
      <c r="I95" s="3"/>
      <c r="J95" s="3"/>
      <c r="K95" s="3"/>
      <c r="L95" s="3"/>
      <c r="M95" s="3"/>
      <c r="N95" s="3"/>
      <c r="O95" s="3"/>
      <c r="P95" s="3"/>
      <c r="Q95" s="3"/>
      <c r="R95" s="68"/>
      <c r="S95" s="614">
        <v>16</v>
      </c>
      <c r="T95" s="614" t="s">
        <v>45</v>
      </c>
      <c r="U95" s="68"/>
      <c r="V95" s="68"/>
      <c r="W95" s="68"/>
      <c r="X95" s="68"/>
      <c r="Y95" s="68"/>
      <c r="Z95" s="68"/>
      <c r="AA95" s="68"/>
      <c r="AB95" s="68"/>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c r="HF95" s="3"/>
      <c r="HG95" s="3"/>
      <c r="HH95" s="3"/>
      <c r="HI95" s="3"/>
      <c r="HJ95" s="3"/>
      <c r="HK95" s="3"/>
      <c r="HL95" s="3"/>
      <c r="HM95" s="3"/>
      <c r="HN95" s="3"/>
      <c r="HO95" s="3"/>
      <c r="HP95" s="3"/>
      <c r="HQ95" s="3"/>
    </row>
    <row r="96" spans="1:225" ht="15" customHeight="1">
      <c r="A96" s="3"/>
      <c r="B96" s="3"/>
      <c r="C96" s="3"/>
      <c r="D96" s="3"/>
      <c r="E96" s="3"/>
      <c r="F96" s="3"/>
      <c r="G96" s="3"/>
      <c r="H96" s="3"/>
      <c r="I96" s="3"/>
      <c r="J96" s="3"/>
      <c r="K96" s="3"/>
      <c r="L96" s="3"/>
      <c r="M96" s="3"/>
      <c r="N96" s="3"/>
      <c r="O96" s="3"/>
      <c r="P96" s="3"/>
      <c r="Q96" s="3"/>
      <c r="R96" s="68"/>
      <c r="S96" s="614">
        <v>17</v>
      </c>
      <c r="T96" s="614" t="s">
        <v>46</v>
      </c>
      <c r="U96" s="68"/>
      <c r="V96" s="68"/>
      <c r="W96" s="68"/>
      <c r="X96" s="68"/>
      <c r="Y96" s="68"/>
      <c r="Z96" s="68"/>
      <c r="AA96" s="68"/>
      <c r="AB96" s="68"/>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c r="HF96" s="3"/>
      <c r="HG96" s="3"/>
      <c r="HH96" s="3"/>
      <c r="HI96" s="3"/>
      <c r="HJ96" s="3"/>
      <c r="HK96" s="3"/>
      <c r="HL96" s="3"/>
      <c r="HM96" s="3"/>
      <c r="HN96" s="3"/>
      <c r="HO96" s="3"/>
      <c r="HP96" s="3"/>
      <c r="HQ96" s="3"/>
    </row>
    <row r="97" spans="1:225" ht="15" customHeight="1">
      <c r="A97" s="3"/>
      <c r="B97" s="3"/>
      <c r="C97" s="3"/>
      <c r="D97" s="3"/>
      <c r="E97" s="3"/>
      <c r="F97" s="3"/>
      <c r="G97" s="3"/>
      <c r="H97" s="3"/>
      <c r="I97" s="3"/>
      <c r="J97" s="3"/>
      <c r="K97" s="3"/>
      <c r="L97" s="3"/>
      <c r="M97" s="3"/>
      <c r="N97" s="3"/>
      <c r="O97" s="3"/>
      <c r="P97" s="3"/>
      <c r="Q97" s="3"/>
      <c r="R97" s="68"/>
      <c r="S97" s="614">
        <v>18</v>
      </c>
      <c r="T97" s="614" t="s">
        <v>47</v>
      </c>
      <c r="U97" s="68"/>
      <c r="V97" s="68"/>
      <c r="W97" s="68"/>
      <c r="X97" s="68"/>
      <c r="Y97" s="68"/>
      <c r="Z97" s="68"/>
      <c r="AA97" s="68"/>
      <c r="AB97" s="68"/>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c r="HF97" s="3"/>
      <c r="HG97" s="3"/>
      <c r="HH97" s="3"/>
      <c r="HI97" s="3"/>
      <c r="HJ97" s="3"/>
      <c r="HK97" s="3"/>
      <c r="HL97" s="3"/>
      <c r="HM97" s="3"/>
      <c r="HN97" s="3"/>
      <c r="HO97" s="3"/>
      <c r="HP97" s="3"/>
      <c r="HQ97" s="3"/>
    </row>
    <row r="98" spans="1:225" ht="15" customHeight="1">
      <c r="A98" s="3"/>
      <c r="B98" s="3"/>
      <c r="C98" s="3"/>
      <c r="D98" s="3"/>
      <c r="E98" s="3"/>
      <c r="F98" s="3"/>
      <c r="G98" s="3"/>
      <c r="H98" s="3"/>
      <c r="I98" s="3"/>
      <c r="J98" s="3"/>
      <c r="K98" s="3"/>
      <c r="L98" s="3"/>
      <c r="M98" s="3"/>
      <c r="N98" s="3"/>
      <c r="O98" s="3"/>
      <c r="P98" s="3"/>
      <c r="Q98" s="3"/>
      <c r="R98" s="68"/>
      <c r="S98" s="614">
        <v>19</v>
      </c>
      <c r="T98" s="614" t="s">
        <v>48</v>
      </c>
      <c r="U98" s="68"/>
      <c r="V98" s="68"/>
      <c r="W98" s="68"/>
      <c r="X98" s="68"/>
      <c r="Y98" s="68"/>
      <c r="Z98" s="68"/>
      <c r="AA98" s="68"/>
      <c r="AB98" s="68"/>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c r="HF98" s="3"/>
      <c r="HG98" s="3"/>
      <c r="HH98" s="3"/>
      <c r="HI98" s="3"/>
      <c r="HJ98" s="3"/>
      <c r="HK98" s="3"/>
      <c r="HL98" s="3"/>
      <c r="HM98" s="3"/>
      <c r="HN98" s="3"/>
      <c r="HO98" s="3"/>
      <c r="HP98" s="3"/>
      <c r="HQ98" s="3"/>
    </row>
    <row r="99" spans="1:225" ht="15" customHeight="1">
      <c r="A99" s="3"/>
      <c r="B99" s="3"/>
      <c r="C99" s="3"/>
      <c r="D99" s="3"/>
      <c r="E99" s="3"/>
      <c r="F99" s="3"/>
      <c r="G99" s="3"/>
      <c r="H99" s="3"/>
      <c r="I99" s="3"/>
      <c r="J99" s="3"/>
      <c r="K99" s="3"/>
      <c r="L99" s="3"/>
      <c r="M99" s="3"/>
      <c r="N99" s="3"/>
      <c r="O99" s="3"/>
      <c r="P99" s="3"/>
      <c r="Q99" s="3"/>
      <c r="R99" s="68"/>
      <c r="S99" s="614">
        <v>20</v>
      </c>
      <c r="T99" s="614" t="s">
        <v>49</v>
      </c>
      <c r="U99" s="68"/>
      <c r="V99" s="68"/>
      <c r="W99" s="68"/>
      <c r="X99" s="68"/>
      <c r="Y99" s="68"/>
      <c r="Z99" s="68"/>
      <c r="AA99" s="68"/>
      <c r="AB99" s="68"/>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c r="HF99" s="3"/>
      <c r="HG99" s="3"/>
      <c r="HH99" s="3"/>
      <c r="HI99" s="3"/>
      <c r="HJ99" s="3"/>
      <c r="HK99" s="3"/>
      <c r="HL99" s="3"/>
      <c r="HM99" s="3"/>
      <c r="HN99" s="3"/>
      <c r="HO99" s="3"/>
      <c r="HP99" s="3"/>
      <c r="HQ99" s="3"/>
    </row>
    <row r="100" spans="1:225" ht="15" customHeight="1">
      <c r="A100" s="3"/>
      <c r="B100" s="3"/>
      <c r="C100" s="3"/>
      <c r="D100" s="3"/>
      <c r="E100" s="3"/>
      <c r="F100" s="3"/>
      <c r="G100" s="3"/>
      <c r="H100" s="3"/>
      <c r="I100" s="3"/>
      <c r="J100" s="3"/>
      <c r="K100" s="3"/>
      <c r="L100" s="3"/>
      <c r="M100" s="3"/>
      <c r="N100" s="3"/>
      <c r="O100" s="3"/>
      <c r="P100" s="3"/>
      <c r="Q100" s="3"/>
      <c r="R100" s="68"/>
      <c r="S100" s="614">
        <v>21</v>
      </c>
      <c r="T100" s="614" t="s">
        <v>50</v>
      </c>
      <c r="U100" s="68"/>
      <c r="V100" s="68"/>
      <c r="W100" s="68"/>
      <c r="X100" s="68"/>
      <c r="Y100" s="68"/>
      <c r="Z100" s="68"/>
      <c r="AA100" s="68"/>
      <c r="AB100" s="68"/>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c r="HF100" s="3"/>
      <c r="HG100" s="3"/>
      <c r="HH100" s="3"/>
      <c r="HI100" s="3"/>
      <c r="HJ100" s="3"/>
      <c r="HK100" s="3"/>
      <c r="HL100" s="3"/>
      <c r="HM100" s="3"/>
      <c r="HN100" s="3"/>
      <c r="HO100" s="3"/>
      <c r="HP100" s="3"/>
      <c r="HQ100" s="3"/>
    </row>
    <row r="101" spans="1:225" ht="15" customHeight="1">
      <c r="A101" s="3"/>
      <c r="B101" s="3"/>
      <c r="C101" s="3"/>
      <c r="D101" s="3"/>
      <c r="E101" s="3"/>
      <c r="F101" s="3"/>
      <c r="G101" s="3"/>
      <c r="H101" s="3"/>
      <c r="I101" s="3"/>
      <c r="J101" s="3"/>
      <c r="K101" s="3"/>
      <c r="L101" s="3"/>
      <c r="M101" s="3"/>
      <c r="N101" s="3"/>
      <c r="O101" s="3"/>
      <c r="P101" s="3"/>
      <c r="Q101" s="3"/>
      <c r="R101" s="68"/>
      <c r="S101" s="614">
        <v>22</v>
      </c>
      <c r="T101" s="614" t="s">
        <v>51</v>
      </c>
      <c r="U101" s="68"/>
      <c r="V101" s="68"/>
      <c r="W101" s="68"/>
      <c r="X101" s="68"/>
      <c r="Y101" s="68"/>
      <c r="Z101" s="68"/>
      <c r="AA101" s="68"/>
      <c r="AB101" s="68"/>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c r="HF101" s="3"/>
      <c r="HG101" s="3"/>
      <c r="HH101" s="3"/>
      <c r="HI101" s="3"/>
      <c r="HJ101" s="3"/>
      <c r="HK101" s="3"/>
      <c r="HL101" s="3"/>
      <c r="HM101" s="3"/>
      <c r="HN101" s="3"/>
      <c r="HO101" s="3"/>
      <c r="HP101" s="3"/>
      <c r="HQ101" s="3"/>
    </row>
    <row r="102" spans="1:225" ht="15" customHeight="1">
      <c r="A102" s="3"/>
      <c r="B102" s="3"/>
      <c r="C102" s="3"/>
      <c r="D102" s="3"/>
      <c r="E102" s="3"/>
      <c r="F102" s="3"/>
      <c r="G102" s="3"/>
      <c r="H102" s="3"/>
      <c r="I102" s="3"/>
      <c r="J102" s="3"/>
      <c r="K102" s="3"/>
      <c r="L102" s="3"/>
      <c r="M102" s="3"/>
      <c r="N102" s="3"/>
      <c r="O102" s="3"/>
      <c r="P102" s="3"/>
      <c r="Q102" s="3"/>
      <c r="R102" s="68"/>
      <c r="S102" s="614">
        <v>23</v>
      </c>
      <c r="T102" s="614" t="s">
        <v>52</v>
      </c>
      <c r="U102" s="68"/>
      <c r="V102" s="68"/>
      <c r="W102" s="68"/>
      <c r="X102" s="68"/>
      <c r="Y102" s="68"/>
      <c r="Z102" s="68"/>
      <c r="AA102" s="68"/>
      <c r="AB102" s="68"/>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c r="HF102" s="3"/>
      <c r="HG102" s="3"/>
      <c r="HH102" s="3"/>
      <c r="HI102" s="3"/>
      <c r="HJ102" s="3"/>
      <c r="HK102" s="3"/>
      <c r="HL102" s="3"/>
      <c r="HM102" s="3"/>
      <c r="HN102" s="3"/>
      <c r="HO102" s="3"/>
      <c r="HP102" s="3"/>
      <c r="HQ102" s="3"/>
    </row>
    <row r="103" spans="1:225" ht="15" customHeight="1">
      <c r="A103" s="3"/>
      <c r="B103" s="3"/>
      <c r="C103" s="3"/>
      <c r="D103" s="3"/>
      <c r="E103" s="3"/>
      <c r="F103" s="3"/>
      <c r="G103" s="3"/>
      <c r="H103" s="3"/>
      <c r="I103" s="3"/>
      <c r="J103" s="3"/>
      <c r="K103" s="3"/>
      <c r="L103" s="3"/>
      <c r="M103" s="3"/>
      <c r="N103" s="3"/>
      <c r="O103" s="3"/>
      <c r="P103" s="3"/>
      <c r="Q103" s="3"/>
      <c r="R103" s="68"/>
      <c r="S103" s="614">
        <v>24</v>
      </c>
      <c r="T103" s="614" t="s">
        <v>53</v>
      </c>
      <c r="U103" s="68"/>
      <c r="V103" s="68"/>
      <c r="W103" s="68"/>
      <c r="X103" s="68"/>
      <c r="Y103" s="68"/>
      <c r="Z103" s="68"/>
      <c r="AA103" s="68"/>
      <c r="AB103" s="68"/>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c r="HF103" s="3"/>
      <c r="HG103" s="3"/>
      <c r="HH103" s="3"/>
      <c r="HI103" s="3"/>
      <c r="HJ103" s="3"/>
      <c r="HK103" s="3"/>
      <c r="HL103" s="3"/>
      <c r="HM103" s="3"/>
      <c r="HN103" s="3"/>
      <c r="HO103" s="3"/>
      <c r="HP103" s="3"/>
      <c r="HQ103" s="3"/>
    </row>
    <row r="104" spans="1:225" ht="15" customHeight="1">
      <c r="A104" s="3"/>
      <c r="B104" s="3"/>
      <c r="C104" s="3"/>
      <c r="D104" s="3"/>
      <c r="E104" s="3"/>
      <c r="F104" s="3"/>
      <c r="G104" s="3"/>
      <c r="H104" s="3"/>
      <c r="I104" s="3"/>
      <c r="J104" s="3"/>
      <c r="K104" s="3"/>
      <c r="L104" s="3"/>
      <c r="M104" s="3"/>
      <c r="N104" s="3"/>
      <c r="O104" s="3"/>
      <c r="P104" s="3"/>
      <c r="Q104" s="3"/>
      <c r="R104" s="68"/>
      <c r="S104" s="614">
        <v>25</v>
      </c>
      <c r="T104" s="614" t="s">
        <v>54</v>
      </c>
      <c r="U104" s="68"/>
      <c r="V104" s="68"/>
      <c r="W104" s="68"/>
      <c r="X104" s="68"/>
      <c r="Y104" s="68"/>
      <c r="Z104" s="68"/>
      <c r="AA104" s="68"/>
      <c r="AB104" s="68"/>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c r="HF104" s="3"/>
      <c r="HG104" s="3"/>
      <c r="HH104" s="3"/>
      <c r="HI104" s="3"/>
      <c r="HJ104" s="3"/>
      <c r="HK104" s="3"/>
      <c r="HL104" s="3"/>
      <c r="HM104" s="3"/>
      <c r="HN104" s="3"/>
      <c r="HO104" s="3"/>
      <c r="HP104" s="3"/>
      <c r="HQ104" s="3"/>
    </row>
    <row r="105" spans="1:225" ht="15" customHeight="1">
      <c r="A105" s="3"/>
      <c r="B105" s="3"/>
      <c r="C105" s="3"/>
      <c r="D105" s="3"/>
      <c r="E105" s="3"/>
      <c r="F105" s="3"/>
      <c r="G105" s="3"/>
      <c r="H105" s="3"/>
      <c r="I105" s="3"/>
      <c r="J105" s="3"/>
      <c r="K105" s="3"/>
      <c r="L105" s="3"/>
      <c r="M105" s="3"/>
      <c r="N105" s="3"/>
      <c r="O105" s="3"/>
      <c r="P105" s="3"/>
      <c r="Q105" s="3"/>
      <c r="R105" s="68"/>
      <c r="S105" s="614">
        <v>26</v>
      </c>
      <c r="T105" s="614" t="s">
        <v>55</v>
      </c>
      <c r="U105" s="68"/>
      <c r="V105" s="68"/>
      <c r="W105" s="68"/>
      <c r="X105" s="68"/>
      <c r="Y105" s="68"/>
      <c r="Z105" s="68"/>
      <c r="AA105" s="68"/>
      <c r="AB105" s="68"/>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row>
    <row r="106" spans="1:225" ht="15" customHeight="1">
      <c r="A106" s="3"/>
      <c r="B106" s="3"/>
      <c r="C106" s="3"/>
      <c r="D106" s="3"/>
      <c r="E106" s="3"/>
      <c r="F106" s="3"/>
      <c r="G106" s="3"/>
      <c r="H106" s="3"/>
      <c r="I106" s="3"/>
      <c r="J106" s="3"/>
      <c r="K106" s="3"/>
      <c r="L106" s="3"/>
      <c r="M106" s="3"/>
      <c r="N106" s="3"/>
      <c r="O106" s="3"/>
      <c r="P106" s="3"/>
      <c r="Q106" s="3"/>
      <c r="R106" s="68"/>
      <c r="S106" s="614">
        <v>27</v>
      </c>
      <c r="T106" s="614" t="s">
        <v>56</v>
      </c>
      <c r="U106" s="68"/>
      <c r="V106" s="68"/>
      <c r="W106" s="68"/>
      <c r="X106" s="68"/>
      <c r="Y106" s="68"/>
      <c r="Z106" s="68"/>
      <c r="AA106" s="68"/>
      <c r="AB106" s="68"/>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row>
    <row r="107" spans="1:225" ht="15" customHeight="1">
      <c r="A107" s="3"/>
      <c r="B107" s="3"/>
      <c r="C107" s="3"/>
      <c r="D107" s="3"/>
      <c r="E107" s="3"/>
      <c r="F107" s="3"/>
      <c r="G107" s="3"/>
      <c r="H107" s="3"/>
      <c r="I107" s="3"/>
      <c r="J107" s="3"/>
      <c r="K107" s="3"/>
      <c r="L107" s="3"/>
      <c r="M107" s="3"/>
      <c r="N107" s="3"/>
      <c r="O107" s="3"/>
      <c r="P107" s="3"/>
      <c r="Q107" s="3"/>
      <c r="R107" s="68"/>
      <c r="S107" s="614">
        <v>28</v>
      </c>
      <c r="T107" s="614" t="s">
        <v>57</v>
      </c>
      <c r="U107" s="68"/>
      <c r="V107" s="68"/>
      <c r="W107" s="68"/>
      <c r="X107" s="68"/>
      <c r="Y107" s="68"/>
      <c r="Z107" s="68"/>
      <c r="AA107" s="68"/>
      <c r="AB107" s="68"/>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row>
    <row r="108" spans="1:225" ht="15" customHeight="1">
      <c r="A108" s="3"/>
      <c r="B108" s="3"/>
      <c r="C108" s="3"/>
      <c r="D108" s="3"/>
      <c r="E108" s="3"/>
      <c r="F108" s="3"/>
      <c r="G108" s="3"/>
      <c r="H108" s="3"/>
      <c r="I108" s="3"/>
      <c r="J108" s="3"/>
      <c r="K108" s="3"/>
      <c r="L108" s="3"/>
      <c r="M108" s="3"/>
      <c r="N108" s="3"/>
      <c r="O108" s="3"/>
      <c r="P108" s="3"/>
      <c r="Q108" s="3"/>
      <c r="R108" s="68"/>
      <c r="S108" s="614">
        <v>29</v>
      </c>
      <c r="T108" s="614" t="s">
        <v>58</v>
      </c>
      <c r="U108" s="68"/>
      <c r="V108" s="68"/>
      <c r="W108" s="68"/>
      <c r="X108" s="68"/>
      <c r="Y108" s="68"/>
      <c r="Z108" s="68"/>
      <c r="AA108" s="68"/>
      <c r="AB108" s="68"/>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row>
    <row r="109" spans="1:225" ht="15" customHeight="1">
      <c r="A109" s="3"/>
      <c r="B109" s="3"/>
      <c r="C109" s="3"/>
      <c r="D109" s="3"/>
      <c r="E109" s="3"/>
      <c r="F109" s="3"/>
      <c r="G109" s="3"/>
      <c r="H109" s="3"/>
      <c r="I109" s="3"/>
      <c r="J109" s="3"/>
      <c r="K109" s="3"/>
      <c r="L109" s="3"/>
      <c r="M109" s="3"/>
      <c r="N109" s="3"/>
      <c r="O109" s="3"/>
      <c r="P109" s="3"/>
      <c r="Q109" s="3"/>
      <c r="R109" s="68"/>
      <c r="S109" s="614">
        <v>30</v>
      </c>
      <c r="T109" s="614" t="s">
        <v>59</v>
      </c>
      <c r="U109" s="68"/>
      <c r="V109" s="68"/>
      <c r="W109" s="68"/>
      <c r="X109" s="68"/>
      <c r="Y109" s="68"/>
      <c r="Z109" s="68"/>
      <c r="AA109" s="68"/>
      <c r="AB109" s="68"/>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row>
    <row r="110" spans="1:225" ht="15" customHeight="1">
      <c r="A110" s="3"/>
      <c r="B110" s="3"/>
      <c r="C110" s="3"/>
      <c r="D110" s="3"/>
      <c r="E110" s="3"/>
      <c r="F110" s="3"/>
      <c r="G110" s="3"/>
      <c r="H110" s="3"/>
      <c r="I110" s="3"/>
      <c r="J110" s="3"/>
      <c r="K110" s="3"/>
      <c r="L110" s="3"/>
      <c r="M110" s="3"/>
      <c r="N110" s="3"/>
      <c r="O110" s="3"/>
      <c r="P110" s="3"/>
      <c r="Q110" s="3"/>
      <c r="R110" s="68"/>
      <c r="S110" s="614">
        <v>31</v>
      </c>
      <c r="T110" s="614" t="s">
        <v>60</v>
      </c>
      <c r="U110" s="68"/>
      <c r="V110" s="68"/>
      <c r="W110" s="68"/>
      <c r="X110" s="68"/>
      <c r="Y110" s="68"/>
      <c r="Z110" s="68"/>
      <c r="AA110" s="68"/>
      <c r="AB110" s="68"/>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row>
    <row r="111" spans="1:225" ht="15" customHeight="1">
      <c r="A111" s="3"/>
      <c r="B111" s="3"/>
      <c r="C111" s="3"/>
      <c r="D111" s="3"/>
      <c r="E111" s="3"/>
      <c r="F111" s="3"/>
      <c r="G111" s="3"/>
      <c r="H111" s="3"/>
      <c r="I111" s="3"/>
      <c r="J111" s="3"/>
      <c r="K111" s="3"/>
      <c r="L111" s="3"/>
      <c r="M111" s="3"/>
      <c r="N111" s="3"/>
      <c r="O111" s="3"/>
      <c r="P111" s="3"/>
      <c r="Q111" s="3"/>
      <c r="R111" s="68"/>
      <c r="S111" s="614">
        <v>32</v>
      </c>
      <c r="T111" s="614" t="s">
        <v>61</v>
      </c>
      <c r="U111" s="68"/>
      <c r="V111" s="68"/>
      <c r="W111" s="68"/>
      <c r="X111" s="68"/>
      <c r="Y111" s="68"/>
      <c r="Z111" s="68"/>
      <c r="AA111" s="68"/>
      <c r="AB111" s="68"/>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row>
    <row r="112" spans="1:225" ht="15" customHeight="1">
      <c r="A112" s="3"/>
      <c r="B112" s="3"/>
      <c r="C112" s="3"/>
      <c r="D112" s="3"/>
      <c r="E112" s="3"/>
      <c r="F112" s="3"/>
      <c r="G112" s="3"/>
      <c r="H112" s="3"/>
      <c r="I112" s="3"/>
      <c r="J112" s="3"/>
      <c r="K112" s="3"/>
      <c r="L112" s="3"/>
      <c r="M112" s="3"/>
      <c r="N112" s="3"/>
      <c r="O112" s="3"/>
      <c r="P112" s="3"/>
      <c r="Q112" s="3"/>
      <c r="R112" s="68"/>
      <c r="S112" s="614">
        <v>33</v>
      </c>
      <c r="T112" s="614" t="s">
        <v>62</v>
      </c>
      <c r="U112" s="68"/>
      <c r="V112" s="68"/>
      <c r="W112" s="68"/>
      <c r="X112" s="68"/>
      <c r="Y112" s="68"/>
      <c r="Z112" s="68"/>
      <c r="AA112" s="68"/>
      <c r="AB112" s="68"/>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row>
    <row r="113" spans="1:225" ht="15" customHeight="1">
      <c r="A113" s="3"/>
      <c r="B113" s="3"/>
      <c r="C113" s="3"/>
      <c r="D113" s="3"/>
      <c r="E113" s="3"/>
      <c r="F113" s="3"/>
      <c r="G113" s="3"/>
      <c r="H113" s="3"/>
      <c r="I113" s="3"/>
      <c r="J113" s="3"/>
      <c r="K113" s="3"/>
      <c r="L113" s="3"/>
      <c r="M113" s="3"/>
      <c r="N113" s="3"/>
      <c r="O113" s="3"/>
      <c r="P113" s="3"/>
      <c r="Q113" s="3"/>
      <c r="R113" s="68"/>
      <c r="S113" s="614">
        <v>34</v>
      </c>
      <c r="T113" s="614" t="s">
        <v>63</v>
      </c>
      <c r="U113" s="68"/>
      <c r="V113" s="68"/>
      <c r="W113" s="68"/>
      <c r="X113" s="68"/>
      <c r="Y113" s="68"/>
      <c r="Z113" s="68"/>
      <c r="AA113" s="68"/>
      <c r="AB113" s="68"/>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row>
    <row r="114" spans="1:225" ht="15" customHeight="1">
      <c r="A114" s="3"/>
      <c r="B114" s="3"/>
      <c r="C114" s="3"/>
      <c r="D114" s="3"/>
      <c r="E114" s="3"/>
      <c r="F114" s="3"/>
      <c r="G114" s="3"/>
      <c r="H114" s="3"/>
      <c r="I114" s="3"/>
      <c r="J114" s="3"/>
      <c r="K114" s="3"/>
      <c r="L114" s="3"/>
      <c r="M114" s="3"/>
      <c r="N114" s="3"/>
      <c r="O114" s="3"/>
      <c r="P114" s="3"/>
      <c r="Q114" s="3"/>
      <c r="R114" s="68"/>
      <c r="S114" s="614">
        <v>35</v>
      </c>
      <c r="T114" s="614" t="s">
        <v>64</v>
      </c>
      <c r="U114" s="68"/>
      <c r="V114" s="68"/>
      <c r="W114" s="68"/>
      <c r="X114" s="68"/>
      <c r="Y114" s="68"/>
      <c r="Z114" s="68"/>
      <c r="AA114" s="68"/>
      <c r="AB114" s="68"/>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row>
    <row r="115" spans="1:225" ht="15" customHeight="1">
      <c r="A115" s="3"/>
      <c r="B115" s="3"/>
      <c r="C115" s="3"/>
      <c r="D115" s="3"/>
      <c r="E115" s="3"/>
      <c r="F115" s="3"/>
      <c r="G115" s="3"/>
      <c r="H115" s="3"/>
      <c r="I115" s="3"/>
      <c r="J115" s="3"/>
      <c r="K115" s="3"/>
      <c r="L115" s="3"/>
      <c r="M115" s="3"/>
      <c r="N115" s="3"/>
      <c r="O115" s="3"/>
      <c r="P115" s="3"/>
      <c r="Q115" s="3"/>
      <c r="R115" s="68"/>
      <c r="S115" s="614">
        <v>36</v>
      </c>
      <c r="T115" s="614" t="s">
        <v>65</v>
      </c>
      <c r="U115" s="68"/>
      <c r="V115" s="68"/>
      <c r="W115" s="68"/>
      <c r="X115" s="68"/>
      <c r="Y115" s="68"/>
      <c r="Z115" s="68"/>
      <c r="AA115" s="68"/>
      <c r="AB115" s="68"/>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5" ht="15" customHeight="1">
      <c r="A116" s="3"/>
      <c r="B116" s="3"/>
      <c r="C116" s="3"/>
      <c r="D116" s="3"/>
      <c r="E116" s="3"/>
      <c r="F116" s="3"/>
      <c r="G116" s="3"/>
      <c r="H116" s="3"/>
      <c r="I116" s="3"/>
      <c r="J116" s="3"/>
      <c r="K116" s="3"/>
      <c r="L116" s="3"/>
      <c r="M116" s="3"/>
      <c r="N116" s="3"/>
      <c r="O116" s="3"/>
      <c r="P116" s="3"/>
      <c r="Q116" s="3"/>
      <c r="R116" s="68"/>
      <c r="S116" s="614">
        <v>37</v>
      </c>
      <c r="T116" s="614" t="s">
        <v>66</v>
      </c>
      <c r="U116" s="68"/>
      <c r="V116" s="68"/>
      <c r="W116" s="68"/>
      <c r="X116" s="68"/>
      <c r="Y116" s="68"/>
      <c r="Z116" s="68"/>
      <c r="AA116" s="68"/>
      <c r="AB116" s="68"/>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c r="HN116" s="3"/>
      <c r="HO116" s="3"/>
      <c r="HP116" s="3"/>
      <c r="HQ116" s="3"/>
    </row>
    <row r="117" spans="1:225" ht="15" customHeight="1">
      <c r="A117" s="3"/>
      <c r="B117" s="3"/>
      <c r="C117" s="3"/>
      <c r="D117" s="3"/>
      <c r="E117" s="3"/>
      <c r="F117" s="3"/>
      <c r="G117" s="3"/>
      <c r="H117" s="3"/>
      <c r="I117" s="3"/>
      <c r="J117" s="3"/>
      <c r="K117" s="3"/>
      <c r="L117" s="3"/>
      <c r="M117" s="3"/>
      <c r="N117" s="3"/>
      <c r="O117" s="3"/>
      <c r="P117" s="3"/>
      <c r="Q117" s="3"/>
      <c r="R117" s="68"/>
      <c r="S117" s="614">
        <v>38</v>
      </c>
      <c r="T117" s="614" t="s">
        <v>67</v>
      </c>
      <c r="U117" s="68"/>
      <c r="V117" s="68"/>
      <c r="W117" s="68"/>
      <c r="X117" s="68"/>
      <c r="Y117" s="68"/>
      <c r="Z117" s="68"/>
      <c r="AA117" s="68"/>
      <c r="AB117" s="68"/>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row>
    <row r="118" spans="1:225" ht="15" customHeight="1">
      <c r="A118" s="3"/>
      <c r="B118" s="3"/>
      <c r="C118" s="3"/>
      <c r="D118" s="3"/>
      <c r="E118" s="3"/>
      <c r="F118" s="3"/>
      <c r="G118" s="3"/>
      <c r="H118" s="3"/>
      <c r="I118" s="3"/>
      <c r="J118" s="3"/>
      <c r="K118" s="3"/>
      <c r="L118" s="3"/>
      <c r="M118" s="3"/>
      <c r="N118" s="3"/>
      <c r="O118" s="3"/>
      <c r="P118" s="3"/>
      <c r="Q118" s="3"/>
      <c r="R118" s="68"/>
      <c r="S118" s="614">
        <v>39</v>
      </c>
      <c r="T118" s="614" t="s">
        <v>68</v>
      </c>
      <c r="U118" s="68"/>
      <c r="V118" s="68"/>
      <c r="W118" s="68"/>
      <c r="X118" s="68"/>
      <c r="Y118" s="68"/>
      <c r="Z118" s="68"/>
      <c r="AA118" s="68"/>
      <c r="AB118" s="68"/>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row>
    <row r="119" spans="1:225" ht="15" customHeight="1">
      <c r="A119" s="3"/>
      <c r="B119" s="3"/>
      <c r="C119" s="3"/>
      <c r="D119" s="3"/>
      <c r="E119" s="3"/>
      <c r="F119" s="3"/>
      <c r="G119" s="3"/>
      <c r="H119" s="3"/>
      <c r="I119" s="3"/>
      <c r="J119" s="3"/>
      <c r="K119" s="3"/>
      <c r="L119" s="3"/>
      <c r="M119" s="3"/>
      <c r="N119" s="3"/>
      <c r="O119" s="3"/>
      <c r="P119" s="3"/>
      <c r="Q119" s="3"/>
      <c r="R119" s="68"/>
      <c r="S119" s="614">
        <v>40</v>
      </c>
      <c r="T119" s="614" t="s">
        <v>69</v>
      </c>
      <c r="U119" s="68"/>
      <c r="V119" s="68"/>
      <c r="W119" s="68"/>
      <c r="X119" s="68"/>
      <c r="Y119" s="68"/>
      <c r="Z119" s="68"/>
      <c r="AA119" s="68"/>
      <c r="AB119" s="68"/>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row>
    <row r="120" spans="1:225" ht="15" customHeight="1">
      <c r="A120" s="3"/>
      <c r="B120" s="3"/>
      <c r="C120" s="3"/>
      <c r="D120" s="3"/>
      <c r="E120" s="3"/>
      <c r="F120" s="3"/>
      <c r="G120" s="3"/>
      <c r="H120" s="3"/>
      <c r="I120" s="3"/>
      <c r="J120" s="3"/>
      <c r="K120" s="3"/>
      <c r="L120" s="3"/>
      <c r="M120" s="3"/>
      <c r="N120" s="3"/>
      <c r="O120" s="3"/>
      <c r="P120" s="3"/>
      <c r="Q120" s="3"/>
      <c r="R120" s="68"/>
      <c r="S120" s="614">
        <v>41</v>
      </c>
      <c r="T120" s="614" t="s">
        <v>70</v>
      </c>
      <c r="U120" s="68"/>
      <c r="V120" s="68"/>
      <c r="W120" s="68"/>
      <c r="X120" s="68"/>
      <c r="Y120" s="68"/>
      <c r="Z120" s="68"/>
      <c r="AA120" s="68"/>
      <c r="AB120" s="68"/>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c r="HN120" s="3"/>
      <c r="HO120" s="3"/>
      <c r="HP120" s="3"/>
      <c r="HQ120" s="3"/>
    </row>
    <row r="121" spans="1:225" ht="15" customHeight="1">
      <c r="A121" s="3"/>
      <c r="B121" s="3"/>
      <c r="C121" s="3"/>
      <c r="D121" s="3"/>
      <c r="E121" s="3"/>
      <c r="F121" s="3"/>
      <c r="G121" s="3"/>
      <c r="H121" s="3"/>
      <c r="I121" s="3"/>
      <c r="J121" s="3"/>
      <c r="K121" s="3"/>
      <c r="L121" s="3"/>
      <c r="M121" s="3"/>
      <c r="N121" s="3"/>
      <c r="O121" s="3"/>
      <c r="P121" s="3"/>
      <c r="Q121" s="3"/>
      <c r="R121" s="68"/>
      <c r="S121" s="614">
        <v>42</v>
      </c>
      <c r="T121" s="614" t="s">
        <v>71</v>
      </c>
      <c r="U121" s="68"/>
      <c r="V121" s="68"/>
      <c r="W121" s="68"/>
      <c r="X121" s="68"/>
      <c r="Y121" s="68"/>
      <c r="Z121" s="68"/>
      <c r="AA121" s="68"/>
      <c r="AB121" s="68"/>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row>
    <row r="122" spans="1:225" ht="15" customHeight="1">
      <c r="A122" s="3"/>
      <c r="B122" s="3"/>
      <c r="C122" s="3"/>
      <c r="D122" s="3"/>
      <c r="E122" s="3"/>
      <c r="F122" s="3"/>
      <c r="G122" s="3"/>
      <c r="H122" s="3"/>
      <c r="I122" s="3"/>
      <c r="J122" s="3"/>
      <c r="K122" s="3"/>
      <c r="L122" s="3"/>
      <c r="M122" s="3"/>
      <c r="N122" s="3"/>
      <c r="O122" s="3"/>
      <c r="P122" s="3"/>
      <c r="Q122" s="3"/>
      <c r="R122" s="68"/>
      <c r="S122" s="614">
        <v>43</v>
      </c>
      <c r="T122" s="614" t="s">
        <v>72</v>
      </c>
      <c r="U122" s="68"/>
      <c r="V122" s="68"/>
      <c r="W122" s="68"/>
      <c r="X122" s="68"/>
      <c r="Y122" s="68"/>
      <c r="Z122" s="68"/>
      <c r="AA122" s="68"/>
      <c r="AB122" s="68"/>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row>
    <row r="123" spans="1:225" ht="15" customHeight="1">
      <c r="A123" s="3"/>
      <c r="B123" s="3"/>
      <c r="C123" s="3"/>
      <c r="D123" s="3"/>
      <c r="E123" s="3"/>
      <c r="F123" s="3"/>
      <c r="G123" s="3"/>
      <c r="H123" s="3"/>
      <c r="I123" s="3"/>
      <c r="J123" s="3"/>
      <c r="K123" s="3"/>
      <c r="L123" s="3"/>
      <c r="M123" s="3"/>
      <c r="N123" s="3"/>
      <c r="O123" s="3"/>
      <c r="P123" s="3"/>
      <c r="Q123" s="3"/>
      <c r="R123" s="68"/>
      <c r="S123" s="614">
        <v>44</v>
      </c>
      <c r="T123" s="614" t="s">
        <v>73</v>
      </c>
      <c r="U123" s="68"/>
      <c r="V123" s="68"/>
      <c r="W123" s="68"/>
      <c r="X123" s="68"/>
      <c r="Y123" s="68"/>
      <c r="Z123" s="68"/>
      <c r="AA123" s="68"/>
      <c r="AB123" s="68"/>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row>
    <row r="124" spans="1:225" ht="15" customHeight="1">
      <c r="A124" s="3"/>
      <c r="B124" s="3"/>
      <c r="C124" s="3"/>
      <c r="D124" s="3"/>
      <c r="E124" s="3"/>
      <c r="F124" s="3"/>
      <c r="G124" s="3"/>
      <c r="H124" s="3"/>
      <c r="I124" s="3"/>
      <c r="J124" s="3"/>
      <c r="K124" s="3"/>
      <c r="L124" s="3"/>
      <c r="M124" s="3"/>
      <c r="N124" s="3"/>
      <c r="O124" s="3"/>
      <c r="P124" s="3"/>
      <c r="Q124" s="3"/>
      <c r="R124" s="68"/>
      <c r="S124" s="614">
        <v>45</v>
      </c>
      <c r="T124" s="614" t="s">
        <v>74</v>
      </c>
      <c r="U124" s="68"/>
      <c r="V124" s="68"/>
      <c r="W124" s="68"/>
      <c r="X124" s="68"/>
      <c r="Y124" s="68"/>
      <c r="Z124" s="68"/>
      <c r="AA124" s="68"/>
      <c r="AB124" s="68"/>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row>
    <row r="125" spans="1:225" ht="15" customHeight="1">
      <c r="A125" s="3"/>
      <c r="B125" s="3"/>
      <c r="C125" s="3"/>
      <c r="D125" s="3"/>
      <c r="E125" s="3"/>
      <c r="F125" s="3"/>
      <c r="G125" s="3"/>
      <c r="H125" s="3"/>
      <c r="I125" s="3"/>
      <c r="J125" s="3"/>
      <c r="K125" s="3"/>
      <c r="L125" s="3"/>
      <c r="M125" s="3"/>
      <c r="N125" s="3"/>
      <c r="O125" s="3"/>
      <c r="P125" s="3"/>
      <c r="Q125" s="3"/>
      <c r="R125" s="68"/>
      <c r="S125" s="614">
        <v>46</v>
      </c>
      <c r="T125" s="614" t="s">
        <v>75</v>
      </c>
      <c r="U125" s="68"/>
      <c r="V125" s="68"/>
      <c r="W125" s="68"/>
      <c r="X125" s="68"/>
      <c r="Y125" s="68"/>
      <c r="Z125" s="68"/>
      <c r="AA125" s="68"/>
      <c r="AB125" s="68"/>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c r="HF125" s="3"/>
      <c r="HG125" s="3"/>
      <c r="HH125" s="3"/>
      <c r="HI125" s="3"/>
      <c r="HJ125" s="3"/>
      <c r="HK125" s="3"/>
      <c r="HL125" s="3"/>
      <c r="HM125" s="3"/>
      <c r="HN125" s="3"/>
      <c r="HO125" s="3"/>
      <c r="HP125" s="3"/>
      <c r="HQ125" s="3"/>
    </row>
    <row r="126" spans="1:225" ht="15" customHeight="1">
      <c r="A126" s="3"/>
      <c r="B126" s="3"/>
      <c r="C126" s="3"/>
      <c r="D126" s="3"/>
      <c r="E126" s="3"/>
      <c r="F126" s="3"/>
      <c r="G126" s="3"/>
      <c r="H126" s="3"/>
      <c r="I126" s="3"/>
      <c r="J126" s="3"/>
      <c r="K126" s="3"/>
      <c r="L126" s="3"/>
      <c r="M126" s="3"/>
      <c r="N126" s="3"/>
      <c r="O126" s="3"/>
      <c r="P126" s="3"/>
      <c r="Q126" s="3"/>
      <c r="R126" s="68"/>
      <c r="S126" s="614">
        <v>47</v>
      </c>
      <c r="T126" s="614" t="s">
        <v>76</v>
      </c>
      <c r="U126" s="68"/>
      <c r="V126" s="68"/>
      <c r="W126" s="68"/>
      <c r="X126" s="68"/>
      <c r="Y126" s="68"/>
      <c r="Z126" s="68"/>
      <c r="AA126" s="68"/>
      <c r="AB126" s="68"/>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c r="HF126" s="3"/>
      <c r="HG126" s="3"/>
      <c r="HH126" s="3"/>
      <c r="HI126" s="3"/>
      <c r="HJ126" s="3"/>
      <c r="HK126" s="3"/>
      <c r="HL126" s="3"/>
      <c r="HM126" s="3"/>
      <c r="HN126" s="3"/>
      <c r="HO126" s="3"/>
      <c r="HP126" s="3"/>
      <c r="HQ126" s="3"/>
    </row>
    <row r="127" spans="1:225" ht="15" customHeight="1">
      <c r="A127" s="3"/>
      <c r="B127" s="3"/>
      <c r="C127" s="3"/>
      <c r="D127" s="3"/>
      <c r="E127" s="3"/>
      <c r="F127" s="3"/>
      <c r="G127" s="3"/>
      <c r="H127" s="3"/>
      <c r="I127" s="3"/>
      <c r="J127" s="3"/>
      <c r="K127" s="3"/>
      <c r="L127" s="3"/>
      <c r="M127" s="3"/>
      <c r="N127" s="3"/>
      <c r="O127" s="3"/>
      <c r="P127" s="3"/>
      <c r="Q127" s="3"/>
      <c r="R127" s="68"/>
      <c r="S127" s="614">
        <v>48</v>
      </c>
      <c r="T127" s="614" t="s">
        <v>77</v>
      </c>
      <c r="U127" s="68"/>
      <c r="V127" s="68"/>
      <c r="W127" s="68"/>
      <c r="X127" s="68"/>
      <c r="Y127" s="68"/>
      <c r="Z127" s="68"/>
      <c r="AA127" s="68"/>
      <c r="AB127" s="68"/>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c r="HF127" s="3"/>
      <c r="HG127" s="3"/>
      <c r="HH127" s="3"/>
      <c r="HI127" s="3"/>
      <c r="HJ127" s="3"/>
      <c r="HK127" s="3"/>
      <c r="HL127" s="3"/>
      <c r="HM127" s="3"/>
      <c r="HN127" s="3"/>
      <c r="HO127" s="3"/>
      <c r="HP127" s="3"/>
      <c r="HQ127" s="3"/>
    </row>
    <row r="128" spans="1:225" ht="15" customHeight="1">
      <c r="A128" s="3"/>
      <c r="B128" s="3"/>
      <c r="C128" s="3"/>
      <c r="D128" s="3"/>
      <c r="E128" s="3"/>
      <c r="F128" s="3"/>
      <c r="G128" s="3"/>
      <c r="H128" s="3"/>
      <c r="I128" s="3"/>
      <c r="J128" s="3"/>
      <c r="K128" s="3"/>
      <c r="L128" s="3"/>
      <c r="M128" s="3"/>
      <c r="N128" s="3"/>
      <c r="O128" s="3"/>
      <c r="P128" s="3"/>
      <c r="Q128" s="3"/>
      <c r="R128" s="68"/>
      <c r="S128" s="614">
        <v>49</v>
      </c>
      <c r="T128" s="614" t="s">
        <v>78</v>
      </c>
      <c r="U128" s="68"/>
      <c r="V128" s="68"/>
      <c r="W128" s="68"/>
      <c r="X128" s="68"/>
      <c r="Y128" s="68"/>
      <c r="Z128" s="68"/>
      <c r="AA128" s="68"/>
      <c r="AB128" s="68"/>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c r="HF128" s="3"/>
      <c r="HG128" s="3"/>
      <c r="HH128" s="3"/>
      <c r="HI128" s="3"/>
      <c r="HJ128" s="3"/>
      <c r="HK128" s="3"/>
      <c r="HL128" s="3"/>
      <c r="HM128" s="3"/>
      <c r="HN128" s="3"/>
      <c r="HO128" s="3"/>
      <c r="HP128" s="3"/>
      <c r="HQ128" s="3"/>
    </row>
    <row r="129" spans="1:225" ht="15" customHeight="1">
      <c r="A129" s="3"/>
      <c r="B129" s="3"/>
      <c r="C129" s="3"/>
      <c r="D129" s="3"/>
      <c r="E129" s="3"/>
      <c r="F129" s="3"/>
      <c r="G129" s="3"/>
      <c r="H129" s="3"/>
      <c r="I129" s="3"/>
      <c r="J129" s="3"/>
      <c r="K129" s="3"/>
      <c r="L129" s="3"/>
      <c r="M129" s="3"/>
      <c r="N129" s="3"/>
      <c r="O129" s="3"/>
      <c r="P129" s="3"/>
      <c r="Q129" s="3"/>
      <c r="R129" s="68"/>
      <c r="S129" s="614">
        <v>50</v>
      </c>
      <c r="T129" s="614" t="s">
        <v>79</v>
      </c>
      <c r="U129" s="68"/>
      <c r="V129" s="68"/>
      <c r="W129" s="68"/>
      <c r="X129" s="68"/>
      <c r="Y129" s="68"/>
      <c r="Z129" s="68"/>
      <c r="AA129" s="68"/>
      <c r="AB129" s="68"/>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c r="HF129" s="3"/>
      <c r="HG129" s="3"/>
      <c r="HH129" s="3"/>
      <c r="HI129" s="3"/>
      <c r="HJ129" s="3"/>
      <c r="HK129" s="3"/>
      <c r="HL129" s="3"/>
      <c r="HM129" s="3"/>
      <c r="HN129" s="3"/>
      <c r="HO129" s="3"/>
      <c r="HP129" s="3"/>
      <c r="HQ129" s="3"/>
    </row>
    <row r="130" spans="1:225" ht="15" customHeight="1">
      <c r="A130" s="3"/>
      <c r="B130" s="3"/>
      <c r="C130" s="3"/>
      <c r="D130" s="3"/>
      <c r="E130" s="3"/>
      <c r="F130" s="3"/>
      <c r="G130" s="3"/>
      <c r="H130" s="3"/>
      <c r="I130" s="3"/>
      <c r="J130" s="3"/>
      <c r="K130" s="3"/>
      <c r="L130" s="3"/>
      <c r="M130" s="3"/>
      <c r="N130" s="3"/>
      <c r="O130" s="3"/>
      <c r="P130" s="3"/>
      <c r="Q130" s="3"/>
      <c r="R130" s="68"/>
      <c r="S130" s="614">
        <v>51</v>
      </c>
      <c r="T130" s="614" t="s">
        <v>80</v>
      </c>
      <c r="U130" s="68"/>
      <c r="V130" s="68"/>
      <c r="W130" s="68"/>
      <c r="X130" s="68"/>
      <c r="Y130" s="68"/>
      <c r="Z130" s="68"/>
      <c r="AA130" s="68"/>
      <c r="AB130" s="68"/>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c r="HF130" s="3"/>
      <c r="HG130" s="3"/>
      <c r="HH130" s="3"/>
      <c r="HI130" s="3"/>
      <c r="HJ130" s="3"/>
      <c r="HK130" s="3"/>
      <c r="HL130" s="3"/>
      <c r="HM130" s="3"/>
      <c r="HN130" s="3"/>
      <c r="HO130" s="3"/>
      <c r="HP130" s="3"/>
      <c r="HQ130" s="3"/>
    </row>
    <row r="131" spans="1:225" ht="15" customHeight="1">
      <c r="A131" s="3"/>
      <c r="B131" s="3"/>
      <c r="C131" s="3"/>
      <c r="D131" s="3"/>
      <c r="E131" s="3"/>
      <c r="F131" s="3"/>
      <c r="G131" s="3"/>
      <c r="H131" s="3"/>
      <c r="I131" s="3"/>
      <c r="J131" s="3"/>
      <c r="K131" s="3"/>
      <c r="L131" s="3"/>
      <c r="M131" s="3"/>
      <c r="N131" s="3"/>
      <c r="O131" s="3"/>
      <c r="P131" s="3"/>
      <c r="Q131" s="3"/>
      <c r="R131" s="68"/>
      <c r="S131" s="614">
        <v>52</v>
      </c>
      <c r="T131" s="614" t="s">
        <v>81</v>
      </c>
      <c r="U131" s="68"/>
      <c r="V131" s="68"/>
      <c r="W131" s="68"/>
      <c r="X131" s="68"/>
      <c r="Y131" s="68"/>
      <c r="Z131" s="68"/>
      <c r="AA131" s="68"/>
      <c r="AB131" s="68"/>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c r="HF131" s="3"/>
      <c r="HG131" s="3"/>
      <c r="HH131" s="3"/>
      <c r="HI131" s="3"/>
      <c r="HJ131" s="3"/>
      <c r="HK131" s="3"/>
      <c r="HL131" s="3"/>
      <c r="HM131" s="3"/>
      <c r="HN131" s="3"/>
      <c r="HO131" s="3"/>
      <c r="HP131" s="3"/>
      <c r="HQ131" s="3"/>
    </row>
    <row r="132" spans="1:225" ht="15" customHeight="1">
      <c r="A132" s="3"/>
      <c r="B132" s="3"/>
      <c r="C132" s="3"/>
      <c r="D132" s="3"/>
      <c r="E132" s="3"/>
      <c r="F132" s="3"/>
      <c r="G132" s="3"/>
      <c r="H132" s="3"/>
      <c r="I132" s="3"/>
      <c r="J132" s="3"/>
      <c r="K132" s="3"/>
      <c r="L132" s="3"/>
      <c r="M132" s="3"/>
      <c r="N132" s="3"/>
      <c r="O132" s="3"/>
      <c r="P132" s="3"/>
      <c r="Q132" s="3"/>
      <c r="R132" s="68"/>
      <c r="S132" s="614">
        <v>53</v>
      </c>
      <c r="T132" s="614" t="s">
        <v>82</v>
      </c>
      <c r="U132" s="68"/>
      <c r="V132" s="68"/>
      <c r="W132" s="68"/>
      <c r="X132" s="68"/>
      <c r="Y132" s="68"/>
      <c r="Z132" s="68"/>
      <c r="AA132" s="68"/>
      <c r="AB132" s="68"/>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c r="HF132" s="3"/>
      <c r="HG132" s="3"/>
      <c r="HH132" s="3"/>
      <c r="HI132" s="3"/>
      <c r="HJ132" s="3"/>
      <c r="HK132" s="3"/>
      <c r="HL132" s="3"/>
      <c r="HM132" s="3"/>
      <c r="HN132" s="3"/>
      <c r="HO132" s="3"/>
      <c r="HP132" s="3"/>
      <c r="HQ132" s="3"/>
    </row>
    <row r="133" spans="1:225" ht="15" customHeight="1">
      <c r="A133" s="3"/>
      <c r="B133" s="3"/>
      <c r="C133" s="3"/>
      <c r="D133" s="3"/>
      <c r="E133" s="3"/>
      <c r="F133" s="3"/>
      <c r="G133" s="3"/>
      <c r="H133" s="3"/>
      <c r="I133" s="3"/>
      <c r="J133" s="3"/>
      <c r="K133" s="3"/>
      <c r="L133" s="3"/>
      <c r="M133" s="3"/>
      <c r="N133" s="3"/>
      <c r="O133" s="3"/>
      <c r="P133" s="3"/>
      <c r="Q133" s="3"/>
      <c r="R133" s="68"/>
      <c r="S133" s="614">
        <v>54</v>
      </c>
      <c r="T133" s="614" t="s">
        <v>83</v>
      </c>
      <c r="U133" s="68"/>
      <c r="V133" s="68"/>
      <c r="W133" s="68"/>
      <c r="X133" s="68"/>
      <c r="Y133" s="68"/>
      <c r="Z133" s="68"/>
      <c r="AA133" s="68"/>
      <c r="AB133" s="68"/>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c r="HF133" s="3"/>
      <c r="HG133" s="3"/>
      <c r="HH133" s="3"/>
      <c r="HI133" s="3"/>
      <c r="HJ133" s="3"/>
      <c r="HK133" s="3"/>
      <c r="HL133" s="3"/>
      <c r="HM133" s="3"/>
      <c r="HN133" s="3"/>
      <c r="HO133" s="3"/>
      <c r="HP133" s="3"/>
      <c r="HQ133" s="3"/>
    </row>
    <row r="134" spans="1:225" ht="15" customHeight="1">
      <c r="A134" s="3"/>
      <c r="B134" s="3"/>
      <c r="C134" s="3"/>
      <c r="D134" s="3"/>
      <c r="E134" s="3"/>
      <c r="F134" s="3"/>
      <c r="G134" s="3"/>
      <c r="H134" s="3"/>
      <c r="I134" s="3"/>
      <c r="J134" s="3"/>
      <c r="K134" s="3"/>
      <c r="L134" s="3"/>
      <c r="M134" s="3"/>
      <c r="N134" s="3"/>
      <c r="O134" s="3"/>
      <c r="P134" s="3"/>
      <c r="Q134" s="3"/>
      <c r="R134" s="68"/>
      <c r="S134" s="614">
        <v>55</v>
      </c>
      <c r="T134" s="614" t="s">
        <v>84</v>
      </c>
      <c r="U134" s="68"/>
      <c r="V134" s="68"/>
      <c r="W134" s="68"/>
      <c r="X134" s="68"/>
      <c r="Y134" s="68"/>
      <c r="Z134" s="68"/>
      <c r="AA134" s="68"/>
      <c r="AB134" s="68"/>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c r="HF134" s="3"/>
      <c r="HG134" s="3"/>
      <c r="HH134" s="3"/>
      <c r="HI134" s="3"/>
      <c r="HJ134" s="3"/>
      <c r="HK134" s="3"/>
      <c r="HL134" s="3"/>
      <c r="HM134" s="3"/>
      <c r="HN134" s="3"/>
      <c r="HO134" s="3"/>
      <c r="HP134" s="3"/>
      <c r="HQ134" s="3"/>
    </row>
    <row r="135" spans="1:225" ht="15" customHeight="1">
      <c r="A135" s="3"/>
      <c r="B135" s="3"/>
      <c r="C135" s="3"/>
      <c r="D135" s="3"/>
      <c r="E135" s="3"/>
      <c r="F135" s="3"/>
      <c r="G135" s="3"/>
      <c r="H135" s="3"/>
      <c r="I135" s="3"/>
      <c r="J135" s="3"/>
      <c r="K135" s="3"/>
      <c r="L135" s="3"/>
      <c r="M135" s="3"/>
      <c r="N135" s="3"/>
      <c r="O135" s="3"/>
      <c r="P135" s="3"/>
      <c r="Q135" s="3"/>
      <c r="R135" s="68"/>
      <c r="S135" s="614">
        <v>56</v>
      </c>
      <c r="T135" s="614" t="s">
        <v>85</v>
      </c>
      <c r="U135" s="68"/>
      <c r="V135" s="68"/>
      <c r="W135" s="68"/>
      <c r="X135" s="68"/>
      <c r="Y135" s="68"/>
      <c r="Z135" s="68"/>
      <c r="AA135" s="68"/>
      <c r="AB135" s="68"/>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c r="HF135" s="3"/>
      <c r="HG135" s="3"/>
      <c r="HH135" s="3"/>
      <c r="HI135" s="3"/>
      <c r="HJ135" s="3"/>
      <c r="HK135" s="3"/>
      <c r="HL135" s="3"/>
      <c r="HM135" s="3"/>
      <c r="HN135" s="3"/>
      <c r="HO135" s="3"/>
      <c r="HP135" s="3"/>
      <c r="HQ135" s="3"/>
    </row>
    <row r="136" spans="1:225" ht="15" customHeight="1">
      <c r="A136" s="3"/>
      <c r="B136" s="3"/>
      <c r="C136" s="3"/>
      <c r="D136" s="3"/>
      <c r="E136" s="3"/>
      <c r="F136" s="3"/>
      <c r="G136" s="3"/>
      <c r="H136" s="3"/>
      <c r="I136" s="3"/>
      <c r="J136" s="3"/>
      <c r="K136" s="3"/>
      <c r="L136" s="3"/>
      <c r="M136" s="3"/>
      <c r="N136" s="3"/>
      <c r="O136" s="3"/>
      <c r="P136" s="3"/>
      <c r="Q136" s="3"/>
      <c r="R136" s="68"/>
      <c r="S136" s="614">
        <v>57</v>
      </c>
      <c r="T136" s="614" t="s">
        <v>86</v>
      </c>
      <c r="U136" s="68"/>
      <c r="V136" s="68"/>
      <c r="W136" s="68"/>
      <c r="X136" s="68"/>
      <c r="Y136" s="68"/>
      <c r="Z136" s="68"/>
      <c r="AA136" s="68"/>
      <c r="AB136" s="68"/>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c r="HF136" s="3"/>
      <c r="HG136" s="3"/>
      <c r="HH136" s="3"/>
      <c r="HI136" s="3"/>
      <c r="HJ136" s="3"/>
      <c r="HK136" s="3"/>
      <c r="HL136" s="3"/>
      <c r="HM136" s="3"/>
      <c r="HN136" s="3"/>
      <c r="HO136" s="3"/>
      <c r="HP136" s="3"/>
      <c r="HQ136" s="3"/>
    </row>
    <row r="137" spans="1:225" ht="15" customHeight="1">
      <c r="A137" s="3"/>
      <c r="B137" s="3"/>
      <c r="C137" s="3"/>
      <c r="D137" s="3"/>
      <c r="E137" s="3"/>
      <c r="F137" s="3"/>
      <c r="G137" s="3"/>
      <c r="H137" s="3"/>
      <c r="I137" s="3"/>
      <c r="J137" s="3"/>
      <c r="K137" s="3"/>
      <c r="L137" s="3"/>
      <c r="M137" s="3"/>
      <c r="N137" s="3"/>
      <c r="O137" s="3"/>
      <c r="P137" s="3"/>
      <c r="Q137" s="3"/>
      <c r="R137" s="68"/>
      <c r="S137" s="614">
        <v>58</v>
      </c>
      <c r="T137" s="614" t="s">
        <v>87</v>
      </c>
      <c r="U137" s="68"/>
      <c r="V137" s="68"/>
      <c r="W137" s="68"/>
      <c r="X137" s="68"/>
      <c r="Y137" s="68"/>
      <c r="Z137" s="68"/>
      <c r="AA137" s="68"/>
      <c r="AB137" s="68"/>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c r="HF137" s="3"/>
      <c r="HG137" s="3"/>
      <c r="HH137" s="3"/>
      <c r="HI137" s="3"/>
      <c r="HJ137" s="3"/>
      <c r="HK137" s="3"/>
      <c r="HL137" s="3"/>
      <c r="HM137" s="3"/>
      <c r="HN137" s="3"/>
      <c r="HO137" s="3"/>
      <c r="HP137" s="3"/>
      <c r="HQ137" s="3"/>
    </row>
    <row r="138" spans="1:225" ht="15" customHeight="1">
      <c r="A138" s="3"/>
      <c r="B138" s="3"/>
      <c r="C138" s="3"/>
      <c r="D138" s="3"/>
      <c r="E138" s="3"/>
      <c r="F138" s="3"/>
      <c r="G138" s="3"/>
      <c r="H138" s="3"/>
      <c r="I138" s="3"/>
      <c r="J138" s="3"/>
      <c r="K138" s="3"/>
      <c r="L138" s="3"/>
      <c r="M138" s="3"/>
      <c r="N138" s="3"/>
      <c r="O138" s="3"/>
      <c r="P138" s="3"/>
      <c r="Q138" s="3"/>
      <c r="R138" s="68"/>
      <c r="S138" s="614">
        <v>59</v>
      </c>
      <c r="T138" s="614" t="s">
        <v>88</v>
      </c>
      <c r="U138" s="68"/>
      <c r="V138" s="68"/>
      <c r="W138" s="68"/>
      <c r="X138" s="68"/>
      <c r="Y138" s="68"/>
      <c r="Z138" s="68"/>
      <c r="AA138" s="68"/>
      <c r="AB138" s="68"/>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c r="HF138" s="3"/>
      <c r="HG138" s="3"/>
      <c r="HH138" s="3"/>
      <c r="HI138" s="3"/>
      <c r="HJ138" s="3"/>
      <c r="HK138" s="3"/>
      <c r="HL138" s="3"/>
      <c r="HM138" s="3"/>
      <c r="HN138" s="3"/>
      <c r="HO138" s="3"/>
      <c r="HP138" s="3"/>
      <c r="HQ138" s="3"/>
    </row>
    <row r="139" spans="1:225" ht="15" customHeight="1">
      <c r="A139" s="3"/>
      <c r="B139" s="3"/>
      <c r="C139" s="3"/>
      <c r="D139" s="3"/>
      <c r="E139" s="3"/>
      <c r="F139" s="3"/>
      <c r="G139" s="3"/>
      <c r="H139" s="3"/>
      <c r="I139" s="3"/>
      <c r="J139" s="3"/>
      <c r="K139" s="3"/>
      <c r="L139" s="3"/>
      <c r="M139" s="3"/>
      <c r="N139" s="3"/>
      <c r="O139" s="3"/>
      <c r="P139" s="3"/>
      <c r="Q139" s="3"/>
      <c r="R139" s="68"/>
      <c r="S139" s="614">
        <v>60</v>
      </c>
      <c r="T139" s="614" t="s">
        <v>89</v>
      </c>
      <c r="U139" s="68"/>
      <c r="V139" s="68"/>
      <c r="W139" s="68"/>
      <c r="X139" s="68"/>
      <c r="Y139" s="68"/>
      <c r="Z139" s="68"/>
      <c r="AA139" s="68"/>
      <c r="AB139" s="68"/>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c r="HF139" s="3"/>
      <c r="HG139" s="3"/>
      <c r="HH139" s="3"/>
      <c r="HI139" s="3"/>
      <c r="HJ139" s="3"/>
      <c r="HK139" s="3"/>
      <c r="HL139" s="3"/>
      <c r="HM139" s="3"/>
      <c r="HN139" s="3"/>
      <c r="HO139" s="3"/>
      <c r="HP139" s="3"/>
      <c r="HQ139" s="3"/>
    </row>
    <row r="140" spans="1:225" ht="15" customHeight="1">
      <c r="A140" s="3"/>
      <c r="B140" s="3"/>
      <c r="C140" s="3"/>
      <c r="D140" s="3"/>
      <c r="E140" s="3"/>
      <c r="F140" s="3"/>
      <c r="G140" s="3"/>
      <c r="H140" s="3"/>
      <c r="I140" s="3"/>
      <c r="J140" s="3"/>
      <c r="K140" s="3"/>
      <c r="L140" s="3"/>
      <c r="M140" s="3"/>
      <c r="N140" s="3"/>
      <c r="O140" s="3"/>
      <c r="P140" s="3"/>
      <c r="Q140" s="3"/>
      <c r="R140" s="68"/>
      <c r="S140" s="614">
        <v>61</v>
      </c>
      <c r="T140" s="614" t="s">
        <v>90</v>
      </c>
      <c r="U140" s="68"/>
      <c r="V140" s="68"/>
      <c r="W140" s="68"/>
      <c r="X140" s="68"/>
      <c r="Y140" s="68"/>
      <c r="Z140" s="68"/>
      <c r="AA140" s="68"/>
      <c r="AB140" s="68"/>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c r="HF140" s="3"/>
      <c r="HG140" s="3"/>
      <c r="HH140" s="3"/>
      <c r="HI140" s="3"/>
      <c r="HJ140" s="3"/>
      <c r="HK140" s="3"/>
      <c r="HL140" s="3"/>
      <c r="HM140" s="3"/>
      <c r="HN140" s="3"/>
      <c r="HO140" s="3"/>
      <c r="HP140" s="3"/>
      <c r="HQ140" s="3"/>
    </row>
    <row r="141" spans="1:225" ht="15" customHeight="1">
      <c r="A141" s="3"/>
      <c r="B141" s="3"/>
      <c r="C141" s="3"/>
      <c r="D141" s="3"/>
      <c r="E141" s="3"/>
      <c r="F141" s="3"/>
      <c r="G141" s="3"/>
      <c r="H141" s="3"/>
      <c r="I141" s="3"/>
      <c r="J141" s="3"/>
      <c r="K141" s="3"/>
      <c r="L141" s="3"/>
      <c r="M141" s="3"/>
      <c r="N141" s="3"/>
      <c r="O141" s="3"/>
      <c r="P141" s="3"/>
      <c r="Q141" s="3"/>
      <c r="R141" s="68"/>
      <c r="S141" s="614">
        <v>62</v>
      </c>
      <c r="T141" s="614" t="s">
        <v>91</v>
      </c>
      <c r="U141" s="68"/>
      <c r="V141" s="68"/>
      <c r="W141" s="68"/>
      <c r="X141" s="68"/>
      <c r="Y141" s="68"/>
      <c r="Z141" s="68"/>
      <c r="AA141" s="68"/>
      <c r="AB141" s="68"/>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c r="HF141" s="3"/>
      <c r="HG141" s="3"/>
      <c r="HH141" s="3"/>
      <c r="HI141" s="3"/>
      <c r="HJ141" s="3"/>
      <c r="HK141" s="3"/>
      <c r="HL141" s="3"/>
      <c r="HM141" s="3"/>
      <c r="HN141" s="3"/>
      <c r="HO141" s="3"/>
      <c r="HP141" s="3"/>
      <c r="HQ141" s="3"/>
    </row>
    <row r="142" spans="1:225" ht="15" customHeight="1">
      <c r="A142" s="3"/>
      <c r="B142" s="3"/>
      <c r="C142" s="3"/>
      <c r="D142" s="3"/>
      <c r="E142" s="3"/>
      <c r="F142" s="3"/>
      <c r="G142" s="3"/>
      <c r="H142" s="3"/>
      <c r="I142" s="3"/>
      <c r="J142" s="3"/>
      <c r="K142" s="3"/>
      <c r="L142" s="3"/>
      <c r="M142" s="3"/>
      <c r="N142" s="3"/>
      <c r="O142" s="3"/>
      <c r="P142" s="3"/>
      <c r="Q142" s="3"/>
      <c r="R142" s="68"/>
      <c r="S142" s="614">
        <v>63</v>
      </c>
      <c r="T142" s="614" t="s">
        <v>92</v>
      </c>
      <c r="U142" s="68"/>
      <c r="V142" s="68"/>
      <c r="W142" s="68"/>
      <c r="X142" s="68"/>
      <c r="Y142" s="68"/>
      <c r="Z142" s="68"/>
      <c r="AA142" s="68"/>
      <c r="AB142" s="68"/>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c r="HF142" s="3"/>
      <c r="HG142" s="3"/>
      <c r="HH142" s="3"/>
      <c r="HI142" s="3"/>
      <c r="HJ142" s="3"/>
      <c r="HK142" s="3"/>
      <c r="HL142" s="3"/>
      <c r="HM142" s="3"/>
      <c r="HN142" s="3"/>
      <c r="HO142" s="3"/>
      <c r="HP142" s="3"/>
      <c r="HQ142" s="3"/>
    </row>
    <row r="143" spans="1:225" ht="15" customHeight="1">
      <c r="A143" s="3"/>
      <c r="B143" s="3"/>
      <c r="C143" s="3"/>
      <c r="D143" s="3"/>
      <c r="E143" s="3"/>
      <c r="F143" s="3"/>
      <c r="G143" s="3"/>
      <c r="H143" s="3"/>
      <c r="I143" s="3"/>
      <c r="J143" s="3"/>
      <c r="K143" s="3"/>
      <c r="L143" s="3"/>
      <c r="M143" s="3"/>
      <c r="N143" s="3"/>
      <c r="O143" s="3"/>
      <c r="P143" s="3"/>
      <c r="Q143" s="3"/>
      <c r="R143" s="68"/>
      <c r="S143" s="614">
        <v>64</v>
      </c>
      <c r="T143" s="614" t="s">
        <v>93</v>
      </c>
      <c r="U143" s="68"/>
      <c r="V143" s="68"/>
      <c r="W143" s="68"/>
      <c r="X143" s="68"/>
      <c r="Y143" s="68"/>
      <c r="Z143" s="68"/>
      <c r="AA143" s="68"/>
      <c r="AB143" s="68"/>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c r="HF143" s="3"/>
      <c r="HG143" s="3"/>
      <c r="HH143" s="3"/>
      <c r="HI143" s="3"/>
      <c r="HJ143" s="3"/>
      <c r="HK143" s="3"/>
      <c r="HL143" s="3"/>
      <c r="HM143" s="3"/>
      <c r="HN143" s="3"/>
      <c r="HO143" s="3"/>
      <c r="HP143" s="3"/>
      <c r="HQ143" s="3"/>
    </row>
    <row r="144" spans="1:225" ht="15" customHeight="1">
      <c r="A144" s="3"/>
      <c r="B144" s="3"/>
      <c r="C144" s="3"/>
      <c r="D144" s="3"/>
      <c r="E144" s="3"/>
      <c r="F144" s="3"/>
      <c r="G144" s="3"/>
      <c r="H144" s="3"/>
      <c r="I144" s="3"/>
      <c r="J144" s="3"/>
      <c r="K144" s="3"/>
      <c r="L144" s="3"/>
      <c r="M144" s="3"/>
      <c r="N144" s="3"/>
      <c r="O144" s="3"/>
      <c r="P144" s="3"/>
      <c r="Q144" s="3"/>
      <c r="R144" s="68"/>
      <c r="S144" s="614">
        <v>65</v>
      </c>
      <c r="T144" s="614" t="s">
        <v>94</v>
      </c>
      <c r="U144" s="68"/>
      <c r="V144" s="68"/>
      <c r="W144" s="68"/>
      <c r="X144" s="68"/>
      <c r="Y144" s="68"/>
      <c r="Z144" s="68"/>
      <c r="AA144" s="68"/>
      <c r="AB144" s="68"/>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c r="HF144" s="3"/>
      <c r="HG144" s="3"/>
      <c r="HH144" s="3"/>
      <c r="HI144" s="3"/>
      <c r="HJ144" s="3"/>
      <c r="HK144" s="3"/>
      <c r="HL144" s="3"/>
      <c r="HM144" s="3"/>
      <c r="HN144" s="3"/>
      <c r="HO144" s="3"/>
      <c r="HP144" s="3"/>
      <c r="HQ144" s="3"/>
    </row>
    <row r="145" spans="1:225" ht="15" customHeight="1">
      <c r="A145" s="3"/>
      <c r="B145" s="3"/>
      <c r="C145" s="3"/>
      <c r="D145" s="3"/>
      <c r="E145" s="3"/>
      <c r="F145" s="3"/>
      <c r="G145" s="3"/>
      <c r="H145" s="3"/>
      <c r="I145" s="3"/>
      <c r="J145" s="3"/>
      <c r="K145" s="3"/>
      <c r="L145" s="3"/>
      <c r="M145" s="3"/>
      <c r="N145" s="3"/>
      <c r="O145" s="3"/>
      <c r="P145" s="3"/>
      <c r="Q145" s="3"/>
      <c r="R145" s="68"/>
      <c r="S145" s="614">
        <v>66</v>
      </c>
      <c r="T145" s="614" t="s">
        <v>95</v>
      </c>
      <c r="U145" s="68"/>
      <c r="V145" s="68"/>
      <c r="W145" s="68"/>
      <c r="X145" s="68"/>
      <c r="Y145" s="68"/>
      <c r="Z145" s="68"/>
      <c r="AA145" s="68"/>
      <c r="AB145" s="68"/>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c r="HF145" s="3"/>
      <c r="HG145" s="3"/>
      <c r="HH145" s="3"/>
      <c r="HI145" s="3"/>
      <c r="HJ145" s="3"/>
      <c r="HK145" s="3"/>
      <c r="HL145" s="3"/>
      <c r="HM145" s="3"/>
      <c r="HN145" s="3"/>
      <c r="HO145" s="3"/>
      <c r="HP145" s="3"/>
      <c r="HQ145" s="3"/>
    </row>
    <row r="146" spans="1:225" ht="15" customHeight="1">
      <c r="A146" s="3"/>
      <c r="B146" s="3"/>
      <c r="C146" s="3"/>
      <c r="D146" s="3"/>
      <c r="E146" s="3"/>
      <c r="F146" s="3"/>
      <c r="G146" s="3"/>
      <c r="H146" s="3"/>
      <c r="I146" s="3"/>
      <c r="J146" s="3"/>
      <c r="K146" s="3"/>
      <c r="L146" s="3"/>
      <c r="M146" s="3"/>
      <c r="N146" s="3"/>
      <c r="O146" s="3"/>
      <c r="P146" s="3"/>
      <c r="Q146" s="3"/>
      <c r="R146" s="68"/>
      <c r="S146" s="614">
        <v>67</v>
      </c>
      <c r="T146" s="614" t="s">
        <v>96</v>
      </c>
      <c r="U146" s="68"/>
      <c r="V146" s="68"/>
      <c r="W146" s="68"/>
      <c r="X146" s="68"/>
      <c r="Y146" s="68"/>
      <c r="Z146" s="68"/>
      <c r="AA146" s="68"/>
      <c r="AB146" s="68"/>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c r="HF146" s="3"/>
      <c r="HG146" s="3"/>
      <c r="HH146" s="3"/>
      <c r="HI146" s="3"/>
      <c r="HJ146" s="3"/>
      <c r="HK146" s="3"/>
      <c r="HL146" s="3"/>
      <c r="HM146" s="3"/>
      <c r="HN146" s="3"/>
      <c r="HO146" s="3"/>
      <c r="HP146" s="3"/>
      <c r="HQ146" s="3"/>
    </row>
    <row r="147" spans="1:225" ht="15" customHeight="1">
      <c r="A147" s="3"/>
      <c r="B147" s="3"/>
      <c r="C147" s="3"/>
      <c r="D147" s="3"/>
      <c r="E147" s="3"/>
      <c r="F147" s="3"/>
      <c r="G147" s="3"/>
      <c r="H147" s="3"/>
      <c r="I147" s="3"/>
      <c r="J147" s="3"/>
      <c r="K147" s="3"/>
      <c r="L147" s="3"/>
      <c r="M147" s="3"/>
      <c r="N147" s="3"/>
      <c r="O147" s="3"/>
      <c r="P147" s="3"/>
      <c r="Q147" s="3"/>
      <c r="R147" s="68"/>
      <c r="S147" s="614">
        <v>68</v>
      </c>
      <c r="T147" s="614" t="s">
        <v>97</v>
      </c>
      <c r="U147" s="68"/>
      <c r="V147" s="68"/>
      <c r="W147" s="68"/>
      <c r="X147" s="68"/>
      <c r="Y147" s="68"/>
      <c r="Z147" s="68"/>
      <c r="AA147" s="68"/>
      <c r="AB147" s="68"/>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c r="HF147" s="3"/>
      <c r="HG147" s="3"/>
      <c r="HH147" s="3"/>
      <c r="HI147" s="3"/>
      <c r="HJ147" s="3"/>
      <c r="HK147" s="3"/>
      <c r="HL147" s="3"/>
      <c r="HM147" s="3"/>
      <c r="HN147" s="3"/>
      <c r="HO147" s="3"/>
      <c r="HP147" s="3"/>
      <c r="HQ147" s="3"/>
    </row>
    <row r="148" spans="1:225" ht="15" customHeight="1">
      <c r="A148" s="3"/>
      <c r="B148" s="3"/>
      <c r="C148" s="3"/>
      <c r="D148" s="3"/>
      <c r="E148" s="3"/>
      <c r="F148" s="3"/>
      <c r="G148" s="3"/>
      <c r="H148" s="3"/>
      <c r="I148" s="3"/>
      <c r="J148" s="3"/>
      <c r="K148" s="3"/>
      <c r="L148" s="3"/>
      <c r="M148" s="3"/>
      <c r="N148" s="3"/>
      <c r="O148" s="3"/>
      <c r="P148" s="3"/>
      <c r="Q148" s="3"/>
      <c r="R148" s="68"/>
      <c r="S148" s="614">
        <v>69</v>
      </c>
      <c r="T148" s="614" t="s">
        <v>98</v>
      </c>
      <c r="U148" s="68"/>
      <c r="V148" s="68"/>
      <c r="W148" s="68"/>
      <c r="X148" s="68"/>
      <c r="Y148" s="68"/>
      <c r="Z148" s="68"/>
      <c r="AA148" s="68"/>
      <c r="AB148" s="68"/>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c r="HF148" s="3"/>
      <c r="HG148" s="3"/>
      <c r="HH148" s="3"/>
      <c r="HI148" s="3"/>
      <c r="HJ148" s="3"/>
      <c r="HK148" s="3"/>
      <c r="HL148" s="3"/>
      <c r="HM148" s="3"/>
      <c r="HN148" s="3"/>
      <c r="HO148" s="3"/>
      <c r="HP148" s="3"/>
      <c r="HQ148" s="3"/>
    </row>
    <row r="149" spans="1:225" ht="15" customHeight="1">
      <c r="A149" s="3"/>
      <c r="B149" s="3"/>
      <c r="C149" s="3"/>
      <c r="D149" s="3"/>
      <c r="E149" s="3"/>
      <c r="F149" s="3"/>
      <c r="G149" s="3"/>
      <c r="H149" s="3"/>
      <c r="I149" s="3"/>
      <c r="J149" s="3"/>
      <c r="K149" s="3"/>
      <c r="L149" s="3"/>
      <c r="M149" s="3"/>
      <c r="N149" s="3"/>
      <c r="O149" s="3"/>
      <c r="P149" s="3"/>
      <c r="Q149" s="3"/>
      <c r="R149" s="68"/>
      <c r="S149" s="614">
        <v>70</v>
      </c>
      <c r="T149" s="614" t="s">
        <v>99</v>
      </c>
      <c r="U149" s="68"/>
      <c r="V149" s="68"/>
      <c r="W149" s="68"/>
      <c r="X149" s="68"/>
      <c r="Y149" s="68"/>
      <c r="Z149" s="68"/>
      <c r="AA149" s="68"/>
      <c r="AB149" s="68"/>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c r="HF149" s="3"/>
      <c r="HG149" s="3"/>
      <c r="HH149" s="3"/>
      <c r="HI149" s="3"/>
      <c r="HJ149" s="3"/>
      <c r="HK149" s="3"/>
      <c r="HL149" s="3"/>
      <c r="HM149" s="3"/>
      <c r="HN149" s="3"/>
      <c r="HO149" s="3"/>
      <c r="HP149" s="3"/>
      <c r="HQ149" s="3"/>
    </row>
    <row r="150" spans="1:225" ht="15" customHeight="1">
      <c r="A150" s="3"/>
      <c r="B150" s="3"/>
      <c r="C150" s="3"/>
      <c r="D150" s="3"/>
      <c r="E150" s="3"/>
      <c r="F150" s="3"/>
      <c r="G150" s="3"/>
      <c r="H150" s="3"/>
      <c r="I150" s="3"/>
      <c r="J150" s="3"/>
      <c r="K150" s="3"/>
      <c r="L150" s="3"/>
      <c r="M150" s="3"/>
      <c r="N150" s="3"/>
      <c r="O150" s="3"/>
      <c r="P150" s="3"/>
      <c r="Q150" s="3"/>
      <c r="R150" s="68"/>
      <c r="S150" s="614">
        <v>71</v>
      </c>
      <c r="T150" s="614" t="s">
        <v>100</v>
      </c>
      <c r="U150" s="68"/>
      <c r="V150" s="68"/>
      <c r="W150" s="68"/>
      <c r="X150" s="68"/>
      <c r="Y150" s="68"/>
      <c r="Z150" s="68"/>
      <c r="AA150" s="68"/>
      <c r="AB150" s="68"/>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c r="HF150" s="3"/>
      <c r="HG150" s="3"/>
      <c r="HH150" s="3"/>
      <c r="HI150" s="3"/>
      <c r="HJ150" s="3"/>
      <c r="HK150" s="3"/>
      <c r="HL150" s="3"/>
      <c r="HM150" s="3"/>
      <c r="HN150" s="3"/>
      <c r="HO150" s="3"/>
      <c r="HP150" s="3"/>
      <c r="HQ150" s="3"/>
    </row>
    <row r="151" spans="1:225" ht="15" customHeight="1">
      <c r="A151" s="3"/>
      <c r="B151" s="3"/>
      <c r="C151" s="3"/>
      <c r="D151" s="3"/>
      <c r="E151" s="3"/>
      <c r="F151" s="3"/>
      <c r="G151" s="3"/>
      <c r="H151" s="3"/>
      <c r="I151" s="3"/>
      <c r="J151" s="3"/>
      <c r="K151" s="3"/>
      <c r="L151" s="3"/>
      <c r="M151" s="3"/>
      <c r="N151" s="3"/>
      <c r="O151" s="3"/>
      <c r="P151" s="3"/>
      <c r="Q151" s="3"/>
      <c r="R151" s="68"/>
      <c r="S151" s="614">
        <v>72</v>
      </c>
      <c r="T151" s="614" t="s">
        <v>101</v>
      </c>
      <c r="U151" s="68"/>
      <c r="V151" s="68"/>
      <c r="W151" s="68"/>
      <c r="X151" s="68"/>
      <c r="Y151" s="68"/>
      <c r="Z151" s="68"/>
      <c r="AA151" s="68"/>
      <c r="AB151" s="68"/>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c r="HF151" s="3"/>
      <c r="HG151" s="3"/>
      <c r="HH151" s="3"/>
      <c r="HI151" s="3"/>
      <c r="HJ151" s="3"/>
      <c r="HK151" s="3"/>
      <c r="HL151" s="3"/>
      <c r="HM151" s="3"/>
      <c r="HN151" s="3"/>
      <c r="HO151" s="3"/>
      <c r="HP151" s="3"/>
      <c r="HQ151" s="3"/>
    </row>
    <row r="152" spans="1:225" ht="15" customHeight="1">
      <c r="A152" s="3"/>
      <c r="B152" s="3"/>
      <c r="C152" s="3"/>
      <c r="D152" s="3"/>
      <c r="E152" s="3"/>
      <c r="F152" s="3"/>
      <c r="G152" s="3"/>
      <c r="H152" s="3"/>
      <c r="I152" s="3"/>
      <c r="J152" s="3"/>
      <c r="K152" s="3"/>
      <c r="L152" s="3"/>
      <c r="M152" s="3"/>
      <c r="N152" s="3"/>
      <c r="O152" s="3"/>
      <c r="P152" s="3"/>
      <c r="Q152" s="3"/>
      <c r="R152" s="68"/>
      <c r="S152" s="614">
        <v>73</v>
      </c>
      <c r="T152" s="614" t="s">
        <v>102</v>
      </c>
      <c r="U152" s="68"/>
      <c r="V152" s="68"/>
      <c r="W152" s="68"/>
      <c r="X152" s="68"/>
      <c r="Y152" s="68"/>
      <c r="Z152" s="68"/>
      <c r="AA152" s="68"/>
      <c r="AB152" s="68"/>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c r="HF152" s="3"/>
      <c r="HG152" s="3"/>
      <c r="HH152" s="3"/>
      <c r="HI152" s="3"/>
      <c r="HJ152" s="3"/>
      <c r="HK152" s="3"/>
      <c r="HL152" s="3"/>
      <c r="HM152" s="3"/>
      <c r="HN152" s="3"/>
      <c r="HO152" s="3"/>
      <c r="HP152" s="3"/>
      <c r="HQ152" s="3"/>
    </row>
    <row r="153" spans="1:225" ht="15" customHeight="1">
      <c r="A153" s="3"/>
      <c r="B153" s="3"/>
      <c r="C153" s="3"/>
      <c r="D153" s="3"/>
      <c r="E153" s="3"/>
      <c r="F153" s="3"/>
      <c r="G153" s="3"/>
      <c r="H153" s="3"/>
      <c r="I153" s="3"/>
      <c r="J153" s="3"/>
      <c r="K153" s="3"/>
      <c r="L153" s="3"/>
      <c r="M153" s="3"/>
      <c r="N153" s="3"/>
      <c r="O153" s="3"/>
      <c r="P153" s="3"/>
      <c r="Q153" s="3"/>
      <c r="R153" s="68"/>
      <c r="S153" s="614">
        <v>74</v>
      </c>
      <c r="T153" s="614" t="s">
        <v>103</v>
      </c>
      <c r="U153" s="68"/>
      <c r="V153" s="68"/>
      <c r="W153" s="68"/>
      <c r="X153" s="68"/>
      <c r="Y153" s="68"/>
      <c r="Z153" s="68"/>
      <c r="AA153" s="68"/>
      <c r="AB153" s="68"/>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c r="HF153" s="3"/>
      <c r="HG153" s="3"/>
      <c r="HH153" s="3"/>
      <c r="HI153" s="3"/>
      <c r="HJ153" s="3"/>
      <c r="HK153" s="3"/>
      <c r="HL153" s="3"/>
      <c r="HM153" s="3"/>
      <c r="HN153" s="3"/>
      <c r="HO153" s="3"/>
      <c r="HP153" s="3"/>
      <c r="HQ153" s="3"/>
    </row>
    <row r="154" spans="1:225" ht="15" customHeight="1">
      <c r="A154" s="3"/>
      <c r="B154" s="3"/>
      <c r="C154" s="3"/>
      <c r="D154" s="3"/>
      <c r="E154" s="3"/>
      <c r="F154" s="3"/>
      <c r="G154" s="3"/>
      <c r="H154" s="3"/>
      <c r="I154" s="3"/>
      <c r="J154" s="3"/>
      <c r="K154" s="3"/>
      <c r="L154" s="3"/>
      <c r="M154" s="3"/>
      <c r="N154" s="3"/>
      <c r="O154" s="3"/>
      <c r="P154" s="3"/>
      <c r="Q154" s="3"/>
      <c r="R154" s="68"/>
      <c r="S154" s="614">
        <v>75</v>
      </c>
      <c r="T154" s="614" t="s">
        <v>104</v>
      </c>
      <c r="U154" s="68"/>
      <c r="V154" s="68"/>
      <c r="W154" s="68"/>
      <c r="X154" s="68"/>
      <c r="Y154" s="68"/>
      <c r="Z154" s="68"/>
      <c r="AA154" s="68"/>
      <c r="AB154" s="68"/>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c r="HF154" s="3"/>
      <c r="HG154" s="3"/>
      <c r="HH154" s="3"/>
      <c r="HI154" s="3"/>
      <c r="HJ154" s="3"/>
      <c r="HK154" s="3"/>
      <c r="HL154" s="3"/>
      <c r="HM154" s="3"/>
      <c r="HN154" s="3"/>
      <c r="HO154" s="3"/>
      <c r="HP154" s="3"/>
      <c r="HQ154" s="3"/>
    </row>
    <row r="155" spans="1:225" ht="15" customHeight="1">
      <c r="A155" s="3"/>
      <c r="B155" s="3"/>
      <c r="C155" s="3"/>
      <c r="D155" s="3"/>
      <c r="E155" s="3"/>
      <c r="F155" s="3"/>
      <c r="G155" s="3"/>
      <c r="H155" s="3"/>
      <c r="I155" s="3"/>
      <c r="J155" s="3"/>
      <c r="K155" s="3"/>
      <c r="L155" s="3"/>
      <c r="M155" s="3"/>
      <c r="N155" s="3"/>
      <c r="O155" s="3"/>
      <c r="P155" s="3"/>
      <c r="Q155" s="3"/>
      <c r="R155" s="68"/>
      <c r="S155" s="614">
        <v>76</v>
      </c>
      <c r="T155" s="614" t="s">
        <v>105</v>
      </c>
      <c r="U155" s="68"/>
      <c r="V155" s="68"/>
      <c r="W155" s="68"/>
      <c r="X155" s="68"/>
      <c r="Y155" s="68"/>
      <c r="Z155" s="68"/>
      <c r="AA155" s="68"/>
      <c r="AB155" s="68"/>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c r="HF155" s="3"/>
      <c r="HG155" s="3"/>
      <c r="HH155" s="3"/>
      <c r="HI155" s="3"/>
      <c r="HJ155" s="3"/>
      <c r="HK155" s="3"/>
      <c r="HL155" s="3"/>
      <c r="HM155" s="3"/>
      <c r="HN155" s="3"/>
      <c r="HO155" s="3"/>
      <c r="HP155" s="3"/>
      <c r="HQ155" s="3"/>
    </row>
    <row r="156" spans="1:225" ht="15" customHeight="1">
      <c r="A156" s="3"/>
      <c r="B156" s="3"/>
      <c r="C156" s="3"/>
      <c r="D156" s="3"/>
      <c r="E156" s="3"/>
      <c r="F156" s="3"/>
      <c r="G156" s="3"/>
      <c r="H156" s="3"/>
      <c r="I156" s="3"/>
      <c r="J156" s="3"/>
      <c r="K156" s="3"/>
      <c r="L156" s="3"/>
      <c r="M156" s="3"/>
      <c r="N156" s="3"/>
      <c r="O156" s="3"/>
      <c r="P156" s="3"/>
      <c r="Q156" s="3"/>
      <c r="R156" s="68"/>
      <c r="S156" s="614">
        <v>77</v>
      </c>
      <c r="T156" s="614" t="s">
        <v>106</v>
      </c>
      <c r="U156" s="68"/>
      <c r="V156" s="68"/>
      <c r="W156" s="68"/>
      <c r="X156" s="68"/>
      <c r="Y156" s="68"/>
      <c r="Z156" s="68"/>
      <c r="AA156" s="68"/>
      <c r="AB156" s="68"/>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c r="HF156" s="3"/>
      <c r="HG156" s="3"/>
      <c r="HH156" s="3"/>
      <c r="HI156" s="3"/>
      <c r="HJ156" s="3"/>
      <c r="HK156" s="3"/>
      <c r="HL156" s="3"/>
      <c r="HM156" s="3"/>
      <c r="HN156" s="3"/>
      <c r="HO156" s="3"/>
      <c r="HP156" s="3"/>
      <c r="HQ156" s="3"/>
    </row>
    <row r="157" spans="1:225" ht="15" customHeight="1">
      <c r="A157" s="3"/>
      <c r="B157" s="3"/>
      <c r="C157" s="3"/>
      <c r="D157" s="3"/>
      <c r="E157" s="3"/>
      <c r="F157" s="3"/>
      <c r="G157" s="3"/>
      <c r="H157" s="3"/>
      <c r="I157" s="3"/>
      <c r="J157" s="3"/>
      <c r="K157" s="3"/>
      <c r="L157" s="3"/>
      <c r="M157" s="3"/>
      <c r="N157" s="3"/>
      <c r="O157" s="3"/>
      <c r="P157" s="3"/>
      <c r="Q157" s="3"/>
      <c r="R157" s="68"/>
      <c r="S157" s="614">
        <v>78</v>
      </c>
      <c r="T157" s="614" t="s">
        <v>107</v>
      </c>
      <c r="U157" s="68"/>
      <c r="V157" s="68"/>
      <c r="W157" s="68"/>
      <c r="X157" s="68"/>
      <c r="Y157" s="68"/>
      <c r="Z157" s="68"/>
      <c r="AA157" s="68"/>
      <c r="AB157" s="68"/>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c r="HF157" s="3"/>
      <c r="HG157" s="3"/>
      <c r="HH157" s="3"/>
      <c r="HI157" s="3"/>
      <c r="HJ157" s="3"/>
      <c r="HK157" s="3"/>
      <c r="HL157" s="3"/>
      <c r="HM157" s="3"/>
      <c r="HN157" s="3"/>
      <c r="HO157" s="3"/>
      <c r="HP157" s="3"/>
      <c r="HQ157" s="3"/>
    </row>
    <row r="158" spans="1:225" ht="15" customHeight="1">
      <c r="A158" s="3"/>
      <c r="B158" s="3"/>
      <c r="C158" s="3"/>
      <c r="D158" s="3"/>
      <c r="E158" s="3"/>
      <c r="F158" s="3"/>
      <c r="G158" s="3"/>
      <c r="H158" s="3"/>
      <c r="I158" s="3"/>
      <c r="J158" s="3"/>
      <c r="K158" s="3"/>
      <c r="L158" s="3"/>
      <c r="M158" s="3"/>
      <c r="N158" s="3"/>
      <c r="O158" s="3"/>
      <c r="P158" s="3"/>
      <c r="Q158" s="3"/>
      <c r="R158" s="68"/>
      <c r="S158" s="614">
        <v>79</v>
      </c>
      <c r="T158" s="614" t="s">
        <v>108</v>
      </c>
      <c r="U158" s="68"/>
      <c r="V158" s="68"/>
      <c r="W158" s="68"/>
      <c r="X158" s="68"/>
      <c r="Y158" s="68"/>
      <c r="Z158" s="68"/>
      <c r="AA158" s="68"/>
      <c r="AB158" s="68"/>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c r="HF158" s="3"/>
      <c r="HG158" s="3"/>
      <c r="HH158" s="3"/>
      <c r="HI158" s="3"/>
      <c r="HJ158" s="3"/>
      <c r="HK158" s="3"/>
      <c r="HL158" s="3"/>
      <c r="HM158" s="3"/>
      <c r="HN158" s="3"/>
      <c r="HO158" s="3"/>
      <c r="HP158" s="3"/>
      <c r="HQ158" s="3"/>
    </row>
    <row r="159" spans="1:225" ht="15" customHeight="1">
      <c r="A159" s="3"/>
      <c r="B159" s="3"/>
      <c r="C159" s="3"/>
      <c r="D159" s="3"/>
      <c r="E159" s="3"/>
      <c r="F159" s="3"/>
      <c r="G159" s="3"/>
      <c r="H159" s="3"/>
      <c r="I159" s="3"/>
      <c r="J159" s="3"/>
      <c r="K159" s="3"/>
      <c r="L159" s="3"/>
      <c r="M159" s="3"/>
      <c r="N159" s="3"/>
      <c r="O159" s="3"/>
      <c r="P159" s="3"/>
      <c r="Q159" s="3"/>
      <c r="R159" s="68"/>
      <c r="S159" s="614">
        <v>80</v>
      </c>
      <c r="T159" s="614" t="s">
        <v>109</v>
      </c>
      <c r="U159" s="68"/>
      <c r="V159" s="68"/>
      <c r="W159" s="68"/>
      <c r="X159" s="68"/>
      <c r="Y159" s="68"/>
      <c r="Z159" s="68"/>
      <c r="AA159" s="68"/>
      <c r="AB159" s="68"/>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c r="HF159" s="3"/>
      <c r="HG159" s="3"/>
      <c r="HH159" s="3"/>
      <c r="HI159" s="3"/>
      <c r="HJ159" s="3"/>
      <c r="HK159" s="3"/>
      <c r="HL159" s="3"/>
      <c r="HM159" s="3"/>
      <c r="HN159" s="3"/>
      <c r="HO159" s="3"/>
      <c r="HP159" s="3"/>
      <c r="HQ159" s="3"/>
    </row>
    <row r="160" spans="1:225" ht="15" customHeight="1">
      <c r="A160" s="3"/>
      <c r="B160" s="3"/>
      <c r="C160" s="3"/>
      <c r="D160" s="3"/>
      <c r="E160" s="3"/>
      <c r="F160" s="3"/>
      <c r="G160" s="3"/>
      <c r="H160" s="3"/>
      <c r="I160" s="3"/>
      <c r="J160" s="3"/>
      <c r="K160" s="3"/>
      <c r="L160" s="3"/>
      <c r="M160" s="3"/>
      <c r="N160" s="3"/>
      <c r="O160" s="3"/>
      <c r="P160" s="3"/>
      <c r="Q160" s="3"/>
      <c r="R160" s="68"/>
      <c r="S160" s="614">
        <v>81</v>
      </c>
      <c r="T160" s="614" t="s">
        <v>110</v>
      </c>
      <c r="U160" s="68"/>
      <c r="V160" s="68"/>
      <c r="W160" s="68"/>
      <c r="X160" s="68"/>
      <c r="Y160" s="68"/>
      <c r="Z160" s="68"/>
      <c r="AA160" s="68"/>
      <c r="AB160" s="68"/>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c r="HF160" s="3"/>
      <c r="HG160" s="3"/>
      <c r="HH160" s="3"/>
      <c r="HI160" s="3"/>
      <c r="HJ160" s="3"/>
      <c r="HK160" s="3"/>
      <c r="HL160" s="3"/>
      <c r="HM160" s="3"/>
      <c r="HN160" s="3"/>
      <c r="HO160" s="3"/>
      <c r="HP160" s="3"/>
      <c r="HQ160" s="3"/>
    </row>
    <row r="161" spans="1:225" ht="15" customHeight="1">
      <c r="A161" s="3"/>
      <c r="B161" s="3"/>
      <c r="C161" s="3"/>
      <c r="D161" s="3"/>
      <c r="E161" s="3"/>
      <c r="F161" s="3"/>
      <c r="G161" s="3"/>
      <c r="H161" s="3"/>
      <c r="I161" s="3"/>
      <c r="J161" s="3"/>
      <c r="K161" s="3"/>
      <c r="L161" s="3"/>
      <c r="M161" s="3"/>
      <c r="N161" s="3"/>
      <c r="O161" s="3"/>
      <c r="P161" s="3"/>
      <c r="Q161" s="3"/>
      <c r="R161" s="68"/>
      <c r="S161" s="614">
        <v>82</v>
      </c>
      <c r="T161" s="614" t="s">
        <v>111</v>
      </c>
      <c r="U161" s="68"/>
      <c r="V161" s="68"/>
      <c r="W161" s="68"/>
      <c r="X161" s="68"/>
      <c r="Y161" s="68"/>
      <c r="Z161" s="68"/>
      <c r="AA161" s="68"/>
      <c r="AB161" s="68"/>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c r="HF161" s="3"/>
      <c r="HG161" s="3"/>
      <c r="HH161" s="3"/>
      <c r="HI161" s="3"/>
      <c r="HJ161" s="3"/>
      <c r="HK161" s="3"/>
      <c r="HL161" s="3"/>
      <c r="HM161" s="3"/>
      <c r="HN161" s="3"/>
      <c r="HO161" s="3"/>
      <c r="HP161" s="3"/>
      <c r="HQ161" s="3"/>
    </row>
    <row r="162" spans="1:225" ht="15" customHeight="1">
      <c r="A162" s="3"/>
      <c r="B162" s="3"/>
      <c r="C162" s="3"/>
      <c r="D162" s="3"/>
      <c r="E162" s="3"/>
      <c r="F162" s="3"/>
      <c r="G162" s="3"/>
      <c r="H162" s="3"/>
      <c r="I162" s="3"/>
      <c r="J162" s="3"/>
      <c r="K162" s="3"/>
      <c r="L162" s="3"/>
      <c r="M162" s="3"/>
      <c r="N162" s="3"/>
      <c r="O162" s="3"/>
      <c r="P162" s="3"/>
      <c r="Q162" s="3"/>
      <c r="R162" s="68"/>
      <c r="S162" s="614">
        <v>83</v>
      </c>
      <c r="T162" s="614" t="s">
        <v>112</v>
      </c>
      <c r="U162" s="68"/>
      <c r="V162" s="68"/>
      <c r="W162" s="68"/>
      <c r="X162" s="68"/>
      <c r="Y162" s="68"/>
      <c r="Z162" s="68"/>
      <c r="AA162" s="68"/>
      <c r="AB162" s="68"/>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c r="HF162" s="3"/>
      <c r="HG162" s="3"/>
      <c r="HH162" s="3"/>
      <c r="HI162" s="3"/>
      <c r="HJ162" s="3"/>
      <c r="HK162" s="3"/>
      <c r="HL162" s="3"/>
      <c r="HM162" s="3"/>
      <c r="HN162" s="3"/>
      <c r="HO162" s="3"/>
      <c r="HP162" s="3"/>
      <c r="HQ162" s="3"/>
    </row>
    <row r="163" spans="1:225" ht="15" customHeight="1">
      <c r="A163" s="3"/>
      <c r="B163" s="3"/>
      <c r="C163" s="3"/>
      <c r="D163" s="3"/>
      <c r="E163" s="3"/>
      <c r="F163" s="3"/>
      <c r="G163" s="3"/>
      <c r="H163" s="3"/>
      <c r="I163" s="3"/>
      <c r="J163" s="3"/>
      <c r="K163" s="3"/>
      <c r="L163" s="3"/>
      <c r="M163" s="3"/>
      <c r="N163" s="3"/>
      <c r="O163" s="3"/>
      <c r="P163" s="3"/>
      <c r="Q163" s="3"/>
      <c r="R163" s="68"/>
      <c r="S163" s="614">
        <v>84</v>
      </c>
      <c r="T163" s="614" t="s">
        <v>113</v>
      </c>
      <c r="U163" s="68"/>
      <c r="V163" s="68"/>
      <c r="W163" s="68"/>
      <c r="X163" s="68"/>
      <c r="Y163" s="68"/>
      <c r="Z163" s="68"/>
      <c r="AA163" s="68"/>
      <c r="AB163" s="68"/>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c r="HF163" s="3"/>
      <c r="HG163" s="3"/>
      <c r="HH163" s="3"/>
      <c r="HI163" s="3"/>
      <c r="HJ163" s="3"/>
      <c r="HK163" s="3"/>
      <c r="HL163" s="3"/>
      <c r="HM163" s="3"/>
      <c r="HN163" s="3"/>
      <c r="HO163" s="3"/>
      <c r="HP163" s="3"/>
      <c r="HQ163" s="3"/>
    </row>
    <row r="164" spans="1:225" ht="15" customHeight="1">
      <c r="A164" s="3"/>
      <c r="B164" s="3"/>
      <c r="C164" s="3"/>
      <c r="D164" s="3"/>
      <c r="E164" s="3"/>
      <c r="F164" s="3"/>
      <c r="G164" s="3"/>
      <c r="H164" s="3"/>
      <c r="I164" s="3"/>
      <c r="J164" s="3"/>
      <c r="K164" s="3"/>
      <c r="L164" s="3"/>
      <c r="M164" s="3"/>
      <c r="N164" s="3"/>
      <c r="O164" s="3"/>
      <c r="P164" s="3"/>
      <c r="Q164" s="3"/>
      <c r="R164" s="68"/>
      <c r="S164" s="614">
        <v>85</v>
      </c>
      <c r="T164" s="614" t="s">
        <v>114</v>
      </c>
      <c r="U164" s="68"/>
      <c r="V164" s="68"/>
      <c r="W164" s="68"/>
      <c r="X164" s="68"/>
      <c r="Y164" s="68"/>
      <c r="Z164" s="68"/>
      <c r="AA164" s="68"/>
      <c r="AB164" s="68"/>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c r="HF164" s="3"/>
      <c r="HG164" s="3"/>
      <c r="HH164" s="3"/>
      <c r="HI164" s="3"/>
      <c r="HJ164" s="3"/>
      <c r="HK164" s="3"/>
      <c r="HL164" s="3"/>
      <c r="HM164" s="3"/>
      <c r="HN164" s="3"/>
      <c r="HO164" s="3"/>
      <c r="HP164" s="3"/>
      <c r="HQ164" s="3"/>
    </row>
    <row r="165" spans="1:225" ht="15" customHeight="1">
      <c r="A165" s="3"/>
      <c r="B165" s="3"/>
      <c r="C165" s="3"/>
      <c r="D165" s="3"/>
      <c r="E165" s="3"/>
      <c r="F165" s="3"/>
      <c r="G165" s="3"/>
      <c r="H165" s="3"/>
      <c r="I165" s="3"/>
      <c r="J165" s="3"/>
      <c r="K165" s="3"/>
      <c r="L165" s="3"/>
      <c r="M165" s="3"/>
      <c r="N165" s="3"/>
      <c r="O165" s="3"/>
      <c r="P165" s="3"/>
      <c r="Q165" s="3"/>
      <c r="R165" s="68"/>
      <c r="S165" s="614">
        <v>86</v>
      </c>
      <c r="T165" s="614" t="s">
        <v>115</v>
      </c>
      <c r="U165" s="68"/>
      <c r="V165" s="68"/>
      <c r="W165" s="68"/>
      <c r="X165" s="68"/>
      <c r="Y165" s="68"/>
      <c r="Z165" s="68"/>
      <c r="AA165" s="68"/>
      <c r="AB165" s="68"/>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c r="HF165" s="3"/>
      <c r="HG165" s="3"/>
      <c r="HH165" s="3"/>
      <c r="HI165" s="3"/>
      <c r="HJ165" s="3"/>
      <c r="HK165" s="3"/>
      <c r="HL165" s="3"/>
      <c r="HM165" s="3"/>
      <c r="HN165" s="3"/>
      <c r="HO165" s="3"/>
      <c r="HP165" s="3"/>
      <c r="HQ165" s="3"/>
    </row>
    <row r="166" spans="1:225" ht="15" customHeight="1">
      <c r="A166" s="3"/>
      <c r="B166" s="3"/>
      <c r="C166" s="3"/>
      <c r="D166" s="3"/>
      <c r="E166" s="3"/>
      <c r="F166" s="3"/>
      <c r="G166" s="3"/>
      <c r="H166" s="3"/>
      <c r="I166" s="3"/>
      <c r="J166" s="3"/>
      <c r="K166" s="3"/>
      <c r="L166" s="3"/>
      <c r="M166" s="3"/>
      <c r="N166" s="3"/>
      <c r="O166" s="3"/>
      <c r="P166" s="3"/>
      <c r="Q166" s="3"/>
      <c r="R166" s="68"/>
      <c r="S166" s="614">
        <v>87</v>
      </c>
      <c r="T166" s="614" t="s">
        <v>116</v>
      </c>
      <c r="U166" s="68"/>
      <c r="V166" s="68"/>
      <c r="W166" s="68"/>
      <c r="X166" s="68"/>
      <c r="Y166" s="68"/>
      <c r="Z166" s="68"/>
      <c r="AA166" s="68"/>
      <c r="AB166" s="68"/>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c r="HF166" s="3"/>
      <c r="HG166" s="3"/>
      <c r="HH166" s="3"/>
      <c r="HI166" s="3"/>
      <c r="HJ166" s="3"/>
      <c r="HK166" s="3"/>
      <c r="HL166" s="3"/>
      <c r="HM166" s="3"/>
      <c r="HN166" s="3"/>
      <c r="HO166" s="3"/>
      <c r="HP166" s="3"/>
      <c r="HQ166" s="3"/>
    </row>
    <row r="167" spans="1:225" ht="15" customHeight="1">
      <c r="A167" s="3"/>
      <c r="B167" s="3"/>
      <c r="C167" s="3"/>
      <c r="D167" s="3"/>
      <c r="E167" s="3"/>
      <c r="F167" s="3"/>
      <c r="G167" s="3"/>
      <c r="H167" s="3"/>
      <c r="I167" s="3"/>
      <c r="J167" s="3"/>
      <c r="K167" s="3"/>
      <c r="L167" s="3"/>
      <c r="M167" s="3"/>
      <c r="N167" s="3"/>
      <c r="O167" s="3"/>
      <c r="P167" s="3"/>
      <c r="Q167" s="3"/>
      <c r="R167" s="68"/>
      <c r="S167" s="614">
        <v>88</v>
      </c>
      <c r="T167" s="614" t="s">
        <v>117</v>
      </c>
      <c r="U167" s="68"/>
      <c r="V167" s="68"/>
      <c r="W167" s="68"/>
      <c r="X167" s="68"/>
      <c r="Y167" s="68"/>
      <c r="Z167" s="68"/>
      <c r="AA167" s="68"/>
      <c r="AB167" s="68"/>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c r="HF167" s="3"/>
      <c r="HG167" s="3"/>
      <c r="HH167" s="3"/>
      <c r="HI167" s="3"/>
      <c r="HJ167" s="3"/>
      <c r="HK167" s="3"/>
      <c r="HL167" s="3"/>
      <c r="HM167" s="3"/>
      <c r="HN167" s="3"/>
      <c r="HO167" s="3"/>
      <c r="HP167" s="3"/>
      <c r="HQ167" s="3"/>
    </row>
    <row r="168" spans="1:225" ht="15" customHeight="1">
      <c r="A168" s="3"/>
      <c r="B168" s="3"/>
      <c r="C168" s="3"/>
      <c r="D168" s="3"/>
      <c r="E168" s="3"/>
      <c r="F168" s="3"/>
      <c r="G168" s="3"/>
      <c r="H168" s="3"/>
      <c r="I168" s="3"/>
      <c r="J168" s="3"/>
      <c r="K168" s="3"/>
      <c r="L168" s="3"/>
      <c r="M168" s="3"/>
      <c r="N168" s="3"/>
      <c r="O168" s="3"/>
      <c r="P168" s="3"/>
      <c r="Q168" s="3"/>
      <c r="R168" s="68"/>
      <c r="S168" s="614">
        <v>89</v>
      </c>
      <c r="T168" s="614" t="s">
        <v>118</v>
      </c>
      <c r="U168" s="68"/>
      <c r="V168" s="68"/>
      <c r="W168" s="68"/>
      <c r="X168" s="68"/>
      <c r="Y168" s="68"/>
      <c r="Z168" s="68"/>
      <c r="AA168" s="68"/>
      <c r="AB168" s="68"/>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c r="HF168" s="3"/>
      <c r="HG168" s="3"/>
      <c r="HH168" s="3"/>
      <c r="HI168" s="3"/>
      <c r="HJ168" s="3"/>
      <c r="HK168" s="3"/>
      <c r="HL168" s="3"/>
      <c r="HM168" s="3"/>
      <c r="HN168" s="3"/>
      <c r="HO168" s="3"/>
      <c r="HP168" s="3"/>
      <c r="HQ168" s="3"/>
    </row>
    <row r="169" spans="1:225" ht="15" customHeight="1">
      <c r="A169" s="3"/>
      <c r="B169" s="3"/>
      <c r="C169" s="3"/>
      <c r="D169" s="3"/>
      <c r="E169" s="3"/>
      <c r="F169" s="3"/>
      <c r="G169" s="3"/>
      <c r="H169" s="3"/>
      <c r="I169" s="3"/>
      <c r="J169" s="3"/>
      <c r="K169" s="3"/>
      <c r="L169" s="3"/>
      <c r="M169" s="3"/>
      <c r="N169" s="3"/>
      <c r="O169" s="3"/>
      <c r="P169" s="3"/>
      <c r="Q169" s="3"/>
      <c r="R169" s="68"/>
      <c r="S169" s="614">
        <v>90</v>
      </c>
      <c r="T169" s="614" t="s">
        <v>119</v>
      </c>
      <c r="U169" s="68"/>
      <c r="V169" s="68"/>
      <c r="W169" s="68"/>
      <c r="X169" s="68"/>
      <c r="Y169" s="68"/>
      <c r="Z169" s="68"/>
      <c r="AA169" s="68"/>
      <c r="AB169" s="68"/>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c r="HF169" s="3"/>
      <c r="HG169" s="3"/>
      <c r="HH169" s="3"/>
      <c r="HI169" s="3"/>
      <c r="HJ169" s="3"/>
      <c r="HK169" s="3"/>
      <c r="HL169" s="3"/>
      <c r="HM169" s="3"/>
      <c r="HN169" s="3"/>
      <c r="HO169" s="3"/>
      <c r="HP169" s="3"/>
      <c r="HQ169" s="3"/>
    </row>
    <row r="170" spans="1:225" ht="15" customHeight="1">
      <c r="A170" s="3"/>
      <c r="B170" s="3"/>
      <c r="C170" s="3"/>
      <c r="D170" s="3"/>
      <c r="E170" s="3"/>
      <c r="F170" s="3"/>
      <c r="G170" s="3"/>
      <c r="H170" s="3"/>
      <c r="I170" s="3"/>
      <c r="J170" s="3"/>
      <c r="K170" s="3"/>
      <c r="L170" s="3"/>
      <c r="M170" s="3"/>
      <c r="N170" s="3"/>
      <c r="O170" s="3"/>
      <c r="P170" s="3"/>
      <c r="Q170" s="3"/>
      <c r="R170" s="68"/>
      <c r="S170" s="614">
        <v>91</v>
      </c>
      <c r="T170" s="614" t="s">
        <v>120</v>
      </c>
      <c r="U170" s="68"/>
      <c r="V170" s="68"/>
      <c r="W170" s="68"/>
      <c r="X170" s="68"/>
      <c r="Y170" s="68"/>
      <c r="Z170" s="68"/>
      <c r="AA170" s="68"/>
      <c r="AB170" s="68"/>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c r="HF170" s="3"/>
      <c r="HG170" s="3"/>
      <c r="HH170" s="3"/>
      <c r="HI170" s="3"/>
      <c r="HJ170" s="3"/>
      <c r="HK170" s="3"/>
      <c r="HL170" s="3"/>
      <c r="HM170" s="3"/>
      <c r="HN170" s="3"/>
      <c r="HO170" s="3"/>
      <c r="HP170" s="3"/>
      <c r="HQ170" s="3"/>
    </row>
    <row r="171" spans="1:225" ht="15" customHeight="1">
      <c r="A171" s="3"/>
      <c r="B171" s="3"/>
      <c r="C171" s="3"/>
      <c r="D171" s="3"/>
      <c r="E171" s="3"/>
      <c r="F171" s="3"/>
      <c r="G171" s="3"/>
      <c r="H171" s="3"/>
      <c r="I171" s="3"/>
      <c r="J171" s="3"/>
      <c r="K171" s="3"/>
      <c r="L171" s="3"/>
      <c r="M171" s="3"/>
      <c r="N171" s="3"/>
      <c r="O171" s="3"/>
      <c r="P171" s="3"/>
      <c r="Q171" s="3"/>
      <c r="R171" s="68"/>
      <c r="S171" s="614">
        <v>92</v>
      </c>
      <c r="T171" s="614" t="s">
        <v>121</v>
      </c>
      <c r="U171" s="68"/>
      <c r="V171" s="68"/>
      <c r="W171" s="68"/>
      <c r="X171" s="68"/>
      <c r="Y171" s="68"/>
      <c r="Z171" s="68"/>
      <c r="AA171" s="68"/>
      <c r="AB171" s="68"/>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c r="HF171" s="3"/>
      <c r="HG171" s="3"/>
      <c r="HH171" s="3"/>
      <c r="HI171" s="3"/>
      <c r="HJ171" s="3"/>
      <c r="HK171" s="3"/>
      <c r="HL171" s="3"/>
      <c r="HM171" s="3"/>
      <c r="HN171" s="3"/>
      <c r="HO171" s="3"/>
      <c r="HP171" s="3"/>
      <c r="HQ171" s="3"/>
    </row>
    <row r="172" spans="1:225" ht="15" customHeight="1">
      <c r="A172" s="3"/>
      <c r="B172" s="3"/>
      <c r="C172" s="3"/>
      <c r="D172" s="3"/>
      <c r="E172" s="3"/>
      <c r="F172" s="3"/>
      <c r="G172" s="3"/>
      <c r="H172" s="3"/>
      <c r="I172" s="3"/>
      <c r="J172" s="3"/>
      <c r="K172" s="3"/>
      <c r="L172" s="3"/>
      <c r="M172" s="3"/>
      <c r="N172" s="3"/>
      <c r="O172" s="3"/>
      <c r="P172" s="3"/>
      <c r="Q172" s="3"/>
      <c r="R172" s="68"/>
      <c r="S172" s="614">
        <v>93</v>
      </c>
      <c r="T172" s="614" t="s">
        <v>122</v>
      </c>
      <c r="U172" s="68"/>
      <c r="V172" s="68"/>
      <c r="W172" s="68"/>
      <c r="X172" s="68"/>
      <c r="Y172" s="68"/>
      <c r="Z172" s="68"/>
      <c r="AA172" s="68"/>
      <c r="AB172" s="68"/>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c r="HF172" s="3"/>
      <c r="HG172" s="3"/>
      <c r="HH172" s="3"/>
      <c r="HI172" s="3"/>
      <c r="HJ172" s="3"/>
      <c r="HK172" s="3"/>
      <c r="HL172" s="3"/>
      <c r="HM172" s="3"/>
      <c r="HN172" s="3"/>
      <c r="HO172" s="3"/>
      <c r="HP172" s="3"/>
      <c r="HQ172" s="3"/>
    </row>
    <row r="173" spans="1:225" ht="15" customHeight="1">
      <c r="A173" s="3"/>
      <c r="B173" s="3"/>
      <c r="C173" s="3"/>
      <c r="D173" s="3"/>
      <c r="E173" s="3"/>
      <c r="F173" s="3"/>
      <c r="G173" s="3"/>
      <c r="H173" s="3"/>
      <c r="I173" s="3"/>
      <c r="J173" s="3"/>
      <c r="K173" s="3"/>
      <c r="L173" s="3"/>
      <c r="M173" s="3"/>
      <c r="N173" s="3"/>
      <c r="O173" s="3"/>
      <c r="P173" s="3"/>
      <c r="Q173" s="3"/>
      <c r="R173" s="68"/>
      <c r="S173" s="614">
        <v>94</v>
      </c>
      <c r="T173" s="614" t="s">
        <v>123</v>
      </c>
      <c r="U173" s="68"/>
      <c r="V173" s="68"/>
      <c r="W173" s="68"/>
      <c r="X173" s="68"/>
      <c r="Y173" s="68"/>
      <c r="Z173" s="68"/>
      <c r="AA173" s="68"/>
      <c r="AB173" s="68"/>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c r="HF173" s="3"/>
      <c r="HG173" s="3"/>
      <c r="HH173" s="3"/>
      <c r="HI173" s="3"/>
      <c r="HJ173" s="3"/>
      <c r="HK173" s="3"/>
      <c r="HL173" s="3"/>
      <c r="HM173" s="3"/>
      <c r="HN173" s="3"/>
      <c r="HO173" s="3"/>
      <c r="HP173" s="3"/>
      <c r="HQ173" s="3"/>
    </row>
    <row r="174" spans="1:225" ht="15" customHeight="1">
      <c r="A174" s="3"/>
      <c r="B174" s="3"/>
      <c r="C174" s="3"/>
      <c r="D174" s="3"/>
      <c r="E174" s="3"/>
      <c r="F174" s="3"/>
      <c r="G174" s="3"/>
      <c r="H174" s="3"/>
      <c r="I174" s="3"/>
      <c r="J174" s="3"/>
      <c r="K174" s="3"/>
      <c r="L174" s="3"/>
      <c r="M174" s="3"/>
      <c r="N174" s="3"/>
      <c r="O174" s="3"/>
      <c r="P174" s="3"/>
      <c r="Q174" s="3"/>
      <c r="R174" s="68"/>
      <c r="S174" s="614">
        <v>95</v>
      </c>
      <c r="T174" s="614" t="s">
        <v>124</v>
      </c>
      <c r="U174" s="68"/>
      <c r="V174" s="68"/>
      <c r="W174" s="68"/>
      <c r="X174" s="68"/>
      <c r="Y174" s="68"/>
      <c r="Z174" s="68"/>
      <c r="AA174" s="68"/>
      <c r="AB174" s="68"/>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c r="HF174" s="3"/>
      <c r="HG174" s="3"/>
      <c r="HH174" s="3"/>
      <c r="HI174" s="3"/>
      <c r="HJ174" s="3"/>
      <c r="HK174" s="3"/>
      <c r="HL174" s="3"/>
      <c r="HM174" s="3"/>
      <c r="HN174" s="3"/>
      <c r="HO174" s="3"/>
      <c r="HP174" s="3"/>
      <c r="HQ174" s="3"/>
    </row>
    <row r="175" spans="1:225" ht="15" customHeight="1">
      <c r="A175" s="3"/>
      <c r="B175" s="3"/>
      <c r="C175" s="3"/>
      <c r="D175" s="3"/>
      <c r="E175" s="3"/>
      <c r="F175" s="3"/>
      <c r="G175" s="3"/>
      <c r="H175" s="3"/>
      <c r="I175" s="3"/>
      <c r="J175" s="3"/>
      <c r="K175" s="3"/>
      <c r="L175" s="3"/>
      <c r="M175" s="3"/>
      <c r="N175" s="3"/>
      <c r="O175" s="3"/>
      <c r="P175" s="3"/>
      <c r="Q175" s="3"/>
      <c r="R175" s="68"/>
      <c r="S175" s="614">
        <v>96</v>
      </c>
      <c r="T175" s="614" t="s">
        <v>125</v>
      </c>
      <c r="U175" s="68"/>
      <c r="V175" s="68"/>
      <c r="W175" s="68"/>
      <c r="X175" s="68"/>
      <c r="Y175" s="68"/>
      <c r="Z175" s="68"/>
      <c r="AA175" s="68"/>
      <c r="AB175" s="68"/>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c r="HF175" s="3"/>
      <c r="HG175" s="3"/>
      <c r="HH175" s="3"/>
      <c r="HI175" s="3"/>
      <c r="HJ175" s="3"/>
      <c r="HK175" s="3"/>
      <c r="HL175" s="3"/>
      <c r="HM175" s="3"/>
      <c r="HN175" s="3"/>
      <c r="HO175" s="3"/>
      <c r="HP175" s="3"/>
      <c r="HQ175" s="3"/>
    </row>
    <row r="176" spans="1:225" ht="15" customHeight="1">
      <c r="A176" s="3"/>
      <c r="B176" s="3"/>
      <c r="C176" s="3"/>
      <c r="D176" s="3"/>
      <c r="E176" s="3"/>
      <c r="F176" s="3"/>
      <c r="G176" s="3"/>
      <c r="H176" s="3"/>
      <c r="I176" s="3"/>
      <c r="J176" s="3"/>
      <c r="K176" s="3"/>
      <c r="L176" s="3"/>
      <c r="M176" s="3"/>
      <c r="N176" s="3"/>
      <c r="O176" s="3"/>
      <c r="P176" s="3"/>
      <c r="Q176" s="3"/>
      <c r="R176" s="68"/>
      <c r="S176" s="614">
        <v>97</v>
      </c>
      <c r="T176" s="614" t="s">
        <v>126</v>
      </c>
      <c r="U176" s="68"/>
      <c r="V176" s="68"/>
      <c r="W176" s="68"/>
      <c r="X176" s="68"/>
      <c r="Y176" s="68"/>
      <c r="Z176" s="68"/>
      <c r="AA176" s="68"/>
      <c r="AB176" s="68"/>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c r="HF176" s="3"/>
      <c r="HG176" s="3"/>
      <c r="HH176" s="3"/>
      <c r="HI176" s="3"/>
      <c r="HJ176" s="3"/>
      <c r="HK176" s="3"/>
      <c r="HL176" s="3"/>
      <c r="HM176" s="3"/>
      <c r="HN176" s="3"/>
      <c r="HO176" s="3"/>
      <c r="HP176" s="3"/>
      <c r="HQ176" s="3"/>
    </row>
    <row r="177" spans="1:225" ht="15" customHeight="1">
      <c r="A177" s="3"/>
      <c r="B177" s="3"/>
      <c r="C177" s="3"/>
      <c r="D177" s="3"/>
      <c r="E177" s="3"/>
      <c r="F177" s="3"/>
      <c r="G177" s="3"/>
      <c r="H177" s="3"/>
      <c r="I177" s="3"/>
      <c r="J177" s="3"/>
      <c r="K177" s="3"/>
      <c r="L177" s="3"/>
      <c r="M177" s="3"/>
      <c r="N177" s="3"/>
      <c r="O177" s="3"/>
      <c r="P177" s="3"/>
      <c r="Q177" s="3"/>
      <c r="R177" s="68"/>
      <c r="S177" s="614">
        <v>98</v>
      </c>
      <c r="T177" s="614" t="s">
        <v>127</v>
      </c>
      <c r="U177" s="68"/>
      <c r="V177" s="68"/>
      <c r="W177" s="68"/>
      <c r="X177" s="68"/>
      <c r="Y177" s="68"/>
      <c r="Z177" s="68"/>
      <c r="AA177" s="68"/>
      <c r="AB177" s="68"/>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c r="HF177" s="3"/>
      <c r="HG177" s="3"/>
      <c r="HH177" s="3"/>
      <c r="HI177" s="3"/>
      <c r="HJ177" s="3"/>
      <c r="HK177" s="3"/>
      <c r="HL177" s="3"/>
      <c r="HM177" s="3"/>
      <c r="HN177" s="3"/>
      <c r="HO177" s="3"/>
      <c r="HP177" s="3"/>
      <c r="HQ177" s="3"/>
    </row>
    <row r="178" spans="1:225" ht="15" customHeight="1">
      <c r="A178" s="3"/>
      <c r="B178" s="3"/>
      <c r="C178" s="3"/>
      <c r="D178" s="3"/>
      <c r="E178" s="3"/>
      <c r="F178" s="3"/>
      <c r="G178" s="3"/>
      <c r="H178" s="3"/>
      <c r="I178" s="3"/>
      <c r="J178" s="3"/>
      <c r="K178" s="3"/>
      <c r="L178" s="3"/>
      <c r="M178" s="3"/>
      <c r="N178" s="3"/>
      <c r="O178" s="3"/>
      <c r="P178" s="3"/>
      <c r="Q178" s="3"/>
      <c r="R178" s="68"/>
      <c r="S178" s="614">
        <v>99</v>
      </c>
      <c r="T178" s="614" t="s">
        <v>128</v>
      </c>
      <c r="U178" s="68"/>
      <c r="V178" s="68"/>
      <c r="W178" s="68"/>
      <c r="X178" s="68"/>
      <c r="Y178" s="68"/>
      <c r="Z178" s="68"/>
      <c r="AA178" s="68"/>
      <c r="AB178" s="68"/>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c r="HF178" s="3"/>
      <c r="HG178" s="3"/>
      <c r="HH178" s="3"/>
      <c r="HI178" s="3"/>
      <c r="HJ178" s="3"/>
      <c r="HK178" s="3"/>
      <c r="HL178" s="3"/>
      <c r="HM178" s="3"/>
      <c r="HN178" s="3"/>
      <c r="HO178" s="3"/>
      <c r="HP178" s="3"/>
      <c r="HQ178" s="3"/>
    </row>
    <row r="179" spans="1:225" ht="15" customHeight="1">
      <c r="A179" s="3"/>
      <c r="B179" s="3"/>
      <c r="C179" s="3"/>
      <c r="D179" s="3"/>
      <c r="E179" s="3"/>
      <c r="F179" s="3"/>
      <c r="G179" s="3"/>
      <c r="H179" s="3"/>
      <c r="I179" s="3"/>
      <c r="J179" s="3"/>
      <c r="K179" s="3"/>
      <c r="L179" s="3"/>
      <c r="M179" s="3"/>
      <c r="N179" s="3"/>
      <c r="O179" s="3"/>
      <c r="P179" s="3"/>
      <c r="Q179" s="3"/>
      <c r="R179" s="68"/>
      <c r="S179" s="614">
        <v>100</v>
      </c>
      <c r="T179" s="614" t="s">
        <v>129</v>
      </c>
      <c r="U179" s="68"/>
      <c r="V179" s="68"/>
      <c r="W179" s="68"/>
      <c r="X179" s="68"/>
      <c r="Y179" s="68"/>
      <c r="Z179" s="68"/>
      <c r="AA179" s="68"/>
      <c r="AB179" s="68"/>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c r="HF179" s="3"/>
      <c r="HG179" s="3"/>
      <c r="HH179" s="3"/>
      <c r="HI179" s="3"/>
      <c r="HJ179" s="3"/>
      <c r="HK179" s="3"/>
      <c r="HL179" s="3"/>
      <c r="HM179" s="3"/>
      <c r="HN179" s="3"/>
      <c r="HO179" s="3"/>
      <c r="HP179" s="3"/>
      <c r="HQ179" s="3"/>
    </row>
  </sheetData>
  <sheetProtection autoFilter="0"/>
  <autoFilter ref="R11:S65"/>
  <mergeCells count="119">
    <mergeCell ref="R9:R11"/>
    <mergeCell ref="AB9:AB11"/>
    <mergeCell ref="E78:F78"/>
    <mergeCell ref="E73:J73"/>
    <mergeCell ref="L73:M73"/>
    <mergeCell ref="M47:N47"/>
    <mergeCell ref="M46:N46"/>
    <mergeCell ref="M45:N45"/>
    <mergeCell ref="M44:N44"/>
    <mergeCell ref="M32:N32"/>
    <mergeCell ref="M31:N31"/>
    <mergeCell ref="M61:N61"/>
    <mergeCell ref="M60:N60"/>
    <mergeCell ref="M54:N54"/>
    <mergeCell ref="M53:N53"/>
    <mergeCell ref="M52:N52"/>
    <mergeCell ref="M51:N51"/>
    <mergeCell ref="M50:N50"/>
    <mergeCell ref="M49:N49"/>
    <mergeCell ref="M48:N48"/>
    <mergeCell ref="E9:J9"/>
    <mergeCell ref="L9:O9"/>
    <mergeCell ref="O10:O11"/>
    <mergeCell ref="M14:N14"/>
    <mergeCell ref="B28:D28"/>
    <mergeCell ref="B27:D27"/>
    <mergeCell ref="B16:D16"/>
    <mergeCell ref="B15:D15"/>
    <mergeCell ref="M43:N43"/>
    <mergeCell ref="M42:N42"/>
    <mergeCell ref="M41:N41"/>
    <mergeCell ref="F3:N4"/>
    <mergeCell ref="M27:N27"/>
    <mergeCell ref="M26:N26"/>
    <mergeCell ref="M25:N25"/>
    <mergeCell ref="B40:D40"/>
    <mergeCell ref="B26:D26"/>
    <mergeCell ref="B25:D25"/>
    <mergeCell ref="B24:D24"/>
    <mergeCell ref="B23:D23"/>
    <mergeCell ref="B22:D22"/>
    <mergeCell ref="B14:D14"/>
    <mergeCell ref="B13:D13"/>
    <mergeCell ref="M10:N11"/>
    <mergeCell ref="M24:N24"/>
    <mergeCell ref="M23:N23"/>
    <mergeCell ref="M22:N22"/>
    <mergeCell ref="M29:N29"/>
    <mergeCell ref="B61:D61"/>
    <mergeCell ref="B60:D60"/>
    <mergeCell ref="B54:D54"/>
    <mergeCell ref="B53:D53"/>
    <mergeCell ref="B52:D52"/>
    <mergeCell ref="B51:D51"/>
    <mergeCell ref="B50:D50"/>
    <mergeCell ref="B49:D49"/>
    <mergeCell ref="B48:D48"/>
    <mergeCell ref="B55:D55"/>
    <mergeCell ref="B56:D56"/>
    <mergeCell ref="B57:D57"/>
    <mergeCell ref="B58:D58"/>
    <mergeCell ref="B59:D59"/>
    <mergeCell ref="B39:D39"/>
    <mergeCell ref="B38:D38"/>
    <mergeCell ref="B37:D37"/>
    <mergeCell ref="B36:D36"/>
    <mergeCell ref="B35:D35"/>
    <mergeCell ref="B43:D43"/>
    <mergeCell ref="B42:D42"/>
    <mergeCell ref="B41:D41"/>
    <mergeCell ref="B29:D29"/>
    <mergeCell ref="Q9:Q11"/>
    <mergeCell ref="B12:D12"/>
    <mergeCell ref="B21:D21"/>
    <mergeCell ref="B20:D20"/>
    <mergeCell ref="B19:D19"/>
    <mergeCell ref="B18:D18"/>
    <mergeCell ref="B17:D17"/>
    <mergeCell ref="B47:D47"/>
    <mergeCell ref="B46:D46"/>
    <mergeCell ref="B45:D45"/>
    <mergeCell ref="B44:D44"/>
    <mergeCell ref="B34:D34"/>
    <mergeCell ref="B33:D33"/>
    <mergeCell ref="B32:D32"/>
    <mergeCell ref="B31:D31"/>
    <mergeCell ref="B30:D30"/>
    <mergeCell ref="M13:N13"/>
    <mergeCell ref="M12:N12"/>
    <mergeCell ref="M40:N40"/>
    <mergeCell ref="M39:N39"/>
    <mergeCell ref="M38:N38"/>
    <mergeCell ref="M37:N37"/>
    <mergeCell ref="M36:N36"/>
    <mergeCell ref="M35:N35"/>
    <mergeCell ref="M55:N55"/>
    <mergeCell ref="M56:N56"/>
    <mergeCell ref="M57:N57"/>
    <mergeCell ref="M58:N58"/>
    <mergeCell ref="M59:N59"/>
    <mergeCell ref="C66:D66"/>
    <mergeCell ref="L66:P66"/>
    <mergeCell ref="L10:L11"/>
    <mergeCell ref="B11:D11"/>
    <mergeCell ref="A10:D10"/>
    <mergeCell ref="I10:J10"/>
    <mergeCell ref="G10:H10"/>
    <mergeCell ref="E10:F10"/>
    <mergeCell ref="M34:N34"/>
    <mergeCell ref="M33:N33"/>
    <mergeCell ref="M28:N28"/>
    <mergeCell ref="M21:N21"/>
    <mergeCell ref="M20:N20"/>
    <mergeCell ref="M19:N19"/>
    <mergeCell ref="M18:N18"/>
    <mergeCell ref="M17:N17"/>
    <mergeCell ref="M16:N16"/>
    <mergeCell ref="M15:N15"/>
    <mergeCell ref="M30:N30"/>
  </mergeCells>
  <conditionalFormatting sqref="L12:L61 E12:J61">
    <cfRule type="cellIs" dxfId="64" priority="4" operator="lessThan">
      <formula>51</formula>
    </cfRule>
  </conditionalFormatting>
  <conditionalFormatting sqref="N67:N71 E75:M81">
    <cfRule type="cellIs" dxfId="63" priority="2" operator="equal">
      <formula>0</formula>
    </cfRule>
    <cfRule type="containsErrors" dxfId="62" priority="3">
      <formula>ISERROR(E67)</formula>
    </cfRule>
  </conditionalFormatting>
  <conditionalFormatting sqref="AB12:AB61">
    <cfRule type="top10" dxfId="61" priority="1" bottom="1" rank="10"/>
  </conditionalFormatting>
  <pageMargins left="0.78740157480314965" right="0.39370078740157483" top="0.39370078740157483" bottom="0.39370078740157483" header="0.31496062992125984" footer="0.31496062992125984"/>
  <pageSetup scale="54" fitToHeight="0" orientation="portrait" horizontalDpi="4294967294"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92D050"/>
    <pageSetUpPr fitToPage="1"/>
  </sheetPr>
  <dimension ref="A1:IA73"/>
  <sheetViews>
    <sheetView showGridLines="0" showRowColHeaders="0" showZeros="0" zoomScale="85" zoomScaleNormal="85" workbookViewId="0">
      <pane xSplit="4" ySplit="13" topLeftCell="F14" activePane="bottomRight" state="frozen"/>
      <selection activeCell="BW64" sqref="BW64"/>
      <selection pane="topRight" activeCell="BW64" sqref="BW64"/>
      <selection pane="bottomLeft" activeCell="BW64" sqref="BW64"/>
      <selection pane="bottomRight" activeCell="F14" sqref="F14"/>
    </sheetView>
  </sheetViews>
  <sheetFormatPr baseColWidth="10" defaultColWidth="4" defaultRowHeight="15"/>
  <cols>
    <col min="1" max="2" width="4.25" style="26" customWidth="1"/>
    <col min="3" max="3" width="8.125" style="26" customWidth="1"/>
    <col min="4" max="4" width="24.25" style="26" customWidth="1"/>
    <col min="5" max="5" width="4.5" style="26" hidden="1" customWidth="1"/>
    <col min="6" max="30" width="2.75" style="26" customWidth="1"/>
    <col min="31" max="75" width="2.75" style="26" hidden="1" customWidth="1"/>
    <col min="76" max="77" width="3.875" style="26" customWidth="1"/>
    <col min="78" max="79" width="3.875" style="43" customWidth="1"/>
    <col min="80" max="80" width="4.375" style="43" customWidth="1"/>
    <col min="81" max="81" width="8.625" style="25" customWidth="1"/>
    <col min="82" max="82" width="4.5" style="25" customWidth="1"/>
    <col min="83" max="83" width="4" style="25" customWidth="1"/>
    <col min="84" max="89" width="6.75" style="25" hidden="1" customWidth="1"/>
    <col min="90" max="90" width="2.375" style="25" hidden="1" customWidth="1"/>
    <col min="91" max="92" width="3.25" style="25" hidden="1" customWidth="1"/>
    <col min="93" max="93" width="3.25" style="25" customWidth="1"/>
    <col min="94" max="97" width="2.375" style="25" customWidth="1"/>
    <col min="98" max="98" width="1.25" style="25" customWidth="1"/>
    <col min="99" max="103" width="2.375" style="25" customWidth="1"/>
    <col min="104" max="104" width="1.25" style="25" customWidth="1"/>
    <col min="105" max="109" width="2.375" style="25" customWidth="1"/>
    <col min="110" max="110" width="1.25" style="25" customWidth="1"/>
    <col min="111" max="115" width="2.375" style="25" customWidth="1"/>
    <col min="116" max="116" width="1.25" style="25" customWidth="1"/>
    <col min="117" max="117" width="4" style="63"/>
    <col min="118" max="119" width="4" style="25"/>
    <col min="120" max="124" width="2.375" style="25" customWidth="1"/>
    <col min="125" max="125" width="1.25" style="25" customWidth="1"/>
    <col min="126" max="130" width="2.375" style="25" customWidth="1"/>
    <col min="131" max="131" width="1.25" style="25" customWidth="1"/>
    <col min="132" max="136" width="2.375" style="25" customWidth="1"/>
    <col min="137" max="137" width="1.25" style="25" customWidth="1"/>
    <col min="138" max="142" width="2.375" style="25" customWidth="1"/>
    <col min="143" max="143" width="1.25" style="25" customWidth="1"/>
    <col min="144" max="148" width="2.375" style="25" customWidth="1"/>
    <col min="149" max="149" width="1.25" style="25" customWidth="1"/>
    <col min="150" max="154" width="2.375" style="25" customWidth="1"/>
    <col min="155" max="155" width="1.25" style="25" customWidth="1"/>
    <col min="156" max="158" width="4" style="25"/>
    <col min="159" max="163" width="2.375" style="25" customWidth="1"/>
    <col min="164" max="164" width="1.25" style="25" customWidth="1"/>
    <col min="165" max="169" width="2.375" style="25" customWidth="1"/>
    <col min="170" max="170" width="1.25" style="25" customWidth="1"/>
    <col min="171" max="175" width="2.375" style="25" customWidth="1"/>
    <col min="176" max="176" width="1.25" style="25" customWidth="1"/>
    <col min="177" max="181" width="2.375" style="25" customWidth="1"/>
    <col min="182" max="182" width="1.25" style="25" customWidth="1"/>
    <col min="183" max="187" width="2.375" style="25" customWidth="1"/>
    <col min="188" max="188" width="1.25" style="25" customWidth="1"/>
    <col min="189" max="193" width="2.375" style="25" customWidth="1"/>
    <col min="194" max="194" width="1.25" style="25" customWidth="1"/>
    <col min="195" max="195" width="4" style="25"/>
    <col min="196" max="196" width="4" style="66"/>
    <col min="197" max="201" width="2.375" style="66" customWidth="1"/>
    <col min="202" max="202" width="1.375" style="66" customWidth="1"/>
    <col min="203" max="207" width="2.375" style="66" customWidth="1"/>
    <col min="208" max="208" width="1.375" style="66" customWidth="1"/>
    <col min="209" max="209" width="2.375" style="66" customWidth="1"/>
    <col min="210" max="213" width="2.375" style="67" customWidth="1"/>
    <col min="214" max="214" width="1.375" style="67" customWidth="1"/>
    <col min="215" max="219" width="2.375" style="67" customWidth="1"/>
    <col min="220" max="220" width="1.375" style="67" customWidth="1"/>
    <col min="221" max="225" width="2.375" style="67" customWidth="1"/>
    <col min="226" max="226" width="1.375" style="67" customWidth="1"/>
    <col min="227" max="231" width="2.375" style="67" customWidth="1"/>
    <col min="232" max="232" width="1.375" style="67" customWidth="1"/>
    <col min="233" max="235" width="4" style="67"/>
    <col min="236" max="16384" width="4" style="68"/>
  </cols>
  <sheetData>
    <row r="1" spans="1:233" ht="16.5" customHeight="1">
      <c r="A1" s="64"/>
      <c r="D1" s="426" t="str">
        <f>IF(FILIACIÓN!C1="","",FILIACIÓN!C1)</f>
        <v xml:space="preserve">UNIDAD EDUCATIVA </v>
      </c>
      <c r="E1" s="426"/>
      <c r="BZ1" s="48"/>
      <c r="CA1" s="48"/>
      <c r="CB1" s="48"/>
      <c r="CQ1" s="343"/>
    </row>
    <row r="2" spans="1:233" ht="18" customHeight="1">
      <c r="A2" s="64"/>
      <c r="D2" s="426" t="str">
        <f>IF(FILIACIÓN!C2="","",FILIACIÓN!C2)</f>
        <v>NIVEL SECUNDARIA COMUNITARIA PRODUCTIVA</v>
      </c>
      <c r="E2" s="426"/>
      <c r="L2" s="727" t="s">
        <v>376</v>
      </c>
      <c r="M2" s="728"/>
      <c r="N2" s="728"/>
      <c r="O2" s="728"/>
      <c r="P2" s="728"/>
      <c r="Q2" s="728"/>
      <c r="R2" s="728"/>
      <c r="S2" s="728"/>
      <c r="T2" s="728"/>
      <c r="U2" s="728"/>
      <c r="V2" s="728"/>
      <c r="W2" s="728"/>
      <c r="X2" s="728"/>
      <c r="Y2" s="728"/>
      <c r="Z2" s="728"/>
      <c r="AA2" s="728"/>
      <c r="AB2" s="728"/>
      <c r="AC2" s="728"/>
      <c r="AD2" s="728"/>
      <c r="AE2" s="728"/>
      <c r="AF2" s="728"/>
      <c r="AG2" s="728"/>
      <c r="AH2" s="728"/>
      <c r="AI2" s="728"/>
      <c r="AJ2" s="728"/>
      <c r="AK2" s="728"/>
      <c r="AL2" s="728"/>
      <c r="AM2" s="728"/>
      <c r="AN2" s="728"/>
      <c r="AO2" s="728"/>
      <c r="AP2" s="728"/>
      <c r="AQ2" s="728"/>
      <c r="AR2" s="728"/>
      <c r="AS2" s="728"/>
      <c r="AT2" s="728"/>
      <c r="AU2" s="728"/>
      <c r="AV2" s="728"/>
      <c r="AW2" s="728"/>
      <c r="AX2" s="728"/>
      <c r="AY2" s="728"/>
      <c r="AZ2" s="728"/>
      <c r="BA2" s="728"/>
      <c r="BB2" s="728"/>
      <c r="BC2" s="728"/>
      <c r="BD2" s="728"/>
      <c r="BE2" s="728"/>
      <c r="BF2" s="728"/>
      <c r="BG2" s="728"/>
      <c r="BH2" s="728"/>
      <c r="BI2" s="728"/>
      <c r="BJ2" s="728"/>
      <c r="BK2" s="728"/>
      <c r="BL2" s="728"/>
      <c r="BM2" s="728"/>
      <c r="BN2" s="728"/>
      <c r="BO2" s="728"/>
      <c r="BP2" s="728"/>
      <c r="BQ2" s="728"/>
      <c r="BR2" s="728"/>
      <c r="BS2" s="728"/>
      <c r="BT2" s="728"/>
      <c r="BU2" s="728"/>
      <c r="BV2" s="728"/>
      <c r="BW2" s="728"/>
      <c r="BX2" s="728"/>
      <c r="BY2" s="728"/>
      <c r="BZ2" s="728"/>
      <c r="CA2" s="728"/>
      <c r="CB2" s="728"/>
      <c r="CQ2" s="343"/>
    </row>
    <row r="3" spans="1:233" ht="18" customHeight="1">
      <c r="A3" s="64"/>
      <c r="D3" s="426" t="str">
        <f>IF(FILIACIÓN!C3="","",FILIACIÓN!C3)</f>
        <v xml:space="preserve">TURNO </v>
      </c>
      <c r="E3" s="426"/>
      <c r="CQ3" s="343"/>
      <c r="DM3" s="198"/>
    </row>
    <row r="4" spans="1:233" ht="18" customHeight="1">
      <c r="A4" s="25"/>
      <c r="D4" s="427" t="str">
        <f>IF(FILIACIÓN!E3="","",FILIACIÓN!E3)</f>
        <v xml:space="preserve">SIE </v>
      </c>
      <c r="E4" s="427"/>
      <c r="G4" s="528"/>
      <c r="H4" s="528"/>
      <c r="I4" s="528"/>
      <c r="J4" s="528"/>
      <c r="K4" s="528"/>
      <c r="L4" s="766" t="s">
        <v>377</v>
      </c>
      <c r="M4" s="766"/>
      <c r="N4" s="766"/>
      <c r="O4" s="766"/>
      <c r="P4" s="766"/>
      <c r="Q4" s="766"/>
      <c r="R4" s="766"/>
      <c r="S4" s="766"/>
      <c r="T4" s="766"/>
      <c r="U4" s="766"/>
      <c r="V4" s="766"/>
      <c r="W4" s="766"/>
      <c r="X4" s="766"/>
      <c r="Y4" s="766"/>
      <c r="Z4" s="766"/>
      <c r="AA4" s="766"/>
      <c r="AB4" s="766"/>
      <c r="AC4" s="766"/>
      <c r="AD4" s="766"/>
      <c r="AE4" s="766"/>
      <c r="AF4" s="766"/>
      <c r="AG4" s="766"/>
      <c r="AH4" s="766"/>
      <c r="AI4" s="766"/>
      <c r="AJ4" s="766"/>
      <c r="AK4" s="766"/>
      <c r="AL4" s="766"/>
      <c r="AM4" s="766"/>
      <c r="AN4" s="766"/>
      <c r="AO4" s="766"/>
      <c r="AP4" s="766"/>
      <c r="AQ4" s="766"/>
      <c r="AR4" s="766"/>
      <c r="AS4" s="766"/>
      <c r="AT4" s="766"/>
      <c r="AU4" s="766"/>
      <c r="AV4" s="766"/>
      <c r="AW4" s="766"/>
      <c r="AX4" s="766"/>
      <c r="AY4" s="766"/>
      <c r="AZ4" s="766"/>
      <c r="BA4" s="766"/>
      <c r="BB4" s="766"/>
      <c r="BC4" s="766"/>
      <c r="BD4" s="766"/>
      <c r="BE4" s="766"/>
      <c r="BF4" s="766"/>
      <c r="BG4" s="766"/>
      <c r="BH4" s="766"/>
      <c r="BI4" s="766"/>
      <c r="BJ4" s="766"/>
      <c r="BK4" s="766"/>
      <c r="BL4" s="766"/>
      <c r="BM4" s="766"/>
      <c r="BN4" s="766"/>
      <c r="BO4" s="766"/>
      <c r="BP4" s="766"/>
      <c r="BQ4" s="766"/>
      <c r="BR4" s="766"/>
      <c r="BS4" s="766"/>
      <c r="BT4" s="766"/>
      <c r="BU4" s="766"/>
      <c r="BV4" s="766"/>
      <c r="BW4" s="766"/>
      <c r="BX4" s="766"/>
      <c r="BY4" s="766"/>
      <c r="BZ4" s="766"/>
      <c r="CA4" s="766"/>
      <c r="CB4" s="766"/>
      <c r="CG4" s="46"/>
      <c r="CH4" s="46"/>
      <c r="CI4" s="46"/>
      <c r="CJ4" s="46"/>
      <c r="CK4" s="46"/>
      <c r="CL4" s="46"/>
      <c r="CN4" s="46"/>
      <c r="CO4" s="46"/>
      <c r="CP4" s="46"/>
      <c r="CQ4" s="344"/>
      <c r="CR4" s="46"/>
      <c r="CS4" s="46"/>
      <c r="CT4" s="46"/>
      <c r="CU4" s="46"/>
      <c r="CV4" s="46"/>
      <c r="CW4" s="46"/>
      <c r="CX4" s="46"/>
      <c r="CY4" s="46"/>
      <c r="CZ4" s="46"/>
      <c r="DA4" s="46"/>
      <c r="DB4" s="46"/>
      <c r="DC4" s="46"/>
      <c r="DD4" s="46"/>
      <c r="DE4" s="46"/>
      <c r="DF4" s="46"/>
      <c r="DG4" s="46"/>
      <c r="DH4" s="46"/>
      <c r="DI4" s="46"/>
      <c r="DJ4" s="46"/>
      <c r="DK4" s="46"/>
      <c r="DL4" s="46"/>
      <c r="DM4" s="198"/>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row>
    <row r="5" spans="1:233" ht="18" customHeight="1">
      <c r="A5" s="25"/>
      <c r="B5" s="48"/>
      <c r="D5" s="428" t="str">
        <f>IF(FILIACIÓN!C4="","",FILIACIÓN!C4)</f>
        <v>GESTION 2025</v>
      </c>
      <c r="E5" s="428"/>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510"/>
      <c r="AH5" s="510"/>
      <c r="AI5" s="510"/>
      <c r="AJ5" s="510"/>
      <c r="AK5" s="510"/>
      <c r="AL5" s="510"/>
      <c r="AM5" s="510"/>
      <c r="AN5" s="510"/>
      <c r="AO5" s="510"/>
      <c r="AP5" s="510"/>
      <c r="AQ5" s="425"/>
      <c r="AR5" s="627"/>
      <c r="AS5" s="627"/>
      <c r="AT5" s="627"/>
      <c r="AU5" s="627"/>
      <c r="AV5" s="627"/>
      <c r="AW5" s="627"/>
      <c r="AX5" s="627"/>
      <c r="AY5" s="627"/>
      <c r="AZ5" s="627"/>
      <c r="BA5" s="627"/>
      <c r="BB5" s="627"/>
      <c r="BC5" s="627"/>
      <c r="BD5" s="627"/>
      <c r="BE5" s="627"/>
      <c r="BF5" s="627"/>
      <c r="BG5" s="627"/>
      <c r="BH5" s="627"/>
      <c r="BI5" s="627"/>
      <c r="BJ5" s="627"/>
      <c r="BK5" s="627"/>
      <c r="BL5" s="627"/>
      <c r="BM5" s="627"/>
      <c r="BN5" s="627"/>
      <c r="BO5" s="627"/>
      <c r="BP5" s="627"/>
      <c r="BQ5" s="627"/>
      <c r="BR5" s="627"/>
      <c r="BS5" s="627"/>
      <c r="BT5" s="627"/>
      <c r="BU5" s="627"/>
      <c r="BV5" s="425"/>
      <c r="BW5" s="425"/>
      <c r="CG5" s="199"/>
      <c r="CH5" s="199"/>
      <c r="CI5" s="199"/>
      <c r="CJ5" s="199"/>
      <c r="CK5" s="607"/>
      <c r="CL5" s="607"/>
      <c r="CO5" s="607"/>
      <c r="CP5" s="607"/>
      <c r="CQ5" s="343"/>
      <c r="CR5" s="607"/>
      <c r="CS5" s="199"/>
      <c r="CU5" s="199"/>
      <c r="CV5" s="199"/>
      <c r="CW5" s="199"/>
      <c r="CX5" s="199"/>
      <c r="CY5" s="199"/>
      <c r="DA5" s="199"/>
      <c r="DB5" s="199"/>
      <c r="DC5" s="199"/>
      <c r="DD5" s="199"/>
      <c r="DE5" s="199"/>
      <c r="DG5" s="199"/>
      <c r="DH5" s="199"/>
      <c r="DI5" s="199"/>
      <c r="DJ5" s="199"/>
      <c r="DK5" s="199"/>
      <c r="DM5" s="198"/>
      <c r="DP5" s="199"/>
      <c r="DQ5" s="199"/>
      <c r="DR5" s="199"/>
      <c r="DS5" s="199"/>
      <c r="DT5" s="199"/>
      <c r="DV5" s="199"/>
      <c r="DW5" s="199"/>
      <c r="DX5" s="199"/>
      <c r="DY5" s="199"/>
      <c r="DZ5" s="199"/>
      <c r="EB5" s="199"/>
      <c r="EC5" s="199"/>
      <c r="ED5" s="199"/>
      <c r="EE5" s="199"/>
      <c r="EF5" s="199"/>
      <c r="EH5" s="199"/>
      <c r="EI5" s="199"/>
      <c r="EJ5" s="199"/>
      <c r="EK5" s="199"/>
      <c r="EL5" s="199"/>
      <c r="EN5" s="199"/>
      <c r="EO5" s="199"/>
      <c r="EP5" s="199"/>
      <c r="EQ5" s="199"/>
      <c r="ER5" s="199"/>
      <c r="ET5" s="199"/>
      <c r="EU5" s="199"/>
      <c r="EV5" s="199"/>
      <c r="EW5" s="199"/>
      <c r="EX5" s="199"/>
      <c r="FC5" s="62"/>
      <c r="FD5" s="62"/>
      <c r="FE5" s="62"/>
      <c r="FF5" s="62"/>
      <c r="FG5" s="62"/>
      <c r="FI5" s="62"/>
      <c r="FJ5" s="62"/>
      <c r="FK5" s="62"/>
      <c r="FL5" s="62"/>
      <c r="FM5" s="62"/>
      <c r="FO5" s="62"/>
      <c r="FP5" s="62"/>
      <c r="FQ5" s="62"/>
      <c r="FR5" s="62"/>
      <c r="FS5" s="62"/>
      <c r="FU5" s="62"/>
      <c r="FV5" s="62"/>
      <c r="FW5" s="62"/>
      <c r="FX5" s="62"/>
      <c r="FY5" s="62"/>
      <c r="GA5" s="62"/>
      <c r="GB5" s="62"/>
      <c r="GC5" s="62"/>
      <c r="GD5" s="62"/>
      <c r="GE5" s="62"/>
      <c r="GG5" s="62"/>
      <c r="GH5" s="62"/>
      <c r="GI5" s="62"/>
      <c r="GJ5" s="62"/>
      <c r="GK5" s="62"/>
    </row>
    <row r="6" spans="1:233" ht="5.25" customHeight="1">
      <c r="A6" s="25"/>
      <c r="B6" s="48"/>
      <c r="C6" s="69"/>
      <c r="D6" s="61"/>
      <c r="E6" s="61"/>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375"/>
      <c r="AZ6" s="375"/>
      <c r="BA6" s="375"/>
      <c r="BB6" s="375"/>
      <c r="BC6" s="375"/>
      <c r="BD6" s="375"/>
      <c r="BE6" s="375"/>
      <c r="BF6" s="375"/>
      <c r="BG6" s="375"/>
      <c r="BH6" s="375"/>
      <c r="BI6" s="375"/>
      <c r="BJ6" s="375"/>
      <c r="BK6" s="375"/>
      <c r="BL6" s="375"/>
      <c r="BM6" s="375"/>
      <c r="BN6" s="375"/>
      <c r="BO6" s="375"/>
      <c r="BP6" s="375"/>
      <c r="BQ6" s="375"/>
      <c r="BR6" s="375"/>
      <c r="BS6" s="375"/>
      <c r="BT6" s="375"/>
      <c r="BU6" s="375"/>
      <c r="BV6" s="375"/>
      <c r="BW6" s="375"/>
      <c r="BX6" s="375"/>
      <c r="BY6" s="375"/>
      <c r="BZ6" s="375"/>
      <c r="CA6" s="375"/>
      <c r="CB6" s="375"/>
      <c r="CD6" s="729" t="s">
        <v>249</v>
      </c>
      <c r="CG6" s="199"/>
      <c r="CH6" s="199"/>
      <c r="CI6" s="199"/>
      <c r="CJ6" s="199"/>
      <c r="CK6" s="607"/>
      <c r="CL6" s="607"/>
      <c r="CO6" s="607"/>
      <c r="CP6" s="607"/>
      <c r="CQ6" s="343"/>
      <c r="CR6" s="607"/>
      <c r="CS6" s="199"/>
      <c r="CU6" s="199"/>
      <c r="CV6" s="199"/>
      <c r="CW6" s="199"/>
      <c r="CX6" s="199"/>
      <c r="CY6" s="199"/>
      <c r="DA6" s="199"/>
      <c r="DB6" s="199"/>
      <c r="DC6" s="199"/>
      <c r="DD6" s="199"/>
      <c r="DE6" s="199"/>
      <c r="DG6" s="199"/>
      <c r="DH6" s="199"/>
      <c r="DI6" s="199"/>
      <c r="DJ6" s="199"/>
      <c r="DK6" s="199"/>
      <c r="DM6" s="198"/>
      <c r="DP6" s="199"/>
      <c r="DQ6" s="199"/>
      <c r="DR6" s="199"/>
      <c r="DS6" s="199"/>
      <c r="DT6" s="199"/>
      <c r="DV6" s="199"/>
      <c r="DW6" s="199"/>
      <c r="DX6" s="199"/>
      <c r="DY6" s="199"/>
      <c r="DZ6" s="199"/>
      <c r="EB6" s="199"/>
      <c r="EC6" s="199"/>
      <c r="ED6" s="199"/>
      <c r="EE6" s="199"/>
      <c r="EF6" s="199"/>
      <c r="EH6" s="199"/>
      <c r="EI6" s="199"/>
      <c r="EJ6" s="199"/>
      <c r="EK6" s="199"/>
      <c r="EL6" s="199"/>
      <c r="EN6" s="199"/>
      <c r="EO6" s="199"/>
      <c r="EP6" s="199"/>
      <c r="EQ6" s="199"/>
      <c r="ER6" s="199"/>
      <c r="ET6" s="199"/>
      <c r="EU6" s="199"/>
      <c r="EV6" s="199"/>
      <c r="EW6" s="199"/>
      <c r="EX6" s="199"/>
      <c r="FC6" s="62"/>
      <c r="FD6" s="62"/>
      <c r="FE6" s="62"/>
      <c r="FF6" s="62"/>
      <c r="FG6" s="62"/>
      <c r="FI6" s="62"/>
      <c r="FJ6" s="62"/>
      <c r="FK6" s="62"/>
      <c r="FL6" s="62"/>
      <c r="FM6" s="62"/>
      <c r="FO6" s="62"/>
      <c r="FP6" s="62"/>
      <c r="FQ6" s="62"/>
      <c r="FR6" s="62"/>
      <c r="FS6" s="62"/>
      <c r="FU6" s="62"/>
      <c r="FV6" s="62"/>
      <c r="FW6" s="62"/>
      <c r="FX6" s="62"/>
      <c r="FY6" s="62"/>
      <c r="GA6" s="62"/>
      <c r="GB6" s="62"/>
      <c r="GC6" s="62"/>
      <c r="GD6" s="62"/>
      <c r="GE6" s="62"/>
      <c r="GG6" s="62"/>
      <c r="GH6" s="62"/>
      <c r="GI6" s="62"/>
      <c r="GJ6" s="62"/>
      <c r="GK6" s="62"/>
    </row>
    <row r="7" spans="1:233" ht="5.25" customHeight="1">
      <c r="A7" s="25"/>
      <c r="B7" s="48"/>
      <c r="C7" s="69"/>
      <c r="D7" s="61"/>
      <c r="E7" s="61"/>
      <c r="F7" s="62"/>
      <c r="V7" s="62"/>
      <c r="W7" s="62"/>
      <c r="X7" s="62"/>
      <c r="Y7" s="62"/>
      <c r="Z7" s="62"/>
      <c r="AA7" s="62"/>
      <c r="AB7" s="62"/>
      <c r="AC7" s="230"/>
      <c r="AD7" s="230"/>
      <c r="AE7" s="230"/>
      <c r="AF7" s="62"/>
      <c r="AG7" s="510"/>
      <c r="AH7" s="510"/>
      <c r="AI7" s="510"/>
      <c r="AJ7" s="510"/>
      <c r="AK7" s="510"/>
      <c r="AL7" s="510"/>
      <c r="AM7" s="510"/>
      <c r="AN7" s="510"/>
      <c r="AO7" s="510"/>
      <c r="AP7" s="510"/>
      <c r="AQ7" s="194"/>
      <c r="AR7" s="627"/>
      <c r="AS7" s="627"/>
      <c r="AT7" s="627"/>
      <c r="AU7" s="627"/>
      <c r="AV7" s="627"/>
      <c r="AW7" s="627"/>
      <c r="AX7" s="627"/>
      <c r="AY7" s="627"/>
      <c r="AZ7" s="627"/>
      <c r="BA7" s="627"/>
      <c r="BB7" s="627"/>
      <c r="BC7" s="627"/>
      <c r="BD7" s="627"/>
      <c r="BE7" s="627"/>
      <c r="BF7" s="627"/>
      <c r="BG7" s="627"/>
      <c r="BH7" s="627"/>
      <c r="BI7" s="627"/>
      <c r="BJ7" s="627"/>
      <c r="BK7" s="627"/>
      <c r="BL7" s="627"/>
      <c r="BM7" s="627"/>
      <c r="BN7" s="627"/>
      <c r="BO7" s="627"/>
      <c r="BP7" s="627"/>
      <c r="BQ7" s="627"/>
      <c r="BR7" s="627"/>
      <c r="BS7" s="627"/>
      <c r="BT7" s="627"/>
      <c r="BU7" s="627"/>
      <c r="BV7" s="230"/>
      <c r="CD7" s="730"/>
      <c r="CG7" s="199"/>
      <c r="CH7" s="199"/>
      <c r="CI7" s="199"/>
      <c r="CJ7" s="199"/>
      <c r="CK7" s="607"/>
      <c r="CL7" s="607"/>
      <c r="CM7" s="607"/>
      <c r="CO7" s="607"/>
      <c r="CP7" s="607"/>
      <c r="CQ7" s="607"/>
      <c r="CR7" s="607"/>
      <c r="CS7" s="199"/>
      <c r="CU7" s="199"/>
      <c r="CV7" s="199"/>
      <c r="CW7" s="199"/>
      <c r="CX7" s="199"/>
      <c r="CY7" s="199"/>
      <c r="DA7" s="199"/>
      <c r="DB7" s="199"/>
      <c r="DC7" s="199"/>
      <c r="DD7" s="199"/>
      <c r="DE7" s="199"/>
      <c r="DG7" s="199"/>
      <c r="DH7" s="199"/>
      <c r="DI7" s="199"/>
      <c r="DJ7" s="199"/>
      <c r="DK7" s="199"/>
      <c r="DM7" s="198"/>
      <c r="DP7" s="199"/>
      <c r="DQ7" s="199"/>
      <c r="DR7" s="199"/>
      <c r="DS7" s="199"/>
      <c r="DT7" s="199"/>
      <c r="DV7" s="199"/>
      <c r="DW7" s="199"/>
      <c r="DX7" s="199"/>
      <c r="DY7" s="199"/>
      <c r="DZ7" s="199"/>
      <c r="EB7" s="199"/>
      <c r="EC7" s="199"/>
      <c r="ED7" s="199"/>
      <c r="EE7" s="199"/>
      <c r="EF7" s="199"/>
      <c r="EH7" s="199"/>
      <c r="EI7" s="199"/>
      <c r="EJ7" s="199"/>
      <c r="EK7" s="199"/>
      <c r="EL7" s="199"/>
      <c r="EN7" s="199"/>
      <c r="EO7" s="199"/>
      <c r="EP7" s="199"/>
      <c r="EQ7" s="199"/>
      <c r="ER7" s="199"/>
      <c r="ET7" s="199"/>
      <c r="EU7" s="199"/>
      <c r="EV7" s="199"/>
      <c r="EW7" s="199"/>
      <c r="EX7" s="199"/>
      <c r="FC7" s="62"/>
      <c r="FD7" s="62"/>
      <c r="FE7" s="62"/>
      <c r="FF7" s="62"/>
      <c r="FG7" s="62"/>
      <c r="FI7" s="62"/>
      <c r="FJ7" s="62"/>
      <c r="FK7" s="62"/>
      <c r="FL7" s="62"/>
      <c r="FM7" s="62"/>
      <c r="FO7" s="62"/>
      <c r="FP7" s="62"/>
      <c r="FQ7" s="62"/>
      <c r="FR7" s="62"/>
      <c r="FS7" s="62"/>
      <c r="FU7" s="62"/>
      <c r="FV7" s="62"/>
      <c r="FW7" s="62"/>
      <c r="FX7" s="62"/>
      <c r="FY7" s="62"/>
      <c r="GA7" s="62"/>
      <c r="GB7" s="62"/>
      <c r="GC7" s="62"/>
      <c r="GD7" s="62"/>
      <c r="GE7" s="62"/>
      <c r="GG7" s="62"/>
      <c r="GH7" s="62"/>
      <c r="GI7" s="62"/>
      <c r="GJ7" s="62"/>
      <c r="GK7" s="62"/>
    </row>
    <row r="8" spans="1:233" ht="21.75" customHeight="1" thickBot="1">
      <c r="A8" s="25"/>
      <c r="B8" s="428" t="str">
        <f>"AÑO DE ESCOLARIDAD:"&amp;" "&amp;FILIACIÓN!F5</f>
        <v xml:space="preserve">AÑO DE ESCOLARIDAD: </v>
      </c>
      <c r="E8" s="48"/>
      <c r="F8" s="428" t="str">
        <f>"CAMPO:"&amp;" "&amp;FILIACIÓN!F6</f>
        <v xml:space="preserve">CAMPO: </v>
      </c>
      <c r="H8" s="62"/>
      <c r="I8" s="62"/>
      <c r="J8" s="62"/>
      <c r="K8" s="62"/>
      <c r="N8" s="69"/>
      <c r="O8" s="48"/>
      <c r="P8" s="69"/>
      <c r="Q8" s="69"/>
      <c r="R8" s="69"/>
      <c r="S8" s="69"/>
      <c r="T8" s="69"/>
      <c r="U8" s="62"/>
      <c r="V8" s="62"/>
      <c r="W8" s="62"/>
      <c r="X8" s="62"/>
      <c r="Y8" s="62"/>
      <c r="Z8" s="62"/>
      <c r="AA8" s="62"/>
      <c r="AB8" s="62"/>
      <c r="AC8" s="230"/>
      <c r="AD8" s="230"/>
      <c r="AE8" s="230"/>
      <c r="AF8" s="62"/>
      <c r="AG8" s="510"/>
      <c r="AH8" s="510"/>
      <c r="AI8" s="510"/>
      <c r="AJ8" s="510"/>
      <c r="AK8" s="510"/>
      <c r="AL8" s="510"/>
      <c r="AM8" s="510"/>
      <c r="AN8" s="510"/>
      <c r="AO8" s="510"/>
      <c r="AP8" s="510"/>
      <c r="BX8" s="733" t="s">
        <v>320</v>
      </c>
      <c r="BY8" s="733"/>
      <c r="BZ8" s="733"/>
      <c r="CA8" s="733"/>
      <c r="CB8" s="733"/>
      <c r="CC8" s="24"/>
      <c r="CD8" s="117">
        <f>(COUNTA(F13:BW13)-COUNTIF(F12:BW12,"F"))</f>
        <v>0</v>
      </c>
      <c r="CG8" s="41"/>
      <c r="CH8" s="41"/>
      <c r="CI8" s="41"/>
      <c r="CJ8" s="41"/>
      <c r="CK8" s="41"/>
      <c r="CL8" s="41"/>
      <c r="CM8" s="41"/>
      <c r="CO8" s="41"/>
      <c r="CP8" s="41"/>
      <c r="CQ8" s="41"/>
      <c r="CR8" s="41"/>
      <c r="CS8" s="41"/>
      <c r="CU8" s="41"/>
      <c r="CV8" s="41"/>
      <c r="CW8" s="41"/>
      <c r="CX8" s="41"/>
      <c r="CY8" s="41"/>
      <c r="DA8" s="41"/>
      <c r="DB8" s="41"/>
      <c r="DC8" s="41"/>
      <c r="DD8" s="41"/>
      <c r="DE8" s="41"/>
      <c r="DG8" s="41"/>
      <c r="DH8" s="41"/>
      <c r="DI8" s="41"/>
      <c r="DJ8" s="41"/>
      <c r="DK8" s="41"/>
      <c r="DM8" s="198"/>
      <c r="DP8" s="41"/>
      <c r="DQ8" s="41"/>
      <c r="DR8" s="41"/>
      <c r="DS8" s="41"/>
      <c r="DT8" s="41"/>
      <c r="DV8" s="41"/>
      <c r="DW8" s="41"/>
      <c r="DX8" s="41"/>
      <c r="DY8" s="41"/>
      <c r="DZ8" s="41"/>
      <c r="EB8" s="41"/>
      <c r="EC8" s="41"/>
      <c r="ED8" s="41"/>
      <c r="EE8" s="41"/>
      <c r="EF8" s="41"/>
      <c r="EH8" s="41"/>
      <c r="EI8" s="41"/>
      <c r="EJ8" s="41"/>
      <c r="EK8" s="41"/>
      <c r="EL8" s="41"/>
      <c r="EN8" s="41"/>
      <c r="EO8" s="41"/>
      <c r="EP8" s="41"/>
      <c r="EQ8" s="41"/>
      <c r="ER8" s="41"/>
      <c r="ET8" s="41"/>
      <c r="EU8" s="41"/>
      <c r="EV8" s="41"/>
      <c r="EW8" s="41"/>
      <c r="EX8" s="41"/>
      <c r="FC8" s="41"/>
      <c r="FD8" s="41"/>
      <c r="FE8" s="41"/>
      <c r="FF8" s="41"/>
      <c r="FG8" s="41"/>
      <c r="FI8" s="41"/>
      <c r="FJ8" s="41"/>
      <c r="FK8" s="41"/>
      <c r="FL8" s="41"/>
      <c r="FM8" s="41"/>
      <c r="FO8" s="41"/>
      <c r="FP8" s="41"/>
      <c r="FQ8" s="41"/>
      <c r="FR8" s="41"/>
      <c r="FS8" s="41"/>
      <c r="FU8" s="41"/>
      <c r="FV8" s="41"/>
      <c r="FW8" s="41"/>
      <c r="FX8" s="41"/>
      <c r="FY8" s="41"/>
      <c r="GA8" s="41"/>
      <c r="GB8" s="41"/>
      <c r="GC8" s="41"/>
      <c r="GD8" s="41"/>
      <c r="GE8" s="41"/>
      <c r="GG8" s="41"/>
      <c r="GH8" s="41"/>
      <c r="GI8" s="41"/>
      <c r="GJ8" s="41"/>
      <c r="GK8" s="41"/>
    </row>
    <row r="9" spans="1:233" ht="18" customHeight="1" thickBot="1">
      <c r="A9" s="25"/>
      <c r="B9" s="428" t="str">
        <f>"ÁREA:"&amp;" "&amp;FILIACIÓN!F7</f>
        <v xml:space="preserve">ÁREA: </v>
      </c>
      <c r="C9" s="48"/>
      <c r="E9" s="69"/>
      <c r="F9" s="428" t="str">
        <f>"MAESTRO/A:"&amp;" "&amp;FILIACIÓN!F8</f>
        <v>MAESTRO/A: nombre maestro</v>
      </c>
      <c r="H9" s="62"/>
      <c r="I9" s="62"/>
      <c r="J9" s="62"/>
      <c r="K9" s="62"/>
      <c r="N9" s="69"/>
      <c r="O9" s="48"/>
      <c r="P9" s="69"/>
      <c r="Q9" s="69"/>
      <c r="R9" s="69"/>
      <c r="S9" s="69"/>
      <c r="T9" s="69"/>
      <c r="U9" s="62"/>
      <c r="BX9" s="744" t="s">
        <v>298</v>
      </c>
      <c r="BY9" s="745"/>
      <c r="BZ9" s="741" t="s">
        <v>323</v>
      </c>
      <c r="CA9" s="741" t="s">
        <v>324</v>
      </c>
      <c r="CB9" s="749" t="s">
        <v>132</v>
      </c>
      <c r="CC9" s="738" t="s">
        <v>3</v>
      </c>
      <c r="CD9" s="738" t="s">
        <v>182</v>
      </c>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200"/>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719"/>
      <c r="FC9" s="732"/>
      <c r="FD9" s="732"/>
      <c r="FE9" s="732"/>
      <c r="FF9" s="732"/>
      <c r="FG9" s="732"/>
      <c r="FH9" s="732"/>
      <c r="FI9" s="732"/>
      <c r="FJ9" s="732"/>
      <c r="FK9" s="732"/>
      <c r="FL9" s="732"/>
      <c r="FM9" s="732"/>
      <c r="FN9" s="732"/>
      <c r="FO9" s="732"/>
      <c r="FP9" s="732"/>
      <c r="FQ9" s="732"/>
      <c r="FR9" s="732"/>
      <c r="FS9" s="732"/>
      <c r="FT9" s="732"/>
      <c r="FU9" s="732"/>
      <c r="FV9" s="732"/>
      <c r="FW9" s="732"/>
      <c r="FX9" s="732"/>
      <c r="FY9" s="732"/>
      <c r="FZ9" s="732"/>
      <c r="GA9" s="732"/>
      <c r="GB9" s="732"/>
      <c r="GC9" s="732"/>
      <c r="GD9" s="732"/>
      <c r="GE9" s="732"/>
      <c r="GF9" s="732"/>
      <c r="GG9" s="732"/>
      <c r="GH9" s="732"/>
      <c r="GI9" s="732"/>
      <c r="GJ9" s="732"/>
      <c r="GK9" s="732"/>
      <c r="GL9" s="732"/>
      <c r="GM9" s="719"/>
      <c r="GO9" s="732"/>
      <c r="GP9" s="732"/>
      <c r="GQ9" s="732"/>
      <c r="GR9" s="732"/>
      <c r="GS9" s="732"/>
      <c r="GT9" s="732"/>
      <c r="GU9" s="732"/>
      <c r="GV9" s="732"/>
      <c r="GW9" s="732"/>
      <c r="GX9" s="732"/>
      <c r="GY9" s="732"/>
      <c r="GZ9" s="732"/>
      <c r="HA9" s="732"/>
      <c r="HB9" s="732"/>
      <c r="HC9" s="732"/>
      <c r="HD9" s="732"/>
      <c r="HE9" s="732"/>
      <c r="HF9" s="732"/>
      <c r="HG9" s="732"/>
      <c r="HH9" s="732"/>
      <c r="HI9" s="732"/>
      <c r="HJ9" s="732"/>
      <c r="HK9" s="732"/>
      <c r="HL9" s="732"/>
      <c r="HM9" s="732"/>
      <c r="HN9" s="732"/>
      <c r="HO9" s="732"/>
      <c r="HP9" s="732"/>
      <c r="HQ9" s="732"/>
      <c r="HR9" s="732"/>
      <c r="HS9" s="732"/>
      <c r="HT9" s="732"/>
      <c r="HU9" s="732"/>
      <c r="HV9" s="732"/>
      <c r="HW9" s="732"/>
      <c r="HX9" s="732"/>
      <c r="HY9" s="719"/>
    </row>
    <row r="10" spans="1:233" ht="5.25" customHeight="1" thickBot="1">
      <c r="B10" s="48"/>
      <c r="C10" s="61"/>
      <c r="D10" s="61"/>
      <c r="E10" s="61"/>
      <c r="F10" s="302"/>
      <c r="G10" s="302"/>
      <c r="H10" s="302"/>
      <c r="I10" s="302"/>
      <c r="J10" s="360"/>
      <c r="K10" s="361"/>
      <c r="L10" s="302"/>
      <c r="M10" s="360"/>
      <c r="N10" s="302"/>
      <c r="O10" s="302"/>
      <c r="P10" s="302"/>
      <c r="Q10" s="302"/>
      <c r="R10" s="302"/>
      <c r="S10" s="302"/>
      <c r="T10" s="360"/>
      <c r="U10" s="361"/>
      <c r="V10" s="360"/>
      <c r="W10" s="302"/>
      <c r="X10" s="302"/>
      <c r="Y10" s="302"/>
      <c r="Z10" s="302"/>
      <c r="AA10" s="302"/>
      <c r="AB10" s="360"/>
      <c r="AC10" s="360"/>
      <c r="AD10" s="361"/>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c r="BS10" s="302"/>
      <c r="BT10" s="302"/>
      <c r="BU10" s="302"/>
      <c r="BV10" s="302"/>
      <c r="BW10" s="302"/>
      <c r="BX10" s="752" t="s">
        <v>322</v>
      </c>
      <c r="BY10" s="746" t="s">
        <v>321</v>
      </c>
      <c r="BZ10" s="742"/>
      <c r="CA10" s="742"/>
      <c r="CB10" s="750"/>
      <c r="CC10" s="739"/>
      <c r="CD10" s="739"/>
      <c r="DM10" s="200"/>
      <c r="EZ10" s="719"/>
      <c r="FC10" s="731"/>
      <c r="FD10" s="731"/>
      <c r="FE10" s="731"/>
      <c r="FF10" s="731"/>
      <c r="FG10" s="731"/>
      <c r="FI10" s="731"/>
      <c r="FJ10" s="731"/>
      <c r="FK10" s="731"/>
      <c r="FL10" s="731"/>
      <c r="FM10" s="731"/>
      <c r="FO10" s="731"/>
      <c r="FP10" s="731"/>
      <c r="FQ10" s="731"/>
      <c r="FR10" s="731"/>
      <c r="FS10" s="731"/>
      <c r="FU10" s="731"/>
      <c r="FV10" s="731"/>
      <c r="FW10" s="731"/>
      <c r="FX10" s="731"/>
      <c r="FY10" s="731"/>
      <c r="GA10" s="731"/>
      <c r="GB10" s="731"/>
      <c r="GC10" s="731"/>
      <c r="GD10" s="731"/>
      <c r="GE10" s="731"/>
      <c r="GG10" s="731"/>
      <c r="GH10" s="731"/>
      <c r="GI10" s="731"/>
      <c r="GJ10" s="731"/>
      <c r="GK10" s="731"/>
      <c r="GM10" s="719"/>
      <c r="GO10" s="731"/>
      <c r="GP10" s="731"/>
      <c r="GQ10" s="731"/>
      <c r="GR10" s="731"/>
      <c r="GS10" s="731"/>
      <c r="GT10" s="25"/>
      <c r="GU10" s="731"/>
      <c r="GV10" s="731"/>
      <c r="GW10" s="731"/>
      <c r="GX10" s="731"/>
      <c r="GY10" s="731"/>
      <c r="GZ10" s="25"/>
      <c r="HA10" s="731"/>
      <c r="HB10" s="731"/>
      <c r="HC10" s="731"/>
      <c r="HD10" s="731"/>
      <c r="HE10" s="731"/>
      <c r="HF10" s="25"/>
      <c r="HG10" s="731"/>
      <c r="HH10" s="731"/>
      <c r="HI10" s="731"/>
      <c r="HJ10" s="731"/>
      <c r="HK10" s="731"/>
      <c r="HL10" s="25"/>
      <c r="HM10" s="731"/>
      <c r="HN10" s="731"/>
      <c r="HO10" s="731"/>
      <c r="HP10" s="731"/>
      <c r="HQ10" s="731"/>
      <c r="HR10" s="25"/>
      <c r="HS10" s="731"/>
      <c r="HT10" s="731"/>
      <c r="HU10" s="731"/>
      <c r="HV10" s="731"/>
      <c r="HW10" s="731"/>
      <c r="HX10" s="25"/>
      <c r="HY10" s="719"/>
    </row>
    <row r="11" spans="1:233" ht="18.75" customHeight="1" thickBot="1">
      <c r="B11" s="25"/>
      <c r="C11" s="25"/>
      <c r="D11" s="25"/>
      <c r="E11" s="25"/>
      <c r="F11" s="769"/>
      <c r="G11" s="770"/>
      <c r="H11" s="770"/>
      <c r="I11" s="770"/>
      <c r="J11" s="770"/>
      <c r="K11" s="770"/>
      <c r="L11" s="770"/>
      <c r="M11" s="770"/>
      <c r="N11" s="770"/>
      <c r="O11" s="770"/>
      <c r="P11" s="770"/>
      <c r="Q11" s="770"/>
      <c r="R11" s="770"/>
      <c r="S11" s="770"/>
      <c r="T11" s="770"/>
      <c r="U11" s="770"/>
      <c r="V11" s="770"/>
      <c r="W11" s="770"/>
      <c r="X11" s="770"/>
      <c r="Y11" s="770"/>
      <c r="Z11" s="770"/>
      <c r="AA11" s="770"/>
      <c r="AB11" s="770"/>
      <c r="AC11" s="770"/>
      <c r="AD11" s="770"/>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1"/>
      <c r="BX11" s="753"/>
      <c r="BY11" s="747"/>
      <c r="BZ11" s="742"/>
      <c r="CA11" s="742"/>
      <c r="CB11" s="750"/>
      <c r="CC11" s="739"/>
      <c r="CD11" s="739"/>
      <c r="DM11" s="200"/>
      <c r="EZ11" s="719"/>
      <c r="FC11" s="731"/>
      <c r="FD11" s="731"/>
      <c r="FE11" s="731"/>
      <c r="FF11" s="731"/>
      <c r="FG11" s="731"/>
      <c r="FI11" s="731"/>
      <c r="FJ11" s="731"/>
      <c r="FK11" s="731"/>
      <c r="FL11" s="731"/>
      <c r="FM11" s="731"/>
      <c r="FO11" s="731"/>
      <c r="FP11" s="731"/>
      <c r="FQ11" s="731"/>
      <c r="FR11" s="731"/>
      <c r="FS11" s="731"/>
      <c r="FU11" s="731"/>
      <c r="FV11" s="731"/>
      <c r="FW11" s="731"/>
      <c r="FX11" s="731"/>
      <c r="FY11" s="731"/>
      <c r="GA11" s="731"/>
      <c r="GB11" s="731"/>
      <c r="GC11" s="731"/>
      <c r="GD11" s="731"/>
      <c r="GE11" s="731"/>
      <c r="GG11" s="731"/>
      <c r="GH11" s="731"/>
      <c r="GI11" s="731"/>
      <c r="GJ11" s="731"/>
      <c r="GK11" s="731"/>
      <c r="GM11" s="719"/>
      <c r="GO11" s="731"/>
      <c r="GP11" s="731"/>
      <c r="GQ11" s="731"/>
      <c r="GR11" s="731"/>
      <c r="GS11" s="731"/>
      <c r="GT11" s="25"/>
      <c r="GU11" s="731"/>
      <c r="GV11" s="731"/>
      <c r="GW11" s="731"/>
      <c r="GX11" s="731"/>
      <c r="GY11" s="731"/>
      <c r="GZ11" s="25"/>
      <c r="HA11" s="731"/>
      <c r="HB11" s="731"/>
      <c r="HC11" s="731"/>
      <c r="HD11" s="731"/>
      <c r="HE11" s="731"/>
      <c r="HF11" s="25"/>
      <c r="HG11" s="731"/>
      <c r="HH11" s="731"/>
      <c r="HI11" s="731"/>
      <c r="HJ11" s="731"/>
      <c r="HK11" s="731"/>
      <c r="HL11" s="25"/>
      <c r="HM11" s="731"/>
      <c r="HN11" s="731"/>
      <c r="HO11" s="731"/>
      <c r="HP11" s="731"/>
      <c r="HQ11" s="731"/>
      <c r="HR11" s="25"/>
      <c r="HS11" s="731"/>
      <c r="HT11" s="731"/>
      <c r="HU11" s="731"/>
      <c r="HV11" s="731"/>
      <c r="HW11" s="731"/>
      <c r="HX11" s="25"/>
      <c r="HY11" s="719"/>
    </row>
    <row r="12" spans="1:233" ht="24" customHeight="1" thickBot="1">
      <c r="A12" s="734"/>
      <c r="B12" s="734"/>
      <c r="C12" s="734"/>
      <c r="D12" s="734"/>
      <c r="E12" s="489"/>
      <c r="F12" s="70">
        <v>1</v>
      </c>
      <c r="G12" s="71">
        <v>2</v>
      </c>
      <c r="H12" s="71">
        <v>3</v>
      </c>
      <c r="I12" s="71">
        <v>4</v>
      </c>
      <c r="J12" s="71">
        <v>5</v>
      </c>
      <c r="K12" s="71">
        <v>6</v>
      </c>
      <c r="L12" s="71">
        <v>7</v>
      </c>
      <c r="M12" s="71">
        <v>8</v>
      </c>
      <c r="N12" s="71">
        <v>9</v>
      </c>
      <c r="O12" s="71">
        <v>10</v>
      </c>
      <c r="P12" s="71">
        <v>11</v>
      </c>
      <c r="Q12" s="71">
        <v>12</v>
      </c>
      <c r="R12" s="71">
        <v>13</v>
      </c>
      <c r="S12" s="71">
        <v>14</v>
      </c>
      <c r="T12" s="71">
        <v>15</v>
      </c>
      <c r="U12" s="71">
        <v>16</v>
      </c>
      <c r="V12" s="71">
        <v>17</v>
      </c>
      <c r="W12" s="71">
        <v>18</v>
      </c>
      <c r="X12" s="71">
        <v>19</v>
      </c>
      <c r="Y12" s="71">
        <v>20</v>
      </c>
      <c r="Z12" s="71">
        <v>21</v>
      </c>
      <c r="AA12" s="71">
        <v>22</v>
      </c>
      <c r="AB12" s="71">
        <v>23</v>
      </c>
      <c r="AC12" s="71">
        <v>24</v>
      </c>
      <c r="AD12" s="71">
        <v>25</v>
      </c>
      <c r="AE12" s="71">
        <v>26</v>
      </c>
      <c r="AF12" s="71">
        <v>27</v>
      </c>
      <c r="AG12" s="71">
        <v>28</v>
      </c>
      <c r="AH12" s="71">
        <v>29</v>
      </c>
      <c r="AI12" s="71">
        <v>30</v>
      </c>
      <c r="AJ12" s="71">
        <v>31</v>
      </c>
      <c r="AK12" s="71">
        <v>32</v>
      </c>
      <c r="AL12" s="71">
        <v>33</v>
      </c>
      <c r="AM12" s="71">
        <v>34</v>
      </c>
      <c r="AN12" s="71">
        <v>35</v>
      </c>
      <c r="AO12" s="71">
        <v>36</v>
      </c>
      <c r="AP12" s="71">
        <v>37</v>
      </c>
      <c r="AQ12" s="71">
        <v>38</v>
      </c>
      <c r="AR12" s="71">
        <v>39</v>
      </c>
      <c r="AS12" s="71">
        <v>40</v>
      </c>
      <c r="AT12" s="71">
        <v>41</v>
      </c>
      <c r="AU12" s="71">
        <v>42</v>
      </c>
      <c r="AV12" s="71">
        <v>43</v>
      </c>
      <c r="AW12" s="71">
        <v>44</v>
      </c>
      <c r="AX12" s="71">
        <v>45</v>
      </c>
      <c r="AY12" s="71">
        <v>46</v>
      </c>
      <c r="AZ12" s="71">
        <v>47</v>
      </c>
      <c r="BA12" s="71">
        <v>48</v>
      </c>
      <c r="BB12" s="71">
        <v>49</v>
      </c>
      <c r="BC12" s="71">
        <v>50</v>
      </c>
      <c r="BD12" s="71">
        <v>51</v>
      </c>
      <c r="BE12" s="71">
        <v>52</v>
      </c>
      <c r="BF12" s="71">
        <v>53</v>
      </c>
      <c r="BG12" s="71">
        <v>54</v>
      </c>
      <c r="BH12" s="71">
        <v>55</v>
      </c>
      <c r="BI12" s="71">
        <v>56</v>
      </c>
      <c r="BJ12" s="71">
        <v>57</v>
      </c>
      <c r="BK12" s="71">
        <v>58</v>
      </c>
      <c r="BL12" s="71">
        <v>59</v>
      </c>
      <c r="BM12" s="71">
        <v>60</v>
      </c>
      <c r="BN12" s="71">
        <v>61</v>
      </c>
      <c r="BO12" s="71">
        <v>62</v>
      </c>
      <c r="BP12" s="71">
        <v>63</v>
      </c>
      <c r="BQ12" s="71">
        <v>64</v>
      </c>
      <c r="BR12" s="71">
        <v>65</v>
      </c>
      <c r="BS12" s="71">
        <v>66</v>
      </c>
      <c r="BT12" s="71">
        <v>67</v>
      </c>
      <c r="BU12" s="71">
        <v>68</v>
      </c>
      <c r="BV12" s="71">
        <v>69</v>
      </c>
      <c r="BW12" s="72">
        <v>70</v>
      </c>
      <c r="BX12" s="753"/>
      <c r="BY12" s="747"/>
      <c r="BZ12" s="742"/>
      <c r="CA12" s="742"/>
      <c r="CB12" s="750"/>
      <c r="CC12" s="739"/>
      <c r="CD12" s="739"/>
      <c r="CG12" s="198"/>
      <c r="CH12" s="198"/>
      <c r="CI12" s="198"/>
      <c r="CJ12" s="198"/>
      <c r="CK12" s="606"/>
      <c r="CL12" s="606"/>
      <c r="CM12" s="606"/>
      <c r="CO12" s="606"/>
      <c r="CP12" s="606"/>
      <c r="CQ12" s="606"/>
      <c r="CR12" s="606"/>
      <c r="CS12" s="198"/>
      <c r="CU12" s="198"/>
      <c r="CV12" s="198"/>
      <c r="CW12" s="198"/>
      <c r="CX12" s="198"/>
      <c r="CY12" s="198"/>
      <c r="DA12" s="198"/>
      <c r="DB12" s="198"/>
      <c r="DC12" s="198"/>
      <c r="DD12" s="198"/>
      <c r="DE12" s="198"/>
      <c r="DG12" s="198"/>
      <c r="DH12" s="198"/>
      <c r="DI12" s="198"/>
      <c r="DJ12" s="198"/>
      <c r="DK12" s="198"/>
      <c r="DM12" s="200"/>
      <c r="DP12" s="198"/>
      <c r="DQ12" s="198"/>
      <c r="DR12" s="198"/>
      <c r="DS12" s="198"/>
      <c r="DT12" s="198"/>
      <c r="DV12" s="198"/>
      <c r="DW12" s="198"/>
      <c r="DX12" s="198"/>
      <c r="DY12" s="198"/>
      <c r="DZ12" s="198"/>
      <c r="EB12" s="198"/>
      <c r="EC12" s="198"/>
      <c r="ED12" s="198"/>
      <c r="EE12" s="198"/>
      <c r="EF12" s="198"/>
      <c r="EH12" s="198"/>
      <c r="EI12" s="198"/>
      <c r="EJ12" s="198"/>
      <c r="EK12" s="198"/>
      <c r="EL12" s="198"/>
      <c r="EN12" s="198"/>
      <c r="EO12" s="198"/>
      <c r="EP12" s="198"/>
      <c r="EQ12" s="198"/>
      <c r="ER12" s="198"/>
      <c r="ET12" s="198"/>
      <c r="EU12" s="198"/>
      <c r="EV12" s="198"/>
      <c r="EW12" s="198"/>
      <c r="EX12" s="198"/>
      <c r="EZ12" s="719"/>
      <c r="FC12" s="63"/>
      <c r="FD12" s="63"/>
      <c r="FE12" s="63"/>
      <c r="FF12" s="63"/>
      <c r="FG12" s="63"/>
      <c r="FI12" s="63"/>
      <c r="FJ12" s="63"/>
      <c r="FK12" s="63"/>
      <c r="FL12" s="63"/>
      <c r="FM12" s="63"/>
      <c r="FO12" s="63"/>
      <c r="FP12" s="63"/>
      <c r="FQ12" s="63"/>
      <c r="FR12" s="63"/>
      <c r="FS12" s="63"/>
      <c r="FU12" s="63"/>
      <c r="FV12" s="63"/>
      <c r="FW12" s="63"/>
      <c r="FX12" s="63"/>
      <c r="FY12" s="63"/>
      <c r="GA12" s="63"/>
      <c r="GB12" s="63"/>
      <c r="GC12" s="63"/>
      <c r="GD12" s="63"/>
      <c r="GE12" s="63"/>
      <c r="GG12" s="63"/>
      <c r="GH12" s="63"/>
      <c r="GI12" s="63"/>
      <c r="GJ12" s="63"/>
      <c r="GK12" s="63"/>
      <c r="GM12" s="719"/>
      <c r="GO12" s="63"/>
      <c r="GP12" s="63"/>
      <c r="GQ12" s="63"/>
      <c r="GR12" s="63"/>
      <c r="GS12" s="63"/>
      <c r="GT12" s="25"/>
      <c r="GU12" s="63"/>
      <c r="GV12" s="63"/>
      <c r="GW12" s="63"/>
      <c r="GX12" s="63"/>
      <c r="GY12" s="63"/>
      <c r="GZ12" s="25"/>
      <c r="HA12" s="63"/>
      <c r="HB12" s="63"/>
      <c r="HC12" s="63"/>
      <c r="HD12" s="63"/>
      <c r="HE12" s="63"/>
      <c r="HF12" s="25"/>
      <c r="HG12" s="63"/>
      <c r="HH12" s="63"/>
      <c r="HI12" s="63"/>
      <c r="HJ12" s="63"/>
      <c r="HK12" s="63"/>
      <c r="HL12" s="25"/>
      <c r="HM12" s="63"/>
      <c r="HN12" s="63"/>
      <c r="HO12" s="63"/>
      <c r="HP12" s="63"/>
      <c r="HQ12" s="63"/>
      <c r="HR12" s="25"/>
      <c r="HS12" s="63"/>
      <c r="HT12" s="63"/>
      <c r="HU12" s="63"/>
      <c r="HV12" s="63"/>
      <c r="HW12" s="63"/>
      <c r="HX12" s="25"/>
      <c r="HY12" s="719"/>
    </row>
    <row r="13" spans="1:233" ht="42.75" customHeight="1" thickBot="1">
      <c r="A13" s="523" t="s">
        <v>0</v>
      </c>
      <c r="B13" s="735" t="s">
        <v>200</v>
      </c>
      <c r="C13" s="736"/>
      <c r="D13" s="737"/>
      <c r="E13" s="524" t="s">
        <v>20</v>
      </c>
      <c r="F13" s="100"/>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9"/>
      <c r="BX13" s="754"/>
      <c r="BY13" s="748"/>
      <c r="BZ13" s="743"/>
      <c r="CA13" s="743"/>
      <c r="CB13" s="751"/>
      <c r="CC13" s="740"/>
      <c r="CD13" s="740"/>
      <c r="CF13" s="496" t="s">
        <v>314</v>
      </c>
      <c r="CG13" s="497" t="s">
        <v>298</v>
      </c>
      <c r="CH13" s="497" t="s">
        <v>313</v>
      </c>
      <c r="CI13" s="497" t="s">
        <v>315</v>
      </c>
      <c r="CJ13" s="497" t="s">
        <v>316</v>
      </c>
      <c r="CK13" s="47"/>
      <c r="CL13" s="47"/>
      <c r="CM13" s="111" t="s">
        <v>251</v>
      </c>
      <c r="CN13" s="606" t="s">
        <v>270</v>
      </c>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200"/>
      <c r="DP13" s="47"/>
      <c r="DQ13" s="47"/>
      <c r="DR13" s="47"/>
      <c r="DS13" s="47"/>
      <c r="DT13" s="47"/>
      <c r="DU13" s="47"/>
      <c r="DV13" s="47"/>
      <c r="DW13" s="47"/>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719"/>
      <c r="FC13" s="47"/>
      <c r="FD13" s="47"/>
      <c r="FE13" s="47"/>
      <c r="FF13" s="47"/>
      <c r="FG13" s="47"/>
      <c r="FH13" s="47"/>
      <c r="FI13" s="47"/>
      <c r="FJ13" s="47"/>
      <c r="FK13" s="47"/>
      <c r="FL13" s="47"/>
      <c r="FM13" s="47"/>
      <c r="FN13" s="47"/>
      <c r="FO13" s="47"/>
      <c r="FP13" s="47"/>
      <c r="FQ13" s="47"/>
      <c r="FR13" s="47"/>
      <c r="FS13" s="47"/>
      <c r="FT13" s="47"/>
      <c r="FU13" s="47"/>
      <c r="FV13" s="47"/>
      <c r="FW13" s="47"/>
      <c r="FX13" s="47"/>
      <c r="FY13" s="47"/>
      <c r="FZ13" s="47"/>
      <c r="GA13" s="47"/>
      <c r="GB13" s="47"/>
      <c r="GC13" s="47"/>
      <c r="GD13" s="47"/>
      <c r="GE13" s="47"/>
      <c r="GF13" s="47"/>
      <c r="GG13" s="47"/>
      <c r="GH13" s="47"/>
      <c r="GI13" s="47"/>
      <c r="GJ13" s="47"/>
      <c r="GK13" s="47"/>
      <c r="GL13" s="47"/>
      <c r="GM13" s="719"/>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719"/>
    </row>
    <row r="14" spans="1:233" ht="21.75" customHeight="1">
      <c r="A14" s="188">
        <f>--SUBTOTAL(2,CN$13:CN14)</f>
        <v>1</v>
      </c>
      <c r="B14" s="758" t="str">
        <f>IF(FILIACIÓN!B11="","",UPPER(FILIACIÓN!B11))</f>
        <v/>
      </c>
      <c r="C14" s="759"/>
      <c r="D14" s="760"/>
      <c r="E14" s="515" t="str">
        <f>IFERROR(CD14,"")</f>
        <v/>
      </c>
      <c r="F14" s="167"/>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9"/>
      <c r="BX14" s="177">
        <f>COUNTIF(F14:BW14,"L")</f>
        <v>0</v>
      </c>
      <c r="BY14" s="178">
        <f>COUNTIF(F14:BW14,"F")</f>
        <v>0</v>
      </c>
      <c r="BZ14" s="176">
        <f t="shared" ref="BZ14:BZ63" si="0">COUNTIF(F14:BW14,"T")</f>
        <v>0</v>
      </c>
      <c r="CA14" s="176">
        <f t="shared" ref="CA14:CA63" si="1">COUNTIF(F14:BW14,"A")</f>
        <v>0</v>
      </c>
      <c r="CB14" s="185">
        <f>SUM(BZ14:CA14)</f>
        <v>0</v>
      </c>
      <c r="CC14" s="525" t="str">
        <f>FILIACIÓN!Y11</f>
        <v/>
      </c>
      <c r="CD14" s="512" t="str">
        <f t="shared" ref="CD14:CD56" si="2">IFERROR(IF($CD$8="","",SUM(($B$70*BZ14)/$CD$8,($B$67*CA14)/$CD$8,($B$69*BX14)/$CD$8)),"")</f>
        <v/>
      </c>
      <c r="CE14" s="62"/>
      <c r="CF14" s="498"/>
      <c r="CG14" s="499"/>
      <c r="CH14" s="499"/>
      <c r="CI14" s="499"/>
      <c r="CJ14" s="499"/>
      <c r="CK14" s="43"/>
      <c r="CL14" s="43"/>
      <c r="CM14" s="26" t="str">
        <f>IF(FILIACIÓN!Z11="MOSTRAR","1","")</f>
        <v/>
      </c>
      <c r="CN14" s="43">
        <v>1</v>
      </c>
      <c r="CO14" s="43"/>
      <c r="CP14" s="43"/>
      <c r="CQ14" s="43"/>
      <c r="CR14" s="43"/>
      <c r="CS14" s="43"/>
      <c r="CU14" s="43"/>
      <c r="CV14" s="43"/>
      <c r="CW14" s="43"/>
      <c r="CX14" s="43"/>
      <c r="CY14" s="43"/>
      <c r="DA14" s="43"/>
      <c r="DB14" s="43"/>
      <c r="DC14" s="43"/>
      <c r="DD14" s="43"/>
      <c r="DE14" s="43"/>
      <c r="DG14" s="43"/>
      <c r="DH14" s="43"/>
      <c r="DI14" s="43"/>
      <c r="DJ14" s="43"/>
      <c r="DK14" s="43"/>
      <c r="DP14" s="43"/>
      <c r="DQ14" s="43"/>
      <c r="DR14" s="43"/>
      <c r="DS14" s="43"/>
      <c r="DT14" s="43"/>
      <c r="DV14" s="43"/>
      <c r="DW14" s="43"/>
      <c r="DX14" s="43"/>
      <c r="DY14" s="43"/>
      <c r="DZ14" s="43"/>
      <c r="EB14" s="43"/>
      <c r="EC14" s="43"/>
      <c r="ED14" s="43"/>
      <c r="EE14" s="43"/>
      <c r="EF14" s="43"/>
      <c r="EH14" s="43"/>
      <c r="EI14" s="43"/>
      <c r="EJ14" s="43"/>
      <c r="EK14" s="43"/>
      <c r="EL14" s="43"/>
      <c r="EN14" s="43"/>
      <c r="EO14" s="43"/>
      <c r="EP14" s="43"/>
      <c r="EQ14" s="43"/>
      <c r="ER14" s="43"/>
      <c r="ET14" s="43"/>
      <c r="EU14" s="43"/>
      <c r="EV14" s="43"/>
      <c r="EW14" s="43"/>
      <c r="EX14" s="43"/>
      <c r="EZ14" s="43"/>
      <c r="FC14" s="43"/>
      <c r="FD14" s="43"/>
      <c r="FE14" s="43"/>
      <c r="FF14" s="43"/>
      <c r="FG14" s="43"/>
      <c r="FI14" s="43"/>
      <c r="FJ14" s="43"/>
      <c r="FK14" s="43"/>
      <c r="FL14" s="43"/>
      <c r="FM14" s="43"/>
      <c r="FO14" s="43"/>
      <c r="FP14" s="43"/>
      <c r="FQ14" s="43"/>
      <c r="FR14" s="43"/>
      <c r="FS14" s="43"/>
      <c r="FU14" s="43"/>
      <c r="FV14" s="43"/>
      <c r="FW14" s="43"/>
      <c r="FX14" s="43"/>
      <c r="FY14" s="43"/>
      <c r="GA14" s="43"/>
      <c r="GB14" s="43"/>
      <c r="GC14" s="43"/>
      <c r="GD14" s="43"/>
      <c r="GE14" s="43"/>
      <c r="GG14" s="43"/>
      <c r="GH14" s="43"/>
      <c r="GI14" s="43"/>
      <c r="GJ14" s="43"/>
      <c r="GK14" s="43"/>
      <c r="GM14" s="63"/>
      <c r="GO14" s="43"/>
      <c r="GP14" s="43"/>
      <c r="GQ14" s="43"/>
      <c r="GR14" s="43"/>
      <c r="GS14" s="43"/>
      <c r="GT14" s="25"/>
      <c r="GU14" s="43"/>
      <c r="GV14" s="43"/>
      <c r="GW14" s="43"/>
      <c r="GX14" s="43"/>
      <c r="GY14" s="43"/>
      <c r="GZ14" s="25"/>
      <c r="HA14" s="43"/>
      <c r="HB14" s="43"/>
      <c r="HC14" s="43"/>
      <c r="HD14" s="43"/>
      <c r="HE14" s="43"/>
      <c r="HF14" s="25"/>
      <c r="HG14" s="43"/>
      <c r="HH14" s="43"/>
      <c r="HI14" s="43"/>
      <c r="HJ14" s="43"/>
      <c r="HK14" s="43"/>
      <c r="HL14" s="25"/>
      <c r="HM14" s="43"/>
      <c r="HN14" s="43"/>
      <c r="HO14" s="43"/>
      <c r="HP14" s="43"/>
      <c r="HQ14" s="43"/>
      <c r="HR14" s="25"/>
      <c r="HS14" s="43"/>
      <c r="HT14" s="43"/>
      <c r="HU14" s="43"/>
      <c r="HV14" s="43"/>
      <c r="HW14" s="43"/>
      <c r="HX14" s="25"/>
      <c r="HY14" s="63"/>
    </row>
    <row r="15" spans="1:233" ht="21.75" customHeight="1">
      <c r="A15" s="189">
        <f>--SUBTOTAL(2,CN$13:CN15)</f>
        <v>2</v>
      </c>
      <c r="B15" s="755" t="str">
        <f>IF(FILIACIÓN!B12="","",UPPER(FILIACIÓN!B12))</f>
        <v/>
      </c>
      <c r="C15" s="756"/>
      <c r="D15" s="757"/>
      <c r="E15" s="516" t="str">
        <f t="shared" ref="E15:E63" si="3">IFERROR(CD15,"")</f>
        <v/>
      </c>
      <c r="F15" s="170"/>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171"/>
      <c r="AK15" s="171"/>
      <c r="AL15" s="171"/>
      <c r="AM15" s="171"/>
      <c r="AN15" s="171"/>
      <c r="AO15" s="171"/>
      <c r="AP15" s="171"/>
      <c r="AQ15" s="171"/>
      <c r="AR15" s="171"/>
      <c r="AS15" s="171"/>
      <c r="AT15" s="171"/>
      <c r="AU15" s="171"/>
      <c r="AV15" s="171"/>
      <c r="AW15" s="171"/>
      <c r="AX15" s="171"/>
      <c r="AY15" s="171"/>
      <c r="AZ15" s="171"/>
      <c r="BA15" s="171"/>
      <c r="BB15" s="171"/>
      <c r="BC15" s="171"/>
      <c r="BD15" s="171"/>
      <c r="BE15" s="171"/>
      <c r="BF15" s="171"/>
      <c r="BG15" s="171"/>
      <c r="BH15" s="171"/>
      <c r="BI15" s="171"/>
      <c r="BJ15" s="171"/>
      <c r="BK15" s="171"/>
      <c r="BL15" s="171"/>
      <c r="BM15" s="171"/>
      <c r="BN15" s="171"/>
      <c r="BO15" s="171"/>
      <c r="BP15" s="171"/>
      <c r="BQ15" s="171"/>
      <c r="BR15" s="171"/>
      <c r="BS15" s="171"/>
      <c r="BT15" s="171"/>
      <c r="BU15" s="171"/>
      <c r="BV15" s="171"/>
      <c r="BW15" s="172"/>
      <c r="BX15" s="180">
        <f t="shared" ref="BX15:BX63" si="4">COUNTIF(F15:BW15,"L")</f>
        <v>0</v>
      </c>
      <c r="BY15" s="181">
        <f t="shared" ref="BY15:BY63" si="5">COUNTIF(F15:BW15,"F")</f>
        <v>0</v>
      </c>
      <c r="BZ15" s="179">
        <f t="shared" si="0"/>
        <v>0</v>
      </c>
      <c r="CA15" s="186">
        <f t="shared" si="1"/>
        <v>0</v>
      </c>
      <c r="CB15" s="186">
        <f t="shared" ref="CB15:CB62" si="6">SUM(BZ15:CA15)</f>
        <v>0</v>
      </c>
      <c r="CC15" s="526" t="str">
        <f>FILIACIÓN!Y12</f>
        <v/>
      </c>
      <c r="CD15" s="513" t="str">
        <f t="shared" si="2"/>
        <v/>
      </c>
      <c r="CE15" s="62"/>
      <c r="CF15" s="498"/>
      <c r="CG15" s="499"/>
      <c r="CH15" s="499"/>
      <c r="CI15" s="499"/>
      <c r="CJ15" s="499"/>
      <c r="CK15" s="43"/>
      <c r="CL15" s="43"/>
      <c r="CM15" s="26" t="str">
        <f>IF(FILIACIÓN!Z12="MOSTRAR","1","")</f>
        <v/>
      </c>
      <c r="CN15" s="43">
        <v>2</v>
      </c>
      <c r="CO15" s="43"/>
      <c r="CP15" s="43"/>
      <c r="CQ15" s="43"/>
      <c r="CR15" s="43"/>
      <c r="CS15" s="43"/>
      <c r="CU15" s="43"/>
      <c r="CV15" s="43"/>
      <c r="CW15" s="43"/>
      <c r="CX15" s="43"/>
      <c r="CY15" s="43"/>
      <c r="DA15" s="43"/>
      <c r="DB15" s="43"/>
      <c r="DC15" s="43"/>
      <c r="DD15" s="43"/>
      <c r="DE15" s="43"/>
      <c r="DG15" s="43"/>
      <c r="DH15" s="43"/>
      <c r="DI15" s="43"/>
      <c r="DJ15" s="43"/>
      <c r="DK15" s="43"/>
      <c r="DP15" s="43"/>
      <c r="DQ15" s="43"/>
      <c r="DR15" s="43"/>
      <c r="DS15" s="43"/>
      <c r="DT15" s="43"/>
      <c r="DV15" s="43"/>
      <c r="DW15" s="43"/>
      <c r="DX15" s="43"/>
      <c r="DY15" s="43"/>
      <c r="DZ15" s="43"/>
      <c r="EB15" s="43"/>
      <c r="EC15" s="43"/>
      <c r="ED15" s="43"/>
      <c r="EE15" s="43"/>
      <c r="EF15" s="43"/>
      <c r="EH15" s="43"/>
      <c r="EI15" s="43"/>
      <c r="EJ15" s="43"/>
      <c r="EK15" s="43"/>
      <c r="EL15" s="43"/>
      <c r="EN15" s="43"/>
      <c r="EO15" s="43"/>
      <c r="EP15" s="43"/>
      <c r="EQ15" s="43"/>
      <c r="ER15" s="43"/>
      <c r="ET15" s="43"/>
      <c r="EU15" s="43"/>
      <c r="EV15" s="43"/>
      <c r="EW15" s="43"/>
      <c r="EX15" s="43"/>
      <c r="EZ15" s="43"/>
      <c r="FC15" s="43"/>
      <c r="FD15" s="43"/>
      <c r="FE15" s="43"/>
      <c r="FF15" s="43"/>
      <c r="FG15" s="43"/>
      <c r="FI15" s="43"/>
      <c r="FJ15" s="43"/>
      <c r="FK15" s="43"/>
      <c r="FL15" s="43"/>
      <c r="FM15" s="43"/>
      <c r="FO15" s="43"/>
      <c r="FP15" s="43"/>
      <c r="FQ15" s="43"/>
      <c r="FR15" s="43"/>
      <c r="FS15" s="43"/>
      <c r="FU15" s="43"/>
      <c r="FV15" s="43"/>
      <c r="FW15" s="43"/>
      <c r="FX15" s="43"/>
      <c r="FY15" s="43"/>
      <c r="GA15" s="43"/>
      <c r="GB15" s="43"/>
      <c r="GC15" s="43"/>
      <c r="GD15" s="43"/>
      <c r="GE15" s="43"/>
      <c r="GG15" s="43"/>
      <c r="GH15" s="43"/>
      <c r="GI15" s="43"/>
      <c r="GJ15" s="43"/>
      <c r="GK15" s="43"/>
      <c r="GM15" s="63"/>
      <c r="GO15" s="43"/>
      <c r="GP15" s="43"/>
      <c r="GQ15" s="43"/>
      <c r="GR15" s="43"/>
      <c r="GS15" s="43"/>
      <c r="GT15" s="25"/>
      <c r="GU15" s="43"/>
      <c r="GV15" s="43"/>
      <c r="GW15" s="43"/>
      <c r="GX15" s="43"/>
      <c r="GY15" s="43"/>
      <c r="GZ15" s="25"/>
      <c r="HA15" s="43"/>
      <c r="HB15" s="43"/>
      <c r="HC15" s="43"/>
      <c r="HD15" s="43"/>
      <c r="HE15" s="43"/>
      <c r="HF15" s="25"/>
      <c r="HG15" s="43"/>
      <c r="HH15" s="43"/>
      <c r="HI15" s="43"/>
      <c r="HJ15" s="43"/>
      <c r="HK15" s="43"/>
      <c r="HL15" s="25"/>
      <c r="HM15" s="43"/>
      <c r="HN15" s="43"/>
      <c r="HO15" s="43"/>
      <c r="HP15" s="43"/>
      <c r="HQ15" s="43"/>
      <c r="HR15" s="25"/>
      <c r="HS15" s="43"/>
      <c r="HT15" s="43"/>
      <c r="HU15" s="43"/>
      <c r="HV15" s="43"/>
      <c r="HW15" s="43"/>
      <c r="HX15" s="25"/>
      <c r="HY15" s="63"/>
    </row>
    <row r="16" spans="1:233" ht="21.75" customHeight="1">
      <c r="A16" s="189">
        <f>--SUBTOTAL(2,CN$13:CN16)</f>
        <v>3</v>
      </c>
      <c r="B16" s="755" t="str">
        <f>IF(FILIACIÓN!B13="","",UPPER(FILIACIÓN!B13))</f>
        <v/>
      </c>
      <c r="C16" s="756"/>
      <c r="D16" s="757"/>
      <c r="E16" s="516" t="str">
        <f t="shared" si="3"/>
        <v/>
      </c>
      <c r="F16" s="170"/>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71"/>
      <c r="BD16" s="171"/>
      <c r="BE16" s="171"/>
      <c r="BF16" s="171"/>
      <c r="BG16" s="171"/>
      <c r="BH16" s="171"/>
      <c r="BI16" s="171"/>
      <c r="BJ16" s="171"/>
      <c r="BK16" s="171"/>
      <c r="BL16" s="171"/>
      <c r="BM16" s="171"/>
      <c r="BN16" s="171"/>
      <c r="BO16" s="171"/>
      <c r="BP16" s="171"/>
      <c r="BQ16" s="171"/>
      <c r="BR16" s="171"/>
      <c r="BS16" s="171"/>
      <c r="BT16" s="171"/>
      <c r="BU16" s="171"/>
      <c r="BV16" s="171"/>
      <c r="BW16" s="172"/>
      <c r="BX16" s="180">
        <f t="shared" si="4"/>
        <v>0</v>
      </c>
      <c r="BY16" s="181">
        <f t="shared" si="5"/>
        <v>0</v>
      </c>
      <c r="BZ16" s="179">
        <f t="shared" si="0"/>
        <v>0</v>
      </c>
      <c r="CA16" s="186">
        <f t="shared" si="1"/>
        <v>0</v>
      </c>
      <c r="CB16" s="186">
        <f t="shared" si="6"/>
        <v>0</v>
      </c>
      <c r="CC16" s="526" t="str">
        <f>FILIACIÓN!Y13</f>
        <v/>
      </c>
      <c r="CD16" s="513" t="str">
        <f t="shared" si="2"/>
        <v/>
      </c>
      <c r="CE16" s="62"/>
      <c r="CF16" s="498"/>
      <c r="CG16" s="499"/>
      <c r="CH16" s="499"/>
      <c r="CI16" s="499"/>
      <c r="CJ16" s="499"/>
      <c r="CK16" s="43"/>
      <c r="CL16" s="43"/>
      <c r="CM16" s="26" t="str">
        <f>IF(FILIACIÓN!Z13="MOSTRAR","1","")</f>
        <v/>
      </c>
      <c r="CN16" s="43">
        <v>3</v>
      </c>
      <c r="CO16" s="43"/>
      <c r="CP16" s="43"/>
      <c r="CQ16" s="43"/>
      <c r="CR16" s="43"/>
      <c r="CS16" s="43"/>
      <c r="CU16" s="43"/>
      <c r="CV16" s="43"/>
      <c r="CW16" s="43"/>
      <c r="CX16" s="43"/>
      <c r="CY16" s="43"/>
      <c r="DA16" s="43"/>
      <c r="DB16" s="43"/>
      <c r="DC16" s="43"/>
      <c r="DD16" s="43"/>
      <c r="DE16" s="43"/>
      <c r="DG16" s="43"/>
      <c r="DH16" s="43"/>
      <c r="DI16" s="43"/>
      <c r="DJ16" s="43"/>
      <c r="DK16" s="43"/>
      <c r="DP16" s="43"/>
      <c r="DQ16" s="43"/>
      <c r="DR16" s="43"/>
      <c r="DS16" s="43"/>
      <c r="DT16" s="43"/>
      <c r="DV16" s="43"/>
      <c r="DW16" s="43"/>
      <c r="DX16" s="43"/>
      <c r="DY16" s="43"/>
      <c r="DZ16" s="43"/>
      <c r="EB16" s="43"/>
      <c r="EC16" s="43"/>
      <c r="ED16" s="43"/>
      <c r="EE16" s="43"/>
      <c r="EF16" s="43"/>
      <c r="EH16" s="43"/>
      <c r="EI16" s="43"/>
      <c r="EJ16" s="43"/>
      <c r="EK16" s="43"/>
      <c r="EL16" s="43"/>
      <c r="EN16" s="43"/>
      <c r="EO16" s="43"/>
      <c r="EP16" s="43"/>
      <c r="EQ16" s="43"/>
      <c r="ER16" s="43"/>
      <c r="ET16" s="43"/>
      <c r="EU16" s="43"/>
      <c r="EV16" s="43"/>
      <c r="EW16" s="43"/>
      <c r="EX16" s="43"/>
      <c r="EZ16" s="43"/>
      <c r="FC16" s="43"/>
      <c r="FD16" s="43"/>
      <c r="FE16" s="43"/>
      <c r="FF16" s="43"/>
      <c r="FG16" s="43"/>
      <c r="FI16" s="43"/>
      <c r="FJ16" s="43"/>
      <c r="FK16" s="43"/>
      <c r="FL16" s="43"/>
      <c r="FM16" s="43"/>
      <c r="FO16" s="43"/>
      <c r="FP16" s="43"/>
      <c r="FQ16" s="43"/>
      <c r="FR16" s="43"/>
      <c r="FS16" s="43"/>
      <c r="FU16" s="43"/>
      <c r="FV16" s="43"/>
      <c r="FW16" s="43"/>
      <c r="FX16" s="43"/>
      <c r="FY16" s="43"/>
      <c r="GA16" s="43"/>
      <c r="GB16" s="43"/>
      <c r="GC16" s="43"/>
      <c r="GD16" s="43"/>
      <c r="GE16" s="43"/>
      <c r="GG16" s="43"/>
      <c r="GH16" s="43"/>
      <c r="GI16" s="43"/>
      <c r="GJ16" s="43"/>
      <c r="GK16" s="43"/>
      <c r="GM16" s="63"/>
      <c r="GO16" s="43"/>
      <c r="GP16" s="43"/>
      <c r="GQ16" s="43"/>
      <c r="GR16" s="43"/>
      <c r="GS16" s="43"/>
      <c r="GT16" s="25"/>
      <c r="GU16" s="43"/>
      <c r="GV16" s="43"/>
      <c r="GW16" s="43"/>
      <c r="GX16" s="43"/>
      <c r="GY16" s="43"/>
      <c r="GZ16" s="25"/>
      <c r="HA16" s="43"/>
      <c r="HB16" s="43"/>
      <c r="HC16" s="43"/>
      <c r="HD16" s="43"/>
      <c r="HE16" s="43"/>
      <c r="HF16" s="25"/>
      <c r="HG16" s="43"/>
      <c r="HH16" s="43"/>
      <c r="HI16" s="43"/>
      <c r="HJ16" s="43"/>
      <c r="HK16" s="43"/>
      <c r="HL16" s="25"/>
      <c r="HM16" s="43"/>
      <c r="HN16" s="43"/>
      <c r="HO16" s="43"/>
      <c r="HP16" s="43"/>
      <c r="HQ16" s="43"/>
      <c r="HR16" s="25"/>
      <c r="HS16" s="43"/>
      <c r="HT16" s="43"/>
      <c r="HU16" s="43"/>
      <c r="HV16" s="43"/>
      <c r="HW16" s="43"/>
      <c r="HX16" s="25"/>
      <c r="HY16" s="63"/>
    </row>
    <row r="17" spans="1:233" ht="21.75" customHeight="1">
      <c r="A17" s="189">
        <f>--SUBTOTAL(2,CN$13:CN17)</f>
        <v>4</v>
      </c>
      <c r="B17" s="755" t="str">
        <f>IF(FILIACIÓN!B14="","",UPPER(FILIACIÓN!B14))</f>
        <v/>
      </c>
      <c r="C17" s="756"/>
      <c r="D17" s="757"/>
      <c r="E17" s="516" t="str">
        <f t="shared" si="3"/>
        <v/>
      </c>
      <c r="F17" s="170"/>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171"/>
      <c r="AK17" s="171"/>
      <c r="AL17" s="171"/>
      <c r="AM17" s="171"/>
      <c r="AN17" s="171"/>
      <c r="AO17" s="171"/>
      <c r="AP17" s="171"/>
      <c r="AQ17" s="171"/>
      <c r="AR17" s="171"/>
      <c r="AS17" s="171"/>
      <c r="AT17" s="171"/>
      <c r="AU17" s="171"/>
      <c r="AV17" s="171"/>
      <c r="AW17" s="171"/>
      <c r="AX17" s="171"/>
      <c r="AY17" s="171"/>
      <c r="AZ17" s="171"/>
      <c r="BA17" s="171"/>
      <c r="BB17" s="171"/>
      <c r="BC17" s="171"/>
      <c r="BD17" s="171"/>
      <c r="BE17" s="171"/>
      <c r="BF17" s="171"/>
      <c r="BG17" s="171"/>
      <c r="BH17" s="171"/>
      <c r="BI17" s="171"/>
      <c r="BJ17" s="171"/>
      <c r="BK17" s="171"/>
      <c r="BL17" s="171"/>
      <c r="BM17" s="171"/>
      <c r="BN17" s="171"/>
      <c r="BO17" s="171"/>
      <c r="BP17" s="171"/>
      <c r="BQ17" s="171"/>
      <c r="BR17" s="171"/>
      <c r="BS17" s="171"/>
      <c r="BT17" s="171"/>
      <c r="BU17" s="171"/>
      <c r="BV17" s="171"/>
      <c r="BW17" s="172"/>
      <c r="BX17" s="180">
        <f t="shared" si="4"/>
        <v>0</v>
      </c>
      <c r="BY17" s="181">
        <f t="shared" si="5"/>
        <v>0</v>
      </c>
      <c r="BZ17" s="179">
        <f t="shared" si="0"/>
        <v>0</v>
      </c>
      <c r="CA17" s="186">
        <f t="shared" si="1"/>
        <v>0</v>
      </c>
      <c r="CB17" s="186">
        <f t="shared" si="6"/>
        <v>0</v>
      </c>
      <c r="CC17" s="526" t="str">
        <f>FILIACIÓN!Y14</f>
        <v/>
      </c>
      <c r="CD17" s="513" t="str">
        <f t="shared" si="2"/>
        <v/>
      </c>
      <c r="CE17" s="62"/>
      <c r="CF17" s="498"/>
      <c r="CG17" s="499"/>
      <c r="CH17" s="499"/>
      <c r="CI17" s="499"/>
      <c r="CJ17" s="499"/>
      <c r="CK17" s="43"/>
      <c r="CL17" s="43"/>
      <c r="CM17" s="26" t="str">
        <f>IF(FILIACIÓN!Z14="MOSTRAR","1","")</f>
        <v/>
      </c>
      <c r="CN17" s="43">
        <v>4</v>
      </c>
      <c r="CO17" s="43"/>
      <c r="CP17" s="43"/>
      <c r="CQ17" s="43"/>
      <c r="CR17" s="43"/>
      <c r="CS17" s="43"/>
      <c r="CU17" s="43"/>
      <c r="CV17" s="43"/>
      <c r="CW17" s="43"/>
      <c r="CX17" s="43"/>
      <c r="CY17" s="43"/>
      <c r="DA17" s="43"/>
      <c r="DB17" s="43"/>
      <c r="DC17" s="43"/>
      <c r="DD17" s="43"/>
      <c r="DE17" s="43"/>
      <c r="DG17" s="43"/>
      <c r="DH17" s="43"/>
      <c r="DI17" s="43"/>
      <c r="DJ17" s="43"/>
      <c r="DK17" s="43"/>
      <c r="DP17" s="43"/>
      <c r="DQ17" s="43"/>
      <c r="DR17" s="43"/>
      <c r="DS17" s="43"/>
      <c r="DT17" s="43"/>
      <c r="DV17" s="43"/>
      <c r="DW17" s="43"/>
      <c r="DX17" s="43"/>
      <c r="DY17" s="43"/>
      <c r="DZ17" s="43"/>
      <c r="EB17" s="43"/>
      <c r="EC17" s="43"/>
      <c r="ED17" s="43"/>
      <c r="EE17" s="43"/>
      <c r="EF17" s="43"/>
      <c r="EH17" s="43"/>
      <c r="EI17" s="43"/>
      <c r="EJ17" s="43"/>
      <c r="EK17" s="43"/>
      <c r="EL17" s="43"/>
      <c r="EN17" s="43"/>
      <c r="EO17" s="43"/>
      <c r="EP17" s="43"/>
      <c r="EQ17" s="43"/>
      <c r="ER17" s="43"/>
      <c r="ET17" s="43"/>
      <c r="EU17" s="43"/>
      <c r="EV17" s="43"/>
      <c r="EW17" s="43"/>
      <c r="EX17" s="43"/>
      <c r="EZ17" s="43"/>
      <c r="FC17" s="43"/>
      <c r="FD17" s="43"/>
      <c r="FE17" s="43"/>
      <c r="FF17" s="43"/>
      <c r="FG17" s="43"/>
      <c r="FI17" s="43"/>
      <c r="FJ17" s="43"/>
      <c r="FK17" s="43"/>
      <c r="FL17" s="43"/>
      <c r="FM17" s="43"/>
      <c r="FO17" s="43"/>
      <c r="FP17" s="43"/>
      <c r="FQ17" s="43"/>
      <c r="FR17" s="43"/>
      <c r="FS17" s="43"/>
      <c r="FU17" s="43"/>
      <c r="FV17" s="43"/>
      <c r="FW17" s="43"/>
      <c r="FX17" s="43"/>
      <c r="FY17" s="43"/>
      <c r="GA17" s="43"/>
      <c r="GB17" s="43"/>
      <c r="GC17" s="43"/>
      <c r="GD17" s="43"/>
      <c r="GE17" s="43"/>
      <c r="GG17" s="43"/>
      <c r="GH17" s="43"/>
      <c r="GI17" s="43"/>
      <c r="GJ17" s="43"/>
      <c r="GK17" s="43"/>
      <c r="GM17" s="63"/>
      <c r="GO17" s="43"/>
      <c r="GP17" s="43"/>
      <c r="GQ17" s="43"/>
      <c r="GR17" s="43"/>
      <c r="GS17" s="43"/>
      <c r="GT17" s="25"/>
      <c r="GU17" s="43"/>
      <c r="GV17" s="43"/>
      <c r="GW17" s="43"/>
      <c r="GX17" s="43"/>
      <c r="GY17" s="43"/>
      <c r="GZ17" s="25"/>
      <c r="HA17" s="43"/>
      <c r="HB17" s="43"/>
      <c r="HC17" s="43"/>
      <c r="HD17" s="43"/>
      <c r="HE17" s="43"/>
      <c r="HF17" s="25"/>
      <c r="HG17" s="43"/>
      <c r="HH17" s="43"/>
      <c r="HI17" s="43"/>
      <c r="HJ17" s="43"/>
      <c r="HK17" s="43"/>
      <c r="HL17" s="25"/>
      <c r="HM17" s="43"/>
      <c r="HN17" s="43"/>
      <c r="HO17" s="43"/>
      <c r="HP17" s="43"/>
      <c r="HQ17" s="43"/>
      <c r="HR17" s="25"/>
      <c r="HS17" s="43"/>
      <c r="HT17" s="43"/>
      <c r="HU17" s="43"/>
      <c r="HV17" s="43"/>
      <c r="HW17" s="43"/>
      <c r="HX17" s="25"/>
      <c r="HY17" s="63"/>
    </row>
    <row r="18" spans="1:233" ht="21.75" customHeight="1">
      <c r="A18" s="189">
        <f>--SUBTOTAL(2,CN$13:CN18)</f>
        <v>5</v>
      </c>
      <c r="B18" s="755" t="str">
        <f>IF(FILIACIÓN!B15="","",UPPER(FILIACIÓN!B15))</f>
        <v/>
      </c>
      <c r="C18" s="756"/>
      <c r="D18" s="757"/>
      <c r="E18" s="516" t="str">
        <f t="shared" si="3"/>
        <v/>
      </c>
      <c r="F18" s="170"/>
      <c r="G18" s="171"/>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1"/>
      <c r="AQ18" s="171"/>
      <c r="AR18" s="171"/>
      <c r="AS18" s="171"/>
      <c r="AT18" s="171"/>
      <c r="AU18" s="171"/>
      <c r="AV18" s="171"/>
      <c r="AW18" s="171"/>
      <c r="AX18" s="171"/>
      <c r="AY18" s="171"/>
      <c r="AZ18" s="171"/>
      <c r="BA18" s="171"/>
      <c r="BB18" s="171"/>
      <c r="BC18" s="171"/>
      <c r="BD18" s="171"/>
      <c r="BE18" s="171"/>
      <c r="BF18" s="171"/>
      <c r="BG18" s="171"/>
      <c r="BH18" s="171"/>
      <c r="BI18" s="171"/>
      <c r="BJ18" s="171"/>
      <c r="BK18" s="171"/>
      <c r="BL18" s="171"/>
      <c r="BM18" s="171"/>
      <c r="BN18" s="171"/>
      <c r="BO18" s="171"/>
      <c r="BP18" s="171"/>
      <c r="BQ18" s="171"/>
      <c r="BR18" s="171"/>
      <c r="BS18" s="171"/>
      <c r="BT18" s="171"/>
      <c r="BU18" s="171"/>
      <c r="BV18" s="171"/>
      <c r="BW18" s="172"/>
      <c r="BX18" s="180">
        <f t="shared" si="4"/>
        <v>0</v>
      </c>
      <c r="BY18" s="181">
        <f t="shared" si="5"/>
        <v>0</v>
      </c>
      <c r="BZ18" s="179">
        <f t="shared" si="0"/>
        <v>0</v>
      </c>
      <c r="CA18" s="186">
        <f t="shared" si="1"/>
        <v>0</v>
      </c>
      <c r="CB18" s="186">
        <f t="shared" si="6"/>
        <v>0</v>
      </c>
      <c r="CC18" s="526" t="str">
        <f>FILIACIÓN!Y15</f>
        <v/>
      </c>
      <c r="CD18" s="513" t="str">
        <f t="shared" si="2"/>
        <v/>
      </c>
      <c r="CE18" s="62"/>
      <c r="CF18" s="498"/>
      <c r="CG18" s="499"/>
      <c r="CH18" s="499"/>
      <c r="CI18" s="499"/>
      <c r="CJ18" s="499"/>
      <c r="CK18" s="43"/>
      <c r="CL18" s="43"/>
      <c r="CM18" s="26" t="str">
        <f>IF(FILIACIÓN!Z15="MOSTRAR","1","")</f>
        <v/>
      </c>
      <c r="CN18" s="43">
        <v>5</v>
      </c>
      <c r="CO18" s="43"/>
      <c r="CP18" s="43"/>
      <c r="CQ18" s="43"/>
      <c r="CR18" s="43"/>
      <c r="CS18" s="43"/>
      <c r="CU18" s="43"/>
      <c r="CV18" s="43"/>
      <c r="CW18" s="43"/>
      <c r="CX18" s="43"/>
      <c r="CY18" s="43"/>
      <c r="DA18" s="43"/>
      <c r="DB18" s="43"/>
      <c r="DC18" s="43"/>
      <c r="DD18" s="43"/>
      <c r="DE18" s="43"/>
      <c r="DG18" s="43"/>
      <c r="DH18" s="43"/>
      <c r="DI18" s="43"/>
      <c r="DJ18" s="43"/>
      <c r="DK18" s="43"/>
      <c r="DP18" s="43"/>
      <c r="DQ18" s="43"/>
      <c r="DR18" s="43"/>
      <c r="DS18" s="43"/>
      <c r="DT18" s="43"/>
      <c r="DV18" s="43"/>
      <c r="DW18" s="43"/>
      <c r="DX18" s="43"/>
      <c r="DY18" s="43"/>
      <c r="DZ18" s="43"/>
      <c r="EB18" s="43"/>
      <c r="EC18" s="43"/>
      <c r="ED18" s="43"/>
      <c r="EE18" s="43"/>
      <c r="EF18" s="43"/>
      <c r="EH18" s="43"/>
      <c r="EI18" s="43"/>
      <c r="EJ18" s="43"/>
      <c r="EK18" s="43"/>
      <c r="EL18" s="43"/>
      <c r="EN18" s="43"/>
      <c r="EO18" s="43"/>
      <c r="EP18" s="43"/>
      <c r="EQ18" s="43"/>
      <c r="ER18" s="43"/>
      <c r="ET18" s="43"/>
      <c r="EU18" s="43"/>
      <c r="EV18" s="43"/>
      <c r="EW18" s="43"/>
      <c r="EX18" s="43"/>
      <c r="EZ18" s="43"/>
      <c r="FC18" s="43"/>
      <c r="FD18" s="43"/>
      <c r="FE18" s="43"/>
      <c r="FF18" s="43"/>
      <c r="FG18" s="43"/>
      <c r="FI18" s="43"/>
      <c r="FJ18" s="43"/>
      <c r="FK18" s="43"/>
      <c r="FL18" s="43"/>
      <c r="FM18" s="43"/>
      <c r="FO18" s="43"/>
      <c r="FP18" s="43"/>
      <c r="FQ18" s="43"/>
      <c r="FR18" s="43"/>
      <c r="FS18" s="43"/>
      <c r="FU18" s="43"/>
      <c r="FV18" s="43"/>
      <c r="FW18" s="43"/>
      <c r="FX18" s="43"/>
      <c r="FY18" s="43"/>
      <c r="GA18" s="43"/>
      <c r="GB18" s="43"/>
      <c r="GC18" s="43"/>
      <c r="GD18" s="43"/>
      <c r="GE18" s="43"/>
      <c r="GG18" s="43"/>
      <c r="GH18" s="43"/>
      <c r="GI18" s="43"/>
      <c r="GJ18" s="43"/>
      <c r="GK18" s="43"/>
      <c r="GM18" s="63"/>
      <c r="GO18" s="43"/>
      <c r="GP18" s="43"/>
      <c r="GQ18" s="43"/>
      <c r="GR18" s="43"/>
      <c r="GS18" s="43"/>
      <c r="GT18" s="25"/>
      <c r="GU18" s="43"/>
      <c r="GV18" s="43"/>
      <c r="GW18" s="43"/>
      <c r="GX18" s="43"/>
      <c r="GY18" s="43"/>
      <c r="GZ18" s="25"/>
      <c r="HA18" s="43"/>
      <c r="HB18" s="43"/>
      <c r="HC18" s="43"/>
      <c r="HD18" s="43"/>
      <c r="HE18" s="43"/>
      <c r="HF18" s="25"/>
      <c r="HG18" s="43"/>
      <c r="HH18" s="43"/>
      <c r="HI18" s="43"/>
      <c r="HJ18" s="43"/>
      <c r="HK18" s="43"/>
      <c r="HL18" s="25"/>
      <c r="HM18" s="43"/>
      <c r="HN18" s="43"/>
      <c r="HO18" s="43"/>
      <c r="HP18" s="43"/>
      <c r="HQ18" s="43"/>
      <c r="HR18" s="25"/>
      <c r="HS18" s="43"/>
      <c r="HT18" s="43"/>
      <c r="HU18" s="43"/>
      <c r="HV18" s="43"/>
      <c r="HW18" s="43"/>
      <c r="HX18" s="25"/>
      <c r="HY18" s="63"/>
    </row>
    <row r="19" spans="1:233" ht="21.75" customHeight="1">
      <c r="A19" s="189">
        <f>--SUBTOTAL(2,CN$13:CN19)</f>
        <v>6</v>
      </c>
      <c r="B19" s="755" t="str">
        <f>IF(FILIACIÓN!B16="","",UPPER(FILIACIÓN!B16))</f>
        <v/>
      </c>
      <c r="C19" s="756"/>
      <c r="D19" s="757"/>
      <c r="E19" s="516" t="str">
        <f t="shared" si="3"/>
        <v/>
      </c>
      <c r="F19" s="170"/>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c r="AR19" s="171"/>
      <c r="AS19" s="171"/>
      <c r="AT19" s="171"/>
      <c r="AU19" s="171"/>
      <c r="AV19" s="171"/>
      <c r="AW19" s="171"/>
      <c r="AX19" s="171"/>
      <c r="AY19" s="171"/>
      <c r="AZ19" s="171"/>
      <c r="BA19" s="171"/>
      <c r="BB19" s="171"/>
      <c r="BC19" s="171"/>
      <c r="BD19" s="171"/>
      <c r="BE19" s="171"/>
      <c r="BF19" s="171"/>
      <c r="BG19" s="171"/>
      <c r="BH19" s="171"/>
      <c r="BI19" s="171"/>
      <c r="BJ19" s="171"/>
      <c r="BK19" s="171"/>
      <c r="BL19" s="171"/>
      <c r="BM19" s="171"/>
      <c r="BN19" s="171"/>
      <c r="BO19" s="171"/>
      <c r="BP19" s="171"/>
      <c r="BQ19" s="171"/>
      <c r="BR19" s="171"/>
      <c r="BS19" s="171"/>
      <c r="BT19" s="171"/>
      <c r="BU19" s="171"/>
      <c r="BV19" s="171"/>
      <c r="BW19" s="172"/>
      <c r="BX19" s="180">
        <f t="shared" si="4"/>
        <v>0</v>
      </c>
      <c r="BY19" s="181">
        <f t="shared" si="5"/>
        <v>0</v>
      </c>
      <c r="BZ19" s="179">
        <f t="shared" si="0"/>
        <v>0</v>
      </c>
      <c r="CA19" s="186">
        <f t="shared" si="1"/>
        <v>0</v>
      </c>
      <c r="CB19" s="186">
        <f t="shared" si="6"/>
        <v>0</v>
      </c>
      <c r="CC19" s="526" t="str">
        <f>FILIACIÓN!Y16</f>
        <v/>
      </c>
      <c r="CD19" s="513" t="str">
        <f t="shared" si="2"/>
        <v/>
      </c>
      <c r="CE19" s="62"/>
      <c r="CF19" s="498"/>
      <c r="CG19" s="499"/>
      <c r="CH19" s="499"/>
      <c r="CI19" s="499"/>
      <c r="CJ19" s="499"/>
      <c r="CK19" s="43"/>
      <c r="CL19" s="43"/>
      <c r="CM19" s="26" t="str">
        <f>IF(FILIACIÓN!Z16="MOSTRAR","1","")</f>
        <v/>
      </c>
      <c r="CN19" s="43">
        <v>6</v>
      </c>
      <c r="CO19" s="43"/>
      <c r="CP19" s="43"/>
      <c r="CQ19" s="43"/>
      <c r="CR19" s="43"/>
      <c r="CS19" s="43"/>
      <c r="CU19" s="43"/>
      <c r="CV19" s="43"/>
      <c r="CW19" s="43"/>
      <c r="CX19" s="43"/>
      <c r="CY19" s="43"/>
      <c r="DA19" s="43"/>
      <c r="DB19" s="43"/>
      <c r="DC19" s="43"/>
      <c r="DD19" s="43"/>
      <c r="DE19" s="43"/>
      <c r="DG19" s="43"/>
      <c r="DH19" s="43"/>
      <c r="DI19" s="43"/>
      <c r="DJ19" s="43"/>
      <c r="DK19" s="43"/>
      <c r="DP19" s="43"/>
      <c r="DQ19" s="43"/>
      <c r="DR19" s="43"/>
      <c r="DS19" s="43"/>
      <c r="DT19" s="43"/>
      <c r="DV19" s="43"/>
      <c r="DW19" s="43"/>
      <c r="DX19" s="43"/>
      <c r="DY19" s="43"/>
      <c r="DZ19" s="43"/>
      <c r="EB19" s="43"/>
      <c r="EC19" s="43"/>
      <c r="ED19" s="43"/>
      <c r="EE19" s="43"/>
      <c r="EF19" s="43"/>
      <c r="EH19" s="43"/>
      <c r="EI19" s="43"/>
      <c r="EJ19" s="43"/>
      <c r="EK19" s="43"/>
      <c r="EL19" s="43"/>
      <c r="EN19" s="43"/>
      <c r="EO19" s="43"/>
      <c r="EP19" s="43"/>
      <c r="EQ19" s="43"/>
      <c r="ER19" s="43"/>
      <c r="ET19" s="43"/>
      <c r="EU19" s="43"/>
      <c r="EV19" s="43"/>
      <c r="EW19" s="43"/>
      <c r="EX19" s="43"/>
      <c r="EZ19" s="43"/>
      <c r="FC19" s="43"/>
      <c r="FD19" s="43"/>
      <c r="FE19" s="43"/>
      <c r="FF19" s="43"/>
      <c r="FG19" s="43"/>
      <c r="FI19" s="43"/>
      <c r="FJ19" s="43"/>
      <c r="FK19" s="43"/>
      <c r="FL19" s="43"/>
      <c r="FM19" s="43"/>
      <c r="FO19" s="43"/>
      <c r="FP19" s="43"/>
      <c r="FQ19" s="43"/>
      <c r="FR19" s="43"/>
      <c r="FS19" s="43"/>
      <c r="FU19" s="43"/>
      <c r="FV19" s="43"/>
      <c r="FW19" s="43"/>
      <c r="FX19" s="43"/>
      <c r="FY19" s="43"/>
      <c r="GA19" s="43"/>
      <c r="GB19" s="43"/>
      <c r="GC19" s="43"/>
      <c r="GD19" s="43"/>
      <c r="GE19" s="43"/>
      <c r="GG19" s="43"/>
      <c r="GH19" s="43"/>
      <c r="GI19" s="43"/>
      <c r="GJ19" s="43"/>
      <c r="GK19" s="43"/>
      <c r="GM19" s="63"/>
      <c r="GO19" s="43"/>
      <c r="GP19" s="43"/>
      <c r="GQ19" s="43"/>
      <c r="GR19" s="43"/>
      <c r="GS19" s="43"/>
      <c r="GT19" s="25"/>
      <c r="GU19" s="43"/>
      <c r="GV19" s="43"/>
      <c r="GW19" s="43"/>
      <c r="GX19" s="43"/>
      <c r="GY19" s="43"/>
      <c r="GZ19" s="25"/>
      <c r="HA19" s="43"/>
      <c r="HB19" s="43"/>
      <c r="HC19" s="43"/>
      <c r="HD19" s="43"/>
      <c r="HE19" s="43"/>
      <c r="HF19" s="25"/>
      <c r="HG19" s="43"/>
      <c r="HH19" s="43"/>
      <c r="HI19" s="43"/>
      <c r="HJ19" s="43"/>
      <c r="HK19" s="43"/>
      <c r="HL19" s="25"/>
      <c r="HM19" s="43"/>
      <c r="HN19" s="43"/>
      <c r="HO19" s="43"/>
      <c r="HP19" s="43"/>
      <c r="HQ19" s="43"/>
      <c r="HR19" s="25"/>
      <c r="HS19" s="43"/>
      <c r="HT19" s="43"/>
      <c r="HU19" s="43"/>
      <c r="HV19" s="43"/>
      <c r="HW19" s="43"/>
      <c r="HX19" s="25"/>
      <c r="HY19" s="63"/>
    </row>
    <row r="20" spans="1:233" ht="21.75" customHeight="1">
      <c r="A20" s="189">
        <f>--SUBTOTAL(2,CN$13:CN20)</f>
        <v>7</v>
      </c>
      <c r="B20" s="755" t="str">
        <f>IF(FILIACIÓN!B17="","",UPPER(FILIACIÓN!B17))</f>
        <v/>
      </c>
      <c r="C20" s="756"/>
      <c r="D20" s="757"/>
      <c r="E20" s="516" t="str">
        <f t="shared" si="3"/>
        <v/>
      </c>
      <c r="F20" s="170"/>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B20" s="171"/>
      <c r="BC20" s="171"/>
      <c r="BD20" s="171"/>
      <c r="BE20" s="171"/>
      <c r="BF20" s="171"/>
      <c r="BG20" s="171"/>
      <c r="BH20" s="171"/>
      <c r="BI20" s="171"/>
      <c r="BJ20" s="171"/>
      <c r="BK20" s="171"/>
      <c r="BL20" s="171"/>
      <c r="BM20" s="171"/>
      <c r="BN20" s="171"/>
      <c r="BO20" s="171"/>
      <c r="BP20" s="171"/>
      <c r="BQ20" s="171"/>
      <c r="BR20" s="171"/>
      <c r="BS20" s="171"/>
      <c r="BT20" s="171"/>
      <c r="BU20" s="171"/>
      <c r="BV20" s="171"/>
      <c r="BW20" s="172"/>
      <c r="BX20" s="180">
        <f t="shared" si="4"/>
        <v>0</v>
      </c>
      <c r="BY20" s="181">
        <f t="shared" si="5"/>
        <v>0</v>
      </c>
      <c r="BZ20" s="179">
        <f t="shared" si="0"/>
        <v>0</v>
      </c>
      <c r="CA20" s="186">
        <f t="shared" si="1"/>
        <v>0</v>
      </c>
      <c r="CB20" s="186">
        <f t="shared" si="6"/>
        <v>0</v>
      </c>
      <c r="CC20" s="526" t="str">
        <f>FILIACIÓN!Y17</f>
        <v/>
      </c>
      <c r="CD20" s="513" t="str">
        <f t="shared" si="2"/>
        <v/>
      </c>
      <c r="CE20" s="62"/>
      <c r="CF20" s="498"/>
      <c r="CG20" s="499"/>
      <c r="CH20" s="499"/>
      <c r="CI20" s="499"/>
      <c r="CJ20" s="499"/>
      <c r="CK20" s="43"/>
      <c r="CL20" s="43"/>
      <c r="CM20" s="26" t="str">
        <f>IF(FILIACIÓN!Z17="MOSTRAR","1","")</f>
        <v/>
      </c>
      <c r="CN20" s="43">
        <v>7</v>
      </c>
      <c r="CO20" s="43"/>
      <c r="CP20" s="43"/>
      <c r="CQ20" s="43"/>
      <c r="CR20" s="43"/>
      <c r="CS20" s="43"/>
      <c r="CU20" s="43"/>
      <c r="CV20" s="43"/>
      <c r="CW20" s="43"/>
      <c r="CX20" s="43"/>
      <c r="CY20" s="43"/>
      <c r="DA20" s="43"/>
      <c r="DB20" s="43"/>
      <c r="DC20" s="43"/>
      <c r="DD20" s="43"/>
      <c r="DE20" s="43"/>
      <c r="DG20" s="43"/>
      <c r="DH20" s="43"/>
      <c r="DI20" s="43"/>
      <c r="DJ20" s="43"/>
      <c r="DK20" s="43"/>
      <c r="DP20" s="43"/>
      <c r="DQ20" s="43"/>
      <c r="DR20" s="43"/>
      <c r="DS20" s="43"/>
      <c r="DT20" s="43"/>
      <c r="DV20" s="43"/>
      <c r="DW20" s="43"/>
      <c r="DX20" s="43"/>
      <c r="DY20" s="43"/>
      <c r="DZ20" s="43"/>
      <c r="EB20" s="43"/>
      <c r="EC20" s="43"/>
      <c r="ED20" s="43"/>
      <c r="EE20" s="43"/>
      <c r="EF20" s="43"/>
      <c r="EH20" s="43"/>
      <c r="EI20" s="43"/>
      <c r="EJ20" s="43"/>
      <c r="EK20" s="43"/>
      <c r="EL20" s="43"/>
      <c r="EN20" s="43"/>
      <c r="EO20" s="43"/>
      <c r="EP20" s="43"/>
      <c r="EQ20" s="43"/>
      <c r="ER20" s="43"/>
      <c r="ET20" s="43"/>
      <c r="EU20" s="43"/>
      <c r="EV20" s="43"/>
      <c r="EW20" s="43"/>
      <c r="EX20" s="43"/>
      <c r="EZ20" s="43"/>
      <c r="FC20" s="43"/>
      <c r="FD20" s="43"/>
      <c r="FE20" s="43"/>
      <c r="FF20" s="43"/>
      <c r="FG20" s="43"/>
      <c r="FI20" s="43"/>
      <c r="FJ20" s="43"/>
      <c r="FK20" s="43"/>
      <c r="FL20" s="43"/>
      <c r="FM20" s="43"/>
      <c r="FO20" s="43"/>
      <c r="FP20" s="43"/>
      <c r="FQ20" s="43"/>
      <c r="FR20" s="43"/>
      <c r="FS20" s="43"/>
      <c r="FU20" s="43"/>
      <c r="FV20" s="43"/>
      <c r="FW20" s="43"/>
      <c r="FX20" s="43"/>
      <c r="FY20" s="43"/>
      <c r="GA20" s="43"/>
      <c r="GB20" s="43"/>
      <c r="GC20" s="43"/>
      <c r="GD20" s="43"/>
      <c r="GE20" s="43"/>
      <c r="GG20" s="43"/>
      <c r="GH20" s="43"/>
      <c r="GI20" s="43"/>
      <c r="GJ20" s="43"/>
      <c r="GK20" s="43"/>
      <c r="GM20" s="63"/>
      <c r="GO20" s="43"/>
      <c r="GP20" s="43"/>
      <c r="GQ20" s="43"/>
      <c r="GR20" s="43"/>
      <c r="GS20" s="43"/>
      <c r="GT20" s="25"/>
      <c r="GU20" s="43"/>
      <c r="GV20" s="43"/>
      <c r="GW20" s="43"/>
      <c r="GX20" s="43"/>
      <c r="GY20" s="43"/>
      <c r="GZ20" s="25"/>
      <c r="HA20" s="43"/>
      <c r="HB20" s="43"/>
      <c r="HC20" s="43"/>
      <c r="HD20" s="43"/>
      <c r="HE20" s="43"/>
      <c r="HF20" s="25"/>
      <c r="HG20" s="43"/>
      <c r="HH20" s="43"/>
      <c r="HI20" s="43"/>
      <c r="HJ20" s="43"/>
      <c r="HK20" s="43"/>
      <c r="HL20" s="25"/>
      <c r="HM20" s="43"/>
      <c r="HN20" s="43"/>
      <c r="HO20" s="43"/>
      <c r="HP20" s="43"/>
      <c r="HQ20" s="43"/>
      <c r="HR20" s="25"/>
      <c r="HS20" s="43"/>
      <c r="HT20" s="43"/>
      <c r="HU20" s="43"/>
      <c r="HV20" s="43"/>
      <c r="HW20" s="43"/>
      <c r="HX20" s="25"/>
      <c r="HY20" s="63"/>
    </row>
    <row r="21" spans="1:233" ht="21.75" customHeight="1">
      <c r="A21" s="189">
        <f>--SUBTOTAL(2,CN$13:CN21)</f>
        <v>8</v>
      </c>
      <c r="B21" s="755" t="str">
        <f>IF(FILIACIÓN!B18="","",UPPER(FILIACIÓN!B18))</f>
        <v/>
      </c>
      <c r="C21" s="756"/>
      <c r="D21" s="757"/>
      <c r="E21" s="516" t="str">
        <f t="shared" si="3"/>
        <v/>
      </c>
      <c r="F21" s="170"/>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1"/>
      <c r="AQ21" s="171"/>
      <c r="AR21" s="171"/>
      <c r="AS21" s="171"/>
      <c r="AT21" s="171"/>
      <c r="AU21" s="171"/>
      <c r="AV21" s="171"/>
      <c r="AW21" s="171"/>
      <c r="AX21" s="171"/>
      <c r="AY21" s="171"/>
      <c r="AZ21" s="171"/>
      <c r="BA21" s="171"/>
      <c r="BB21" s="171"/>
      <c r="BC21" s="171"/>
      <c r="BD21" s="171"/>
      <c r="BE21" s="171"/>
      <c r="BF21" s="171"/>
      <c r="BG21" s="171"/>
      <c r="BH21" s="171"/>
      <c r="BI21" s="171"/>
      <c r="BJ21" s="171"/>
      <c r="BK21" s="171"/>
      <c r="BL21" s="171"/>
      <c r="BM21" s="171"/>
      <c r="BN21" s="171"/>
      <c r="BO21" s="171"/>
      <c r="BP21" s="171"/>
      <c r="BQ21" s="171"/>
      <c r="BR21" s="171"/>
      <c r="BS21" s="171"/>
      <c r="BT21" s="171"/>
      <c r="BU21" s="171"/>
      <c r="BV21" s="171"/>
      <c r="BW21" s="172"/>
      <c r="BX21" s="180">
        <f t="shared" si="4"/>
        <v>0</v>
      </c>
      <c r="BY21" s="181">
        <f t="shared" si="5"/>
        <v>0</v>
      </c>
      <c r="BZ21" s="179">
        <f t="shared" si="0"/>
        <v>0</v>
      </c>
      <c r="CA21" s="186">
        <f t="shared" si="1"/>
        <v>0</v>
      </c>
      <c r="CB21" s="186">
        <f t="shared" si="6"/>
        <v>0</v>
      </c>
      <c r="CC21" s="526" t="str">
        <f>FILIACIÓN!Y18</f>
        <v/>
      </c>
      <c r="CD21" s="513" t="str">
        <f t="shared" si="2"/>
        <v/>
      </c>
      <c r="CE21" s="62"/>
      <c r="CF21" s="498"/>
      <c r="CG21" s="499"/>
      <c r="CH21" s="499"/>
      <c r="CI21" s="499"/>
      <c r="CJ21" s="499"/>
      <c r="CK21" s="43"/>
      <c r="CL21" s="43"/>
      <c r="CM21" s="26" t="str">
        <f>IF(FILIACIÓN!Z18="MOSTRAR","1","")</f>
        <v/>
      </c>
      <c r="CN21" s="43">
        <v>8</v>
      </c>
      <c r="CO21" s="43"/>
      <c r="CP21" s="43"/>
      <c r="CQ21" s="43"/>
      <c r="CR21" s="43"/>
      <c r="CS21" s="43"/>
      <c r="CU21" s="43"/>
      <c r="CV21" s="43"/>
      <c r="CW21" s="43"/>
      <c r="CX21" s="43"/>
      <c r="CY21" s="43"/>
      <c r="DA21" s="43"/>
      <c r="DB21" s="43"/>
      <c r="DC21" s="43"/>
      <c r="DD21" s="43"/>
      <c r="DE21" s="43"/>
      <c r="DG21" s="43"/>
      <c r="DH21" s="43"/>
      <c r="DI21" s="43"/>
      <c r="DJ21" s="43"/>
      <c r="DK21" s="43"/>
      <c r="DP21" s="43"/>
      <c r="DQ21" s="43"/>
      <c r="DR21" s="43"/>
      <c r="DS21" s="43"/>
      <c r="DT21" s="43"/>
      <c r="DV21" s="43"/>
      <c r="DW21" s="43"/>
      <c r="DX21" s="43"/>
      <c r="DY21" s="43"/>
      <c r="DZ21" s="43"/>
      <c r="EB21" s="43"/>
      <c r="EC21" s="43"/>
      <c r="ED21" s="43"/>
      <c r="EE21" s="43"/>
      <c r="EF21" s="43"/>
      <c r="EH21" s="43"/>
      <c r="EI21" s="43"/>
      <c r="EJ21" s="43"/>
      <c r="EK21" s="43"/>
      <c r="EL21" s="43"/>
      <c r="EN21" s="43"/>
      <c r="EO21" s="43"/>
      <c r="EP21" s="43"/>
      <c r="EQ21" s="43"/>
      <c r="ER21" s="43"/>
      <c r="ET21" s="43"/>
      <c r="EU21" s="43"/>
      <c r="EV21" s="43"/>
      <c r="EW21" s="43"/>
      <c r="EX21" s="43"/>
      <c r="EZ21" s="43"/>
      <c r="FC21" s="43"/>
      <c r="FD21" s="43"/>
      <c r="FE21" s="43"/>
      <c r="FF21" s="43"/>
      <c r="FG21" s="43"/>
      <c r="FI21" s="43"/>
      <c r="FJ21" s="43"/>
      <c r="FK21" s="43"/>
      <c r="FL21" s="43"/>
      <c r="FM21" s="43"/>
      <c r="FO21" s="43"/>
      <c r="FP21" s="43"/>
      <c r="FQ21" s="43"/>
      <c r="FR21" s="43"/>
      <c r="FS21" s="43"/>
      <c r="FU21" s="43"/>
      <c r="FV21" s="43"/>
      <c r="FW21" s="43"/>
      <c r="FX21" s="43"/>
      <c r="FY21" s="43"/>
      <c r="GA21" s="43"/>
      <c r="GB21" s="43"/>
      <c r="GC21" s="43"/>
      <c r="GD21" s="43"/>
      <c r="GE21" s="43"/>
      <c r="GG21" s="43"/>
      <c r="GH21" s="43"/>
      <c r="GI21" s="43"/>
      <c r="GJ21" s="43"/>
      <c r="GK21" s="43"/>
      <c r="GM21" s="63"/>
      <c r="GO21" s="43"/>
      <c r="GP21" s="43"/>
      <c r="GQ21" s="43"/>
      <c r="GR21" s="43"/>
      <c r="GS21" s="43"/>
      <c r="GT21" s="25"/>
      <c r="GU21" s="43"/>
      <c r="GV21" s="43"/>
      <c r="GW21" s="43"/>
      <c r="GX21" s="43"/>
      <c r="GY21" s="43"/>
      <c r="GZ21" s="25"/>
      <c r="HA21" s="43"/>
      <c r="HB21" s="43"/>
      <c r="HC21" s="43"/>
      <c r="HD21" s="43"/>
      <c r="HE21" s="43"/>
      <c r="HF21" s="25"/>
      <c r="HG21" s="43"/>
      <c r="HH21" s="43"/>
      <c r="HI21" s="43"/>
      <c r="HJ21" s="43"/>
      <c r="HK21" s="43"/>
      <c r="HL21" s="25"/>
      <c r="HM21" s="43"/>
      <c r="HN21" s="43"/>
      <c r="HO21" s="43"/>
      <c r="HP21" s="43"/>
      <c r="HQ21" s="43"/>
      <c r="HR21" s="25"/>
      <c r="HS21" s="43"/>
      <c r="HT21" s="43"/>
      <c r="HU21" s="43"/>
      <c r="HV21" s="43"/>
      <c r="HW21" s="43"/>
      <c r="HX21" s="25"/>
      <c r="HY21" s="63"/>
    </row>
    <row r="22" spans="1:233" ht="21.75" customHeight="1">
      <c r="A22" s="189">
        <f>--SUBTOTAL(2,CN$13:CN22)</f>
        <v>9</v>
      </c>
      <c r="B22" s="755" t="str">
        <f>IF(FILIACIÓN!B19="","",UPPER(FILIACIÓN!B19))</f>
        <v/>
      </c>
      <c r="C22" s="756"/>
      <c r="D22" s="757"/>
      <c r="E22" s="516" t="str">
        <f t="shared" si="3"/>
        <v/>
      </c>
      <c r="F22" s="170"/>
      <c r="G22" s="171"/>
      <c r="H22" s="171"/>
      <c r="I22" s="171"/>
      <c r="J22" s="171"/>
      <c r="K22" s="171"/>
      <c r="L22" s="171"/>
      <c r="M22" s="171"/>
      <c r="N22" s="171"/>
      <c r="O22" s="171"/>
      <c r="P22" s="171"/>
      <c r="Q22" s="171"/>
      <c r="R22" s="171"/>
      <c r="S22" s="171"/>
      <c r="T22" s="171"/>
      <c r="U22" s="171"/>
      <c r="V22" s="171"/>
      <c r="W22" s="171"/>
      <c r="X22" s="171"/>
      <c r="Y22" s="171"/>
      <c r="Z22" s="171"/>
      <c r="AA22" s="171"/>
      <c r="AB22" s="171"/>
      <c r="AC22" s="171"/>
      <c r="AD22" s="171"/>
      <c r="AE22" s="171"/>
      <c r="AF22" s="171"/>
      <c r="AG22" s="171"/>
      <c r="AH22" s="171"/>
      <c r="AI22" s="171"/>
      <c r="AJ22" s="171"/>
      <c r="AK22" s="171"/>
      <c r="AL22" s="171"/>
      <c r="AM22" s="171"/>
      <c r="AN22" s="171"/>
      <c r="AO22" s="171"/>
      <c r="AP22" s="171"/>
      <c r="AQ22" s="171"/>
      <c r="AR22" s="171"/>
      <c r="AS22" s="171"/>
      <c r="AT22" s="171"/>
      <c r="AU22" s="171"/>
      <c r="AV22" s="171"/>
      <c r="AW22" s="171"/>
      <c r="AX22" s="171"/>
      <c r="AY22" s="171"/>
      <c r="AZ22" s="171"/>
      <c r="BA22" s="171"/>
      <c r="BB22" s="171"/>
      <c r="BC22" s="171"/>
      <c r="BD22" s="171"/>
      <c r="BE22" s="171"/>
      <c r="BF22" s="171"/>
      <c r="BG22" s="171"/>
      <c r="BH22" s="171"/>
      <c r="BI22" s="171"/>
      <c r="BJ22" s="171"/>
      <c r="BK22" s="171"/>
      <c r="BL22" s="171"/>
      <c r="BM22" s="171"/>
      <c r="BN22" s="171"/>
      <c r="BO22" s="171"/>
      <c r="BP22" s="171"/>
      <c r="BQ22" s="171"/>
      <c r="BR22" s="171"/>
      <c r="BS22" s="171"/>
      <c r="BT22" s="171"/>
      <c r="BU22" s="171"/>
      <c r="BV22" s="171"/>
      <c r="BW22" s="172"/>
      <c r="BX22" s="180">
        <f t="shared" si="4"/>
        <v>0</v>
      </c>
      <c r="BY22" s="181">
        <f t="shared" si="5"/>
        <v>0</v>
      </c>
      <c r="BZ22" s="179">
        <f t="shared" si="0"/>
        <v>0</v>
      </c>
      <c r="CA22" s="186">
        <f t="shared" si="1"/>
        <v>0</v>
      </c>
      <c r="CB22" s="186">
        <f t="shared" si="6"/>
        <v>0</v>
      </c>
      <c r="CC22" s="526" t="str">
        <f>FILIACIÓN!Y19</f>
        <v/>
      </c>
      <c r="CD22" s="513" t="str">
        <f t="shared" si="2"/>
        <v/>
      </c>
      <c r="CE22" s="62"/>
      <c r="CF22" s="498"/>
      <c r="CG22" s="499"/>
      <c r="CH22" s="499"/>
      <c r="CI22" s="499"/>
      <c r="CJ22" s="499"/>
      <c r="CK22" s="43"/>
      <c r="CL22" s="43"/>
      <c r="CM22" s="26" t="str">
        <f>IF(FILIACIÓN!Z19="MOSTRAR","1","")</f>
        <v/>
      </c>
      <c r="CN22" s="43">
        <v>9</v>
      </c>
      <c r="CO22" s="43"/>
      <c r="CP22" s="43"/>
      <c r="CQ22" s="43"/>
      <c r="CR22" s="43"/>
      <c r="CS22" s="43"/>
      <c r="CU22" s="43"/>
      <c r="CV22" s="43"/>
      <c r="CW22" s="43"/>
      <c r="CX22" s="43"/>
      <c r="CY22" s="43"/>
      <c r="DA22" s="43"/>
      <c r="DB22" s="43"/>
      <c r="DC22" s="43"/>
      <c r="DD22" s="43"/>
      <c r="DE22" s="43"/>
      <c r="DG22" s="43"/>
      <c r="DH22" s="43"/>
      <c r="DI22" s="43"/>
      <c r="DJ22" s="43"/>
      <c r="DK22" s="43"/>
      <c r="DP22" s="43"/>
      <c r="DQ22" s="43"/>
      <c r="DR22" s="43"/>
      <c r="DS22" s="43"/>
      <c r="DT22" s="43"/>
      <c r="DV22" s="43"/>
      <c r="DW22" s="43"/>
      <c r="DX22" s="43"/>
      <c r="DY22" s="43"/>
      <c r="DZ22" s="43"/>
      <c r="EB22" s="43"/>
      <c r="EC22" s="43"/>
      <c r="ED22" s="43"/>
      <c r="EE22" s="43"/>
      <c r="EF22" s="43"/>
      <c r="EH22" s="43"/>
      <c r="EI22" s="43"/>
      <c r="EJ22" s="43"/>
      <c r="EK22" s="43"/>
      <c r="EL22" s="43"/>
      <c r="EN22" s="43"/>
      <c r="EO22" s="43"/>
      <c r="EP22" s="43"/>
      <c r="EQ22" s="43"/>
      <c r="ER22" s="43"/>
      <c r="ET22" s="43"/>
      <c r="EU22" s="43"/>
      <c r="EV22" s="43"/>
      <c r="EW22" s="43"/>
      <c r="EX22" s="43"/>
      <c r="EZ22" s="43"/>
      <c r="FC22" s="43"/>
      <c r="FD22" s="43"/>
      <c r="FE22" s="43"/>
      <c r="FF22" s="43"/>
      <c r="FG22" s="43"/>
      <c r="FI22" s="43"/>
      <c r="FJ22" s="43"/>
      <c r="FK22" s="43"/>
      <c r="FL22" s="43"/>
      <c r="FM22" s="43"/>
      <c r="FO22" s="43"/>
      <c r="FP22" s="43"/>
      <c r="FQ22" s="43"/>
      <c r="FR22" s="43"/>
      <c r="FS22" s="43"/>
      <c r="FU22" s="43"/>
      <c r="FV22" s="43"/>
      <c r="FW22" s="43"/>
      <c r="FX22" s="43"/>
      <c r="FY22" s="43"/>
      <c r="GA22" s="43"/>
      <c r="GB22" s="43"/>
      <c r="GC22" s="43"/>
      <c r="GD22" s="43"/>
      <c r="GE22" s="43"/>
      <c r="GG22" s="43"/>
      <c r="GH22" s="43"/>
      <c r="GI22" s="43"/>
      <c r="GJ22" s="43"/>
      <c r="GK22" s="43"/>
      <c r="GM22" s="63"/>
      <c r="GO22" s="43"/>
      <c r="GP22" s="43"/>
      <c r="GQ22" s="43"/>
      <c r="GR22" s="43"/>
      <c r="GS22" s="43"/>
      <c r="GT22" s="25"/>
      <c r="GU22" s="43"/>
      <c r="GV22" s="43"/>
      <c r="GW22" s="43"/>
      <c r="GX22" s="43"/>
      <c r="GY22" s="43"/>
      <c r="GZ22" s="25"/>
      <c r="HA22" s="43"/>
      <c r="HB22" s="43"/>
      <c r="HC22" s="43"/>
      <c r="HD22" s="43"/>
      <c r="HE22" s="43"/>
      <c r="HF22" s="25"/>
      <c r="HG22" s="43"/>
      <c r="HH22" s="43"/>
      <c r="HI22" s="43"/>
      <c r="HJ22" s="43"/>
      <c r="HK22" s="43"/>
      <c r="HL22" s="25"/>
      <c r="HM22" s="43"/>
      <c r="HN22" s="43"/>
      <c r="HO22" s="43"/>
      <c r="HP22" s="43"/>
      <c r="HQ22" s="43"/>
      <c r="HR22" s="25"/>
      <c r="HS22" s="43"/>
      <c r="HT22" s="43"/>
      <c r="HU22" s="43"/>
      <c r="HV22" s="43"/>
      <c r="HW22" s="43"/>
      <c r="HX22" s="25"/>
      <c r="HY22" s="63"/>
    </row>
    <row r="23" spans="1:233" ht="21.75" customHeight="1">
      <c r="A23" s="189">
        <f>--SUBTOTAL(2,CN$13:CN23)</f>
        <v>10</v>
      </c>
      <c r="B23" s="755" t="str">
        <f>IF(FILIACIÓN!B20="","",UPPER(FILIACIÓN!B20))</f>
        <v/>
      </c>
      <c r="C23" s="756"/>
      <c r="D23" s="757"/>
      <c r="E23" s="516" t="str">
        <f t="shared" si="3"/>
        <v/>
      </c>
      <c r="F23" s="170"/>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171"/>
      <c r="AK23" s="171"/>
      <c r="AL23" s="171"/>
      <c r="AM23" s="171"/>
      <c r="AN23" s="171"/>
      <c r="AO23" s="171"/>
      <c r="AP23" s="171"/>
      <c r="AQ23" s="171"/>
      <c r="AR23" s="171"/>
      <c r="AS23" s="171"/>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2"/>
      <c r="BX23" s="180">
        <f t="shared" si="4"/>
        <v>0</v>
      </c>
      <c r="BY23" s="181">
        <f t="shared" si="5"/>
        <v>0</v>
      </c>
      <c r="BZ23" s="179">
        <f t="shared" si="0"/>
        <v>0</v>
      </c>
      <c r="CA23" s="186">
        <f t="shared" si="1"/>
        <v>0</v>
      </c>
      <c r="CB23" s="186">
        <f t="shared" si="6"/>
        <v>0</v>
      </c>
      <c r="CC23" s="526" t="str">
        <f>FILIACIÓN!Y20</f>
        <v/>
      </c>
      <c r="CD23" s="513" t="str">
        <f t="shared" si="2"/>
        <v/>
      </c>
      <c r="CE23" s="62"/>
      <c r="CF23" s="498"/>
      <c r="CG23" s="499"/>
      <c r="CH23" s="499"/>
      <c r="CI23" s="499"/>
      <c r="CJ23" s="499"/>
      <c r="CK23" s="43"/>
      <c r="CL23" s="43"/>
      <c r="CM23" s="26" t="str">
        <f>IF(FILIACIÓN!Z20="MOSTRAR","1","")</f>
        <v/>
      </c>
      <c r="CN23" s="43">
        <v>10</v>
      </c>
      <c r="CO23" s="43"/>
      <c r="CP23" s="43"/>
      <c r="CQ23" s="43"/>
      <c r="CR23" s="43"/>
      <c r="CS23" s="43"/>
      <c r="CU23" s="43"/>
      <c r="CV23" s="43"/>
      <c r="CW23" s="43"/>
      <c r="CX23" s="43"/>
      <c r="CY23" s="43"/>
      <c r="DA23" s="43"/>
      <c r="DB23" s="43"/>
      <c r="DC23" s="43"/>
      <c r="DD23" s="43"/>
      <c r="DE23" s="43"/>
      <c r="DG23" s="43"/>
      <c r="DH23" s="43"/>
      <c r="DI23" s="43"/>
      <c r="DJ23" s="43"/>
      <c r="DK23" s="43"/>
      <c r="DP23" s="43"/>
      <c r="DQ23" s="43"/>
      <c r="DR23" s="43"/>
      <c r="DS23" s="43"/>
      <c r="DT23" s="43"/>
      <c r="DV23" s="43"/>
      <c r="DW23" s="43"/>
      <c r="DX23" s="43"/>
      <c r="DY23" s="43"/>
      <c r="DZ23" s="43"/>
      <c r="EB23" s="43"/>
      <c r="EC23" s="43"/>
      <c r="ED23" s="43"/>
      <c r="EE23" s="43"/>
      <c r="EF23" s="43"/>
      <c r="EH23" s="43"/>
      <c r="EI23" s="43"/>
      <c r="EJ23" s="43"/>
      <c r="EK23" s="43"/>
      <c r="EL23" s="43"/>
      <c r="EN23" s="43"/>
      <c r="EO23" s="43"/>
      <c r="EP23" s="43"/>
      <c r="EQ23" s="43"/>
      <c r="ER23" s="43"/>
      <c r="ET23" s="43"/>
      <c r="EU23" s="43"/>
      <c r="EV23" s="43"/>
      <c r="EW23" s="43"/>
      <c r="EX23" s="43"/>
      <c r="EZ23" s="43"/>
      <c r="FC23" s="43"/>
      <c r="FD23" s="43"/>
      <c r="FE23" s="43"/>
      <c r="FF23" s="43"/>
      <c r="FG23" s="43"/>
      <c r="FI23" s="43"/>
      <c r="FJ23" s="43"/>
      <c r="FK23" s="43"/>
      <c r="FL23" s="43"/>
      <c r="FM23" s="43"/>
      <c r="FO23" s="43"/>
      <c r="FP23" s="43"/>
      <c r="FQ23" s="43"/>
      <c r="FR23" s="43"/>
      <c r="FS23" s="43"/>
      <c r="FU23" s="43"/>
      <c r="FV23" s="43"/>
      <c r="FW23" s="43"/>
      <c r="FX23" s="43"/>
      <c r="FY23" s="43"/>
      <c r="GA23" s="43"/>
      <c r="GB23" s="43"/>
      <c r="GC23" s="43"/>
      <c r="GD23" s="43"/>
      <c r="GE23" s="43"/>
      <c r="GG23" s="43"/>
      <c r="GH23" s="43"/>
      <c r="GI23" s="43"/>
      <c r="GJ23" s="43"/>
      <c r="GK23" s="43"/>
      <c r="GM23" s="63"/>
      <c r="GO23" s="43"/>
      <c r="GP23" s="43"/>
      <c r="GQ23" s="43"/>
      <c r="GR23" s="43"/>
      <c r="GS23" s="43"/>
      <c r="GT23" s="25"/>
      <c r="GU23" s="43"/>
      <c r="GV23" s="43"/>
      <c r="GW23" s="43"/>
      <c r="GX23" s="43"/>
      <c r="GY23" s="43"/>
      <c r="GZ23" s="25"/>
      <c r="HA23" s="43"/>
      <c r="HB23" s="43"/>
      <c r="HC23" s="43"/>
      <c r="HD23" s="43"/>
      <c r="HE23" s="43"/>
      <c r="HF23" s="25"/>
      <c r="HG23" s="43"/>
      <c r="HH23" s="43"/>
      <c r="HI23" s="43"/>
      <c r="HJ23" s="43"/>
      <c r="HK23" s="43"/>
      <c r="HL23" s="25"/>
      <c r="HM23" s="43"/>
      <c r="HN23" s="43"/>
      <c r="HO23" s="43"/>
      <c r="HP23" s="43"/>
      <c r="HQ23" s="43"/>
      <c r="HR23" s="25"/>
      <c r="HS23" s="43"/>
      <c r="HT23" s="43"/>
      <c r="HU23" s="43"/>
      <c r="HV23" s="43"/>
      <c r="HW23" s="43"/>
      <c r="HX23" s="25"/>
      <c r="HY23" s="63"/>
    </row>
    <row r="24" spans="1:233" ht="21.75" customHeight="1">
      <c r="A24" s="189">
        <f>--SUBTOTAL(2,CN$13:CN24)</f>
        <v>11</v>
      </c>
      <c r="B24" s="755" t="str">
        <f>IF(FILIACIÓN!B21="","",UPPER(FILIACIÓN!B21))</f>
        <v/>
      </c>
      <c r="C24" s="756"/>
      <c r="D24" s="757"/>
      <c r="E24" s="516" t="str">
        <f t="shared" si="3"/>
        <v/>
      </c>
      <c r="F24" s="170"/>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171"/>
      <c r="AK24" s="171"/>
      <c r="AL24" s="171"/>
      <c r="AM24" s="171"/>
      <c r="AN24" s="171"/>
      <c r="AO24" s="171"/>
      <c r="AP24" s="171"/>
      <c r="AQ24" s="171"/>
      <c r="AR24" s="171"/>
      <c r="AS24" s="171"/>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2"/>
      <c r="BX24" s="180">
        <f t="shared" si="4"/>
        <v>0</v>
      </c>
      <c r="BY24" s="181">
        <f t="shared" si="5"/>
        <v>0</v>
      </c>
      <c r="BZ24" s="179">
        <f t="shared" si="0"/>
        <v>0</v>
      </c>
      <c r="CA24" s="186">
        <f t="shared" si="1"/>
        <v>0</v>
      </c>
      <c r="CB24" s="186">
        <f t="shared" si="6"/>
        <v>0</v>
      </c>
      <c r="CC24" s="526" t="str">
        <f>FILIACIÓN!Y21</f>
        <v/>
      </c>
      <c r="CD24" s="513" t="str">
        <f t="shared" si="2"/>
        <v/>
      </c>
      <c r="CE24" s="62"/>
      <c r="CF24" s="498"/>
      <c r="CG24" s="499"/>
      <c r="CH24" s="499"/>
      <c r="CI24" s="499"/>
      <c r="CJ24" s="499"/>
      <c r="CK24" s="43"/>
      <c r="CL24" s="43"/>
      <c r="CM24" s="26" t="str">
        <f>IF(FILIACIÓN!Z21="MOSTRAR","1","")</f>
        <v/>
      </c>
      <c r="CN24" s="43">
        <v>11</v>
      </c>
      <c r="CO24" s="43"/>
      <c r="CP24" s="43"/>
      <c r="CQ24" s="43"/>
      <c r="CR24" s="43"/>
      <c r="CS24" s="43"/>
      <c r="CU24" s="43"/>
      <c r="CV24" s="43"/>
      <c r="CW24" s="43"/>
      <c r="CX24" s="43"/>
      <c r="CY24" s="43"/>
      <c r="DA24" s="43"/>
      <c r="DB24" s="43"/>
      <c r="DC24" s="43"/>
      <c r="DD24" s="43"/>
      <c r="DE24" s="43"/>
      <c r="DG24" s="43"/>
      <c r="DH24" s="43"/>
      <c r="DI24" s="43"/>
      <c r="DJ24" s="43"/>
      <c r="DK24" s="43"/>
      <c r="DP24" s="43"/>
      <c r="DQ24" s="43"/>
      <c r="DR24" s="43"/>
      <c r="DS24" s="43"/>
      <c r="DT24" s="43"/>
      <c r="DV24" s="43"/>
      <c r="DW24" s="43"/>
      <c r="DX24" s="43"/>
      <c r="DY24" s="43"/>
      <c r="DZ24" s="43"/>
      <c r="EB24" s="43"/>
      <c r="EC24" s="43"/>
      <c r="ED24" s="43"/>
      <c r="EE24" s="43"/>
      <c r="EF24" s="43"/>
      <c r="EH24" s="43"/>
      <c r="EI24" s="43"/>
      <c r="EJ24" s="43"/>
      <c r="EK24" s="43"/>
      <c r="EL24" s="43"/>
      <c r="EN24" s="43"/>
      <c r="EO24" s="43"/>
      <c r="EP24" s="43"/>
      <c r="EQ24" s="43"/>
      <c r="ER24" s="43"/>
      <c r="ET24" s="43"/>
      <c r="EU24" s="43"/>
      <c r="EV24" s="43"/>
      <c r="EW24" s="43"/>
      <c r="EX24" s="43"/>
      <c r="EZ24" s="43"/>
      <c r="FC24" s="43"/>
      <c r="FD24" s="43"/>
      <c r="FE24" s="43"/>
      <c r="FF24" s="43"/>
      <c r="FG24" s="43"/>
      <c r="FI24" s="43"/>
      <c r="FJ24" s="43"/>
      <c r="FK24" s="43"/>
      <c r="FL24" s="43"/>
      <c r="FM24" s="43"/>
      <c r="FO24" s="43"/>
      <c r="FP24" s="43"/>
      <c r="FQ24" s="43"/>
      <c r="FR24" s="43"/>
      <c r="FS24" s="43"/>
      <c r="FU24" s="43"/>
      <c r="FV24" s="43"/>
      <c r="FW24" s="43"/>
      <c r="FX24" s="43"/>
      <c r="FY24" s="43"/>
      <c r="GA24" s="43"/>
      <c r="GB24" s="43"/>
      <c r="GC24" s="43"/>
      <c r="GD24" s="43"/>
      <c r="GE24" s="43"/>
      <c r="GG24" s="43"/>
      <c r="GH24" s="43"/>
      <c r="GI24" s="43"/>
      <c r="GJ24" s="43"/>
      <c r="GK24" s="43"/>
      <c r="GM24" s="63"/>
      <c r="GO24" s="43"/>
      <c r="GP24" s="43"/>
      <c r="GQ24" s="43"/>
      <c r="GR24" s="43"/>
      <c r="GS24" s="43"/>
      <c r="GT24" s="25"/>
      <c r="GU24" s="43"/>
      <c r="GV24" s="43"/>
      <c r="GW24" s="43"/>
      <c r="GX24" s="43"/>
      <c r="GY24" s="43"/>
      <c r="GZ24" s="25"/>
      <c r="HA24" s="43"/>
      <c r="HB24" s="43"/>
      <c r="HC24" s="43"/>
      <c r="HD24" s="43"/>
      <c r="HE24" s="43"/>
      <c r="HF24" s="25"/>
      <c r="HG24" s="43"/>
      <c r="HH24" s="43"/>
      <c r="HI24" s="43"/>
      <c r="HJ24" s="43"/>
      <c r="HK24" s="43"/>
      <c r="HL24" s="25"/>
      <c r="HM24" s="43"/>
      <c r="HN24" s="43"/>
      <c r="HO24" s="43"/>
      <c r="HP24" s="43"/>
      <c r="HQ24" s="43"/>
      <c r="HR24" s="25"/>
      <c r="HS24" s="43"/>
      <c r="HT24" s="43"/>
      <c r="HU24" s="43"/>
      <c r="HV24" s="43"/>
      <c r="HW24" s="43"/>
      <c r="HX24" s="25"/>
      <c r="HY24" s="63"/>
    </row>
    <row r="25" spans="1:233" ht="21.75" customHeight="1">
      <c r="A25" s="189">
        <f>--SUBTOTAL(2,CN$13:CN25)</f>
        <v>12</v>
      </c>
      <c r="B25" s="755" t="str">
        <f>IF(FILIACIÓN!B22="","",UPPER(FILIACIÓN!B22))</f>
        <v/>
      </c>
      <c r="C25" s="756"/>
      <c r="D25" s="757"/>
      <c r="E25" s="516" t="str">
        <f t="shared" si="3"/>
        <v/>
      </c>
      <c r="F25" s="170"/>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2"/>
      <c r="BX25" s="180">
        <f t="shared" si="4"/>
        <v>0</v>
      </c>
      <c r="BY25" s="181">
        <f t="shared" si="5"/>
        <v>0</v>
      </c>
      <c r="BZ25" s="179">
        <f t="shared" si="0"/>
        <v>0</v>
      </c>
      <c r="CA25" s="186">
        <f t="shared" si="1"/>
        <v>0</v>
      </c>
      <c r="CB25" s="186">
        <f t="shared" si="6"/>
        <v>0</v>
      </c>
      <c r="CC25" s="526" t="str">
        <f>FILIACIÓN!Y22</f>
        <v/>
      </c>
      <c r="CD25" s="513" t="str">
        <f t="shared" si="2"/>
        <v/>
      </c>
      <c r="CE25" s="62"/>
      <c r="CF25" s="498"/>
      <c r="CG25" s="499"/>
      <c r="CH25" s="499"/>
      <c r="CI25" s="499"/>
      <c r="CJ25" s="499"/>
      <c r="CK25" s="43"/>
      <c r="CL25" s="43"/>
      <c r="CM25" s="26" t="str">
        <f>IF(FILIACIÓN!Z22="MOSTRAR","1","")</f>
        <v/>
      </c>
      <c r="CN25" s="43">
        <v>12</v>
      </c>
      <c r="CO25" s="43"/>
      <c r="CP25" s="43"/>
      <c r="CQ25" s="43"/>
      <c r="CR25" s="43"/>
      <c r="CS25" s="43"/>
      <c r="CU25" s="43"/>
      <c r="CV25" s="43"/>
      <c r="CW25" s="43"/>
      <c r="CX25" s="43"/>
      <c r="CY25" s="43"/>
      <c r="DA25" s="43"/>
      <c r="DB25" s="43"/>
      <c r="DC25" s="43"/>
      <c r="DD25" s="43"/>
      <c r="DE25" s="43"/>
      <c r="DG25" s="43"/>
      <c r="DH25" s="43"/>
      <c r="DI25" s="43"/>
      <c r="DJ25" s="43"/>
      <c r="DK25" s="43"/>
      <c r="DP25" s="43"/>
      <c r="DQ25" s="43"/>
      <c r="DR25" s="43"/>
      <c r="DS25" s="43"/>
      <c r="DT25" s="43"/>
      <c r="DV25" s="43"/>
      <c r="DW25" s="43"/>
      <c r="DX25" s="43"/>
      <c r="DY25" s="43"/>
      <c r="DZ25" s="43"/>
      <c r="EB25" s="43"/>
      <c r="EC25" s="43"/>
      <c r="ED25" s="43"/>
      <c r="EE25" s="43"/>
      <c r="EF25" s="43"/>
      <c r="EH25" s="43"/>
      <c r="EI25" s="43"/>
      <c r="EJ25" s="43"/>
      <c r="EK25" s="43"/>
      <c r="EL25" s="43"/>
      <c r="EN25" s="43"/>
      <c r="EO25" s="43"/>
      <c r="EP25" s="43"/>
      <c r="EQ25" s="43"/>
      <c r="ER25" s="43"/>
      <c r="ET25" s="43"/>
      <c r="EU25" s="43"/>
      <c r="EV25" s="43"/>
      <c r="EW25" s="43"/>
      <c r="EX25" s="43"/>
      <c r="EZ25" s="43"/>
      <c r="FC25" s="43"/>
      <c r="FD25" s="43"/>
      <c r="FE25" s="43"/>
      <c r="FF25" s="43"/>
      <c r="FG25" s="43"/>
      <c r="FI25" s="43"/>
      <c r="FJ25" s="43"/>
      <c r="FK25" s="43"/>
      <c r="FL25" s="43"/>
      <c r="FM25" s="43"/>
      <c r="FO25" s="43"/>
      <c r="FP25" s="43"/>
      <c r="FQ25" s="43"/>
      <c r="FR25" s="43"/>
      <c r="FS25" s="43"/>
      <c r="FU25" s="43"/>
      <c r="FV25" s="43"/>
      <c r="FW25" s="43"/>
      <c r="FX25" s="43"/>
      <c r="FY25" s="43"/>
      <c r="GA25" s="43"/>
      <c r="GB25" s="43"/>
      <c r="GC25" s="43"/>
      <c r="GD25" s="43"/>
      <c r="GE25" s="43"/>
      <c r="GG25" s="43"/>
      <c r="GH25" s="43"/>
      <c r="GI25" s="43"/>
      <c r="GJ25" s="43"/>
      <c r="GK25" s="43"/>
      <c r="GM25" s="63"/>
      <c r="GO25" s="43"/>
      <c r="GP25" s="43"/>
      <c r="GQ25" s="43"/>
      <c r="GR25" s="43"/>
      <c r="GS25" s="43"/>
      <c r="GT25" s="25"/>
      <c r="GU25" s="43"/>
      <c r="GV25" s="43"/>
      <c r="GW25" s="43"/>
      <c r="GX25" s="43"/>
      <c r="GY25" s="43"/>
      <c r="GZ25" s="25"/>
      <c r="HA25" s="43"/>
      <c r="HB25" s="43"/>
      <c r="HC25" s="43"/>
      <c r="HD25" s="43"/>
      <c r="HE25" s="43"/>
      <c r="HF25" s="25"/>
      <c r="HG25" s="43"/>
      <c r="HH25" s="43"/>
      <c r="HI25" s="43"/>
      <c r="HJ25" s="43"/>
      <c r="HK25" s="43"/>
      <c r="HL25" s="25"/>
      <c r="HM25" s="43"/>
      <c r="HN25" s="43"/>
      <c r="HO25" s="43"/>
      <c r="HP25" s="43"/>
      <c r="HQ25" s="43"/>
      <c r="HR25" s="25"/>
      <c r="HS25" s="43"/>
      <c r="HT25" s="43"/>
      <c r="HU25" s="43"/>
      <c r="HV25" s="43"/>
      <c r="HW25" s="43"/>
      <c r="HX25" s="25"/>
      <c r="HY25" s="63"/>
    </row>
    <row r="26" spans="1:233" ht="21.75" customHeight="1">
      <c r="A26" s="189">
        <f>--SUBTOTAL(2,CN$13:CN26)</f>
        <v>13</v>
      </c>
      <c r="B26" s="755" t="str">
        <f>IF(FILIACIÓN!B23="","",UPPER(FILIACIÓN!B23))</f>
        <v/>
      </c>
      <c r="C26" s="756"/>
      <c r="D26" s="757"/>
      <c r="E26" s="516" t="str">
        <f t="shared" si="3"/>
        <v/>
      </c>
      <c r="F26" s="170"/>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2"/>
      <c r="BX26" s="180">
        <f t="shared" si="4"/>
        <v>0</v>
      </c>
      <c r="BY26" s="181">
        <f t="shared" si="5"/>
        <v>0</v>
      </c>
      <c r="BZ26" s="179">
        <f t="shared" si="0"/>
        <v>0</v>
      </c>
      <c r="CA26" s="186">
        <f t="shared" si="1"/>
        <v>0</v>
      </c>
      <c r="CB26" s="186">
        <f t="shared" si="6"/>
        <v>0</v>
      </c>
      <c r="CC26" s="526" t="str">
        <f>FILIACIÓN!Y23</f>
        <v/>
      </c>
      <c r="CD26" s="513" t="str">
        <f t="shared" si="2"/>
        <v/>
      </c>
      <c r="CE26" s="62"/>
      <c r="CF26" s="498"/>
      <c r="CG26" s="499"/>
      <c r="CH26" s="499"/>
      <c r="CI26" s="499"/>
      <c r="CJ26" s="499"/>
      <c r="CK26" s="43"/>
      <c r="CL26" s="43"/>
      <c r="CM26" s="26" t="str">
        <f>IF(FILIACIÓN!Z23="MOSTRAR","1","")</f>
        <v/>
      </c>
      <c r="CN26" s="43">
        <v>13</v>
      </c>
      <c r="CO26" s="43"/>
      <c r="CP26" s="43"/>
      <c r="CQ26" s="43"/>
      <c r="CR26" s="43"/>
      <c r="CS26" s="43"/>
      <c r="CU26" s="43"/>
      <c r="CV26" s="43"/>
      <c r="CW26" s="43"/>
      <c r="CX26" s="43"/>
      <c r="CY26" s="43"/>
      <c r="DA26" s="43"/>
      <c r="DB26" s="43"/>
      <c r="DC26" s="43"/>
      <c r="DD26" s="43"/>
      <c r="DE26" s="43"/>
      <c r="DG26" s="43"/>
      <c r="DH26" s="43"/>
      <c r="DI26" s="43"/>
      <c r="DJ26" s="43"/>
      <c r="DK26" s="43"/>
      <c r="DP26" s="43"/>
      <c r="DQ26" s="43"/>
      <c r="DR26" s="43"/>
      <c r="DS26" s="43"/>
      <c r="DT26" s="43"/>
      <c r="DV26" s="43"/>
      <c r="DW26" s="43"/>
      <c r="DX26" s="43"/>
      <c r="DY26" s="43"/>
      <c r="DZ26" s="43"/>
      <c r="EB26" s="43"/>
      <c r="EC26" s="43"/>
      <c r="ED26" s="43"/>
      <c r="EE26" s="43"/>
      <c r="EF26" s="43"/>
      <c r="EH26" s="43"/>
      <c r="EI26" s="43"/>
      <c r="EJ26" s="43"/>
      <c r="EK26" s="43"/>
      <c r="EL26" s="43"/>
      <c r="EN26" s="43"/>
      <c r="EO26" s="43"/>
      <c r="EP26" s="43"/>
      <c r="EQ26" s="43"/>
      <c r="ER26" s="43"/>
      <c r="ET26" s="43"/>
      <c r="EU26" s="43"/>
      <c r="EV26" s="43"/>
      <c r="EW26" s="43"/>
      <c r="EX26" s="43"/>
      <c r="EZ26" s="43"/>
      <c r="FC26" s="43"/>
      <c r="FD26" s="43"/>
      <c r="FE26" s="43"/>
      <c r="FF26" s="43"/>
      <c r="FG26" s="43"/>
      <c r="FI26" s="43"/>
      <c r="FJ26" s="43"/>
      <c r="FK26" s="43"/>
      <c r="FL26" s="43"/>
      <c r="FM26" s="43"/>
      <c r="FO26" s="43"/>
      <c r="FP26" s="43"/>
      <c r="FQ26" s="43"/>
      <c r="FR26" s="43"/>
      <c r="FS26" s="43"/>
      <c r="FU26" s="43"/>
      <c r="FV26" s="43"/>
      <c r="FW26" s="43"/>
      <c r="FX26" s="43"/>
      <c r="FY26" s="43"/>
      <c r="GA26" s="43"/>
      <c r="GB26" s="43"/>
      <c r="GC26" s="43"/>
      <c r="GD26" s="43"/>
      <c r="GE26" s="43"/>
      <c r="GG26" s="43"/>
      <c r="GH26" s="43"/>
      <c r="GI26" s="43"/>
      <c r="GJ26" s="43"/>
      <c r="GK26" s="43"/>
      <c r="GM26" s="63"/>
      <c r="GO26" s="43"/>
      <c r="GP26" s="43"/>
      <c r="GQ26" s="43"/>
      <c r="GR26" s="43"/>
      <c r="GS26" s="43"/>
      <c r="GT26" s="25"/>
      <c r="GU26" s="43"/>
      <c r="GV26" s="43"/>
      <c r="GW26" s="43"/>
      <c r="GX26" s="43"/>
      <c r="GY26" s="43"/>
      <c r="GZ26" s="25"/>
      <c r="HA26" s="43"/>
      <c r="HB26" s="43"/>
      <c r="HC26" s="43"/>
      <c r="HD26" s="43"/>
      <c r="HE26" s="43"/>
      <c r="HF26" s="25"/>
      <c r="HG26" s="43"/>
      <c r="HH26" s="43"/>
      <c r="HI26" s="43"/>
      <c r="HJ26" s="43"/>
      <c r="HK26" s="43"/>
      <c r="HL26" s="25"/>
      <c r="HM26" s="43"/>
      <c r="HN26" s="43"/>
      <c r="HO26" s="43"/>
      <c r="HP26" s="43"/>
      <c r="HQ26" s="43"/>
      <c r="HR26" s="25"/>
      <c r="HS26" s="43"/>
      <c r="HT26" s="43"/>
      <c r="HU26" s="43"/>
      <c r="HV26" s="43"/>
      <c r="HW26" s="43"/>
      <c r="HX26" s="25"/>
      <c r="HY26" s="63"/>
    </row>
    <row r="27" spans="1:233" ht="21.75" customHeight="1">
      <c r="A27" s="189">
        <f>--SUBTOTAL(2,CN$13:CN27)</f>
        <v>14</v>
      </c>
      <c r="B27" s="755" t="str">
        <f>IF(FILIACIÓN!B24="","",UPPER(FILIACIÓN!B24))</f>
        <v/>
      </c>
      <c r="C27" s="756"/>
      <c r="D27" s="757"/>
      <c r="E27" s="516" t="str">
        <f t="shared" si="3"/>
        <v/>
      </c>
      <c r="F27" s="170"/>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2"/>
      <c r="BX27" s="180">
        <f t="shared" si="4"/>
        <v>0</v>
      </c>
      <c r="BY27" s="181">
        <f t="shared" si="5"/>
        <v>0</v>
      </c>
      <c r="BZ27" s="179">
        <f t="shared" si="0"/>
        <v>0</v>
      </c>
      <c r="CA27" s="186">
        <f t="shared" si="1"/>
        <v>0</v>
      </c>
      <c r="CB27" s="186">
        <f t="shared" si="6"/>
        <v>0</v>
      </c>
      <c r="CC27" s="526" t="str">
        <f>FILIACIÓN!Y24</f>
        <v/>
      </c>
      <c r="CD27" s="513" t="str">
        <f t="shared" si="2"/>
        <v/>
      </c>
      <c r="CE27" s="62"/>
      <c r="CF27" s="498"/>
      <c r="CG27" s="499"/>
      <c r="CH27" s="499"/>
      <c r="CI27" s="499"/>
      <c r="CJ27" s="499"/>
      <c r="CK27" s="43"/>
      <c r="CL27" s="43"/>
      <c r="CM27" s="26" t="str">
        <f>IF(FILIACIÓN!Z24="MOSTRAR","1","")</f>
        <v/>
      </c>
      <c r="CN27" s="43">
        <v>14</v>
      </c>
      <c r="CO27" s="43"/>
      <c r="CP27" s="43"/>
      <c r="CQ27" s="43"/>
      <c r="CR27" s="43"/>
      <c r="CS27" s="43"/>
      <c r="CU27" s="43"/>
      <c r="CV27" s="43"/>
      <c r="CW27" s="43"/>
      <c r="CX27" s="43"/>
      <c r="CY27" s="43"/>
      <c r="DA27" s="43"/>
      <c r="DB27" s="43"/>
      <c r="DC27" s="43"/>
      <c r="DD27" s="43"/>
      <c r="DE27" s="43"/>
      <c r="DG27" s="43"/>
      <c r="DH27" s="43"/>
      <c r="DI27" s="43"/>
      <c r="DJ27" s="43"/>
      <c r="DK27" s="43"/>
      <c r="DP27" s="43"/>
      <c r="DQ27" s="43"/>
      <c r="DR27" s="43"/>
      <c r="DS27" s="43"/>
      <c r="DT27" s="43"/>
      <c r="DV27" s="43"/>
      <c r="DW27" s="43"/>
      <c r="DX27" s="43"/>
      <c r="DY27" s="43"/>
      <c r="DZ27" s="43"/>
      <c r="EB27" s="43"/>
      <c r="EC27" s="43"/>
      <c r="ED27" s="43"/>
      <c r="EE27" s="43"/>
      <c r="EF27" s="43"/>
      <c r="EH27" s="43"/>
      <c r="EI27" s="43"/>
      <c r="EJ27" s="43"/>
      <c r="EK27" s="43"/>
      <c r="EL27" s="43"/>
      <c r="EN27" s="43"/>
      <c r="EO27" s="43"/>
      <c r="EP27" s="43"/>
      <c r="EQ27" s="43"/>
      <c r="ER27" s="43"/>
      <c r="ET27" s="43"/>
      <c r="EU27" s="43"/>
      <c r="EV27" s="43"/>
      <c r="EW27" s="43"/>
      <c r="EX27" s="43"/>
      <c r="EZ27" s="43"/>
      <c r="FC27" s="43"/>
      <c r="FD27" s="43"/>
      <c r="FE27" s="43"/>
      <c r="FF27" s="43"/>
      <c r="FG27" s="43"/>
      <c r="FI27" s="43"/>
      <c r="FJ27" s="43"/>
      <c r="FK27" s="43"/>
      <c r="FL27" s="43"/>
      <c r="FM27" s="43"/>
      <c r="FO27" s="43"/>
      <c r="FP27" s="43"/>
      <c r="FQ27" s="43"/>
      <c r="FR27" s="43"/>
      <c r="FS27" s="43"/>
      <c r="FU27" s="43"/>
      <c r="FV27" s="43"/>
      <c r="FW27" s="43"/>
      <c r="FX27" s="43"/>
      <c r="FY27" s="43"/>
      <c r="GA27" s="43"/>
      <c r="GB27" s="43"/>
      <c r="GC27" s="43"/>
      <c r="GD27" s="43"/>
      <c r="GE27" s="43"/>
      <c r="GG27" s="43"/>
      <c r="GH27" s="43"/>
      <c r="GI27" s="43"/>
      <c r="GJ27" s="43"/>
      <c r="GK27" s="43"/>
      <c r="GM27" s="63"/>
      <c r="GO27" s="43"/>
      <c r="GP27" s="43"/>
      <c r="GQ27" s="43"/>
      <c r="GR27" s="43"/>
      <c r="GS27" s="43"/>
      <c r="GT27" s="25"/>
      <c r="GU27" s="43"/>
      <c r="GV27" s="43"/>
      <c r="GW27" s="43"/>
      <c r="GX27" s="43"/>
      <c r="GY27" s="43"/>
      <c r="GZ27" s="25"/>
      <c r="HA27" s="43"/>
      <c r="HB27" s="43"/>
      <c r="HC27" s="43"/>
      <c r="HD27" s="43"/>
      <c r="HE27" s="43"/>
      <c r="HF27" s="25"/>
      <c r="HG27" s="43"/>
      <c r="HH27" s="43"/>
      <c r="HI27" s="43"/>
      <c r="HJ27" s="43"/>
      <c r="HK27" s="43"/>
      <c r="HL27" s="25"/>
      <c r="HM27" s="43"/>
      <c r="HN27" s="43"/>
      <c r="HO27" s="43"/>
      <c r="HP27" s="43"/>
      <c r="HQ27" s="43"/>
      <c r="HR27" s="25"/>
      <c r="HS27" s="43"/>
      <c r="HT27" s="43"/>
      <c r="HU27" s="43"/>
      <c r="HV27" s="43"/>
      <c r="HW27" s="43"/>
      <c r="HX27" s="25"/>
      <c r="HY27" s="63"/>
    </row>
    <row r="28" spans="1:233" ht="21.75" customHeight="1">
      <c r="A28" s="189">
        <f>--SUBTOTAL(2,CN$13:CN28)</f>
        <v>15</v>
      </c>
      <c r="B28" s="755" t="str">
        <f>IF(FILIACIÓN!B25="","",UPPER(FILIACIÓN!B25))</f>
        <v/>
      </c>
      <c r="C28" s="756"/>
      <c r="D28" s="757"/>
      <c r="E28" s="516" t="str">
        <f t="shared" si="3"/>
        <v/>
      </c>
      <c r="F28" s="170"/>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2"/>
      <c r="BX28" s="180">
        <f t="shared" si="4"/>
        <v>0</v>
      </c>
      <c r="BY28" s="181">
        <f t="shared" si="5"/>
        <v>0</v>
      </c>
      <c r="BZ28" s="179">
        <f t="shared" si="0"/>
        <v>0</v>
      </c>
      <c r="CA28" s="186">
        <f t="shared" si="1"/>
        <v>0</v>
      </c>
      <c r="CB28" s="186">
        <f t="shared" si="6"/>
        <v>0</v>
      </c>
      <c r="CC28" s="526" t="str">
        <f>FILIACIÓN!Y25</f>
        <v/>
      </c>
      <c r="CD28" s="513" t="str">
        <f t="shared" si="2"/>
        <v/>
      </c>
      <c r="CE28" s="62"/>
      <c r="CF28" s="498"/>
      <c r="CG28" s="499"/>
      <c r="CH28" s="499"/>
      <c r="CI28" s="499"/>
      <c r="CJ28" s="499"/>
      <c r="CK28" s="43"/>
      <c r="CL28" s="43"/>
      <c r="CM28" s="26" t="str">
        <f>IF(FILIACIÓN!Z25="MOSTRAR","1","")</f>
        <v/>
      </c>
      <c r="CN28" s="43">
        <v>15</v>
      </c>
      <c r="CO28" s="43"/>
      <c r="CP28" s="43"/>
      <c r="CQ28" s="43"/>
      <c r="CR28" s="43"/>
      <c r="CS28" s="43"/>
      <c r="CU28" s="43"/>
      <c r="CV28" s="43"/>
      <c r="CW28" s="43"/>
      <c r="CX28" s="43"/>
      <c r="CY28" s="43"/>
      <c r="DA28" s="43"/>
      <c r="DB28" s="43"/>
      <c r="DC28" s="43"/>
      <c r="DD28" s="43"/>
      <c r="DE28" s="43"/>
      <c r="DG28" s="43"/>
      <c r="DH28" s="43"/>
      <c r="DI28" s="43"/>
      <c r="DJ28" s="43"/>
      <c r="DK28" s="43"/>
      <c r="DP28" s="43"/>
      <c r="DQ28" s="43"/>
      <c r="DR28" s="43"/>
      <c r="DS28" s="43"/>
      <c r="DT28" s="43"/>
      <c r="DV28" s="43"/>
      <c r="DW28" s="43"/>
      <c r="DX28" s="43"/>
      <c r="DY28" s="43"/>
      <c r="DZ28" s="43"/>
      <c r="EB28" s="43"/>
      <c r="EC28" s="43"/>
      <c r="ED28" s="43"/>
      <c r="EE28" s="43"/>
      <c r="EF28" s="43"/>
      <c r="EH28" s="43"/>
      <c r="EI28" s="43"/>
      <c r="EJ28" s="43"/>
      <c r="EK28" s="43"/>
      <c r="EL28" s="43"/>
      <c r="EN28" s="43"/>
      <c r="EO28" s="43"/>
      <c r="EP28" s="43"/>
      <c r="EQ28" s="43"/>
      <c r="ER28" s="43"/>
      <c r="ET28" s="43"/>
      <c r="EU28" s="43"/>
      <c r="EV28" s="43"/>
      <c r="EW28" s="43"/>
      <c r="EX28" s="43"/>
      <c r="EZ28" s="43"/>
      <c r="FC28" s="43"/>
      <c r="FD28" s="43"/>
      <c r="FE28" s="43"/>
      <c r="FF28" s="43"/>
      <c r="FG28" s="43"/>
      <c r="FI28" s="43"/>
      <c r="FJ28" s="43"/>
      <c r="FK28" s="43"/>
      <c r="FL28" s="43"/>
      <c r="FM28" s="43"/>
      <c r="FO28" s="43"/>
      <c r="FP28" s="43"/>
      <c r="FQ28" s="43"/>
      <c r="FR28" s="43"/>
      <c r="FS28" s="43"/>
      <c r="FU28" s="43"/>
      <c r="FV28" s="43"/>
      <c r="FW28" s="43"/>
      <c r="FX28" s="43"/>
      <c r="FY28" s="43"/>
      <c r="GA28" s="43"/>
      <c r="GB28" s="43"/>
      <c r="GC28" s="43"/>
      <c r="GD28" s="43"/>
      <c r="GE28" s="43"/>
      <c r="GG28" s="43"/>
      <c r="GH28" s="43"/>
      <c r="GI28" s="43"/>
      <c r="GJ28" s="43"/>
      <c r="GK28" s="43"/>
      <c r="GM28" s="63"/>
      <c r="GO28" s="43"/>
      <c r="GP28" s="43"/>
      <c r="GQ28" s="43"/>
      <c r="GR28" s="43"/>
      <c r="GS28" s="43"/>
      <c r="GT28" s="25"/>
      <c r="GU28" s="43"/>
      <c r="GV28" s="43"/>
      <c r="GW28" s="43"/>
      <c r="GX28" s="43"/>
      <c r="GY28" s="43"/>
      <c r="GZ28" s="25"/>
      <c r="HA28" s="43"/>
      <c r="HB28" s="43"/>
      <c r="HC28" s="43"/>
      <c r="HD28" s="43"/>
      <c r="HE28" s="43"/>
      <c r="HF28" s="25"/>
      <c r="HG28" s="43"/>
      <c r="HH28" s="43"/>
      <c r="HI28" s="43"/>
      <c r="HJ28" s="43"/>
      <c r="HK28" s="43"/>
      <c r="HL28" s="25"/>
      <c r="HM28" s="43"/>
      <c r="HN28" s="43"/>
      <c r="HO28" s="43"/>
      <c r="HP28" s="43"/>
      <c r="HQ28" s="43"/>
      <c r="HR28" s="25"/>
      <c r="HS28" s="43"/>
      <c r="HT28" s="43"/>
      <c r="HU28" s="43"/>
      <c r="HV28" s="43"/>
      <c r="HW28" s="43"/>
      <c r="HX28" s="25"/>
      <c r="HY28" s="63"/>
    </row>
    <row r="29" spans="1:233" ht="21.75" customHeight="1">
      <c r="A29" s="189">
        <f>--SUBTOTAL(2,CN$13:CN29)</f>
        <v>16</v>
      </c>
      <c r="B29" s="755" t="str">
        <f>IF(FILIACIÓN!B26="","",UPPER(FILIACIÓN!B26))</f>
        <v/>
      </c>
      <c r="C29" s="756"/>
      <c r="D29" s="757"/>
      <c r="E29" s="516" t="str">
        <f t="shared" si="3"/>
        <v/>
      </c>
      <c r="F29" s="170"/>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2"/>
      <c r="BX29" s="180">
        <f t="shared" si="4"/>
        <v>0</v>
      </c>
      <c r="BY29" s="181">
        <f t="shared" si="5"/>
        <v>0</v>
      </c>
      <c r="BZ29" s="179">
        <f t="shared" si="0"/>
        <v>0</v>
      </c>
      <c r="CA29" s="186">
        <f t="shared" si="1"/>
        <v>0</v>
      </c>
      <c r="CB29" s="186">
        <f t="shared" si="6"/>
        <v>0</v>
      </c>
      <c r="CC29" s="526" t="str">
        <f>FILIACIÓN!Y26</f>
        <v/>
      </c>
      <c r="CD29" s="513" t="str">
        <f t="shared" si="2"/>
        <v/>
      </c>
      <c r="CE29" s="62"/>
      <c r="CF29" s="498"/>
      <c r="CG29" s="499"/>
      <c r="CH29" s="499"/>
      <c r="CI29" s="499"/>
      <c r="CJ29" s="499"/>
      <c r="CK29" s="43"/>
      <c r="CL29" s="43"/>
      <c r="CM29" s="26" t="str">
        <f>IF(FILIACIÓN!Z26="MOSTRAR","1","")</f>
        <v/>
      </c>
      <c r="CN29" s="43">
        <v>16</v>
      </c>
      <c r="CO29" s="43"/>
      <c r="CP29" s="43"/>
      <c r="CQ29" s="43"/>
      <c r="CR29" s="43"/>
      <c r="CS29" s="43"/>
      <c r="CU29" s="43"/>
      <c r="CV29" s="43"/>
      <c r="CW29" s="43"/>
      <c r="CX29" s="43"/>
      <c r="CY29" s="43"/>
      <c r="DA29" s="43"/>
      <c r="DB29" s="43"/>
      <c r="DC29" s="43"/>
      <c r="DD29" s="43"/>
      <c r="DE29" s="43"/>
      <c r="DG29" s="43"/>
      <c r="DH29" s="43"/>
      <c r="DI29" s="43"/>
      <c r="DJ29" s="43"/>
      <c r="DK29" s="43"/>
      <c r="DP29" s="43"/>
      <c r="DQ29" s="43"/>
      <c r="DR29" s="43"/>
      <c r="DS29" s="43"/>
      <c r="DT29" s="43"/>
      <c r="DV29" s="43"/>
      <c r="DW29" s="43"/>
      <c r="DX29" s="43"/>
      <c r="DY29" s="43"/>
      <c r="DZ29" s="43"/>
      <c r="EB29" s="43"/>
      <c r="EC29" s="43"/>
      <c r="ED29" s="43"/>
      <c r="EE29" s="43"/>
      <c r="EF29" s="43"/>
      <c r="EH29" s="43"/>
      <c r="EI29" s="43"/>
      <c r="EJ29" s="43"/>
      <c r="EK29" s="43"/>
      <c r="EL29" s="43"/>
      <c r="EN29" s="43"/>
      <c r="EO29" s="43"/>
      <c r="EP29" s="43"/>
      <c r="EQ29" s="43"/>
      <c r="ER29" s="43"/>
      <c r="ET29" s="43"/>
      <c r="EU29" s="43"/>
      <c r="EV29" s="43"/>
      <c r="EW29" s="43"/>
      <c r="EX29" s="43"/>
      <c r="EZ29" s="43"/>
      <c r="FC29" s="43"/>
      <c r="FD29" s="43"/>
      <c r="FE29" s="43"/>
      <c r="FF29" s="43"/>
      <c r="FG29" s="43"/>
      <c r="FI29" s="43"/>
      <c r="FJ29" s="43"/>
      <c r="FK29" s="43"/>
      <c r="FL29" s="43"/>
      <c r="FM29" s="43"/>
      <c r="FO29" s="43"/>
      <c r="FP29" s="43"/>
      <c r="FQ29" s="43"/>
      <c r="FR29" s="43"/>
      <c r="FS29" s="43"/>
      <c r="FU29" s="43"/>
      <c r="FV29" s="43"/>
      <c r="FW29" s="43"/>
      <c r="FX29" s="43"/>
      <c r="FY29" s="43"/>
      <c r="GA29" s="43"/>
      <c r="GB29" s="43"/>
      <c r="GC29" s="43"/>
      <c r="GD29" s="43"/>
      <c r="GE29" s="43"/>
      <c r="GG29" s="43"/>
      <c r="GH29" s="43"/>
      <c r="GI29" s="43"/>
      <c r="GJ29" s="43"/>
      <c r="GK29" s="43"/>
      <c r="GM29" s="63"/>
      <c r="GO29" s="43"/>
      <c r="GP29" s="43"/>
      <c r="GQ29" s="43"/>
      <c r="GR29" s="43"/>
      <c r="GS29" s="43"/>
      <c r="GT29" s="25"/>
      <c r="GU29" s="43"/>
      <c r="GV29" s="43"/>
      <c r="GW29" s="43"/>
      <c r="GX29" s="43"/>
      <c r="GY29" s="43"/>
      <c r="GZ29" s="25"/>
      <c r="HA29" s="43"/>
      <c r="HB29" s="43"/>
      <c r="HC29" s="43"/>
      <c r="HD29" s="43"/>
      <c r="HE29" s="43"/>
      <c r="HF29" s="25"/>
      <c r="HG29" s="43"/>
      <c r="HH29" s="43"/>
      <c r="HI29" s="43"/>
      <c r="HJ29" s="43"/>
      <c r="HK29" s="43"/>
      <c r="HL29" s="25"/>
      <c r="HM29" s="43"/>
      <c r="HN29" s="43"/>
      <c r="HO29" s="43"/>
      <c r="HP29" s="43"/>
      <c r="HQ29" s="43"/>
      <c r="HR29" s="25"/>
      <c r="HS29" s="43"/>
      <c r="HT29" s="43"/>
      <c r="HU29" s="43"/>
      <c r="HV29" s="43"/>
      <c r="HW29" s="43"/>
      <c r="HX29" s="25"/>
      <c r="HY29" s="63"/>
    </row>
    <row r="30" spans="1:233" ht="21.75" customHeight="1">
      <c r="A30" s="189">
        <f>--SUBTOTAL(2,CN$13:CN30)</f>
        <v>17</v>
      </c>
      <c r="B30" s="755" t="str">
        <f>IF(FILIACIÓN!B27="","",UPPER(FILIACIÓN!B27))</f>
        <v/>
      </c>
      <c r="C30" s="756"/>
      <c r="D30" s="757"/>
      <c r="E30" s="516" t="str">
        <f t="shared" si="3"/>
        <v/>
      </c>
      <c r="F30" s="170"/>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2"/>
      <c r="BX30" s="180">
        <f t="shared" si="4"/>
        <v>0</v>
      </c>
      <c r="BY30" s="181">
        <f t="shared" si="5"/>
        <v>0</v>
      </c>
      <c r="BZ30" s="179">
        <f t="shared" si="0"/>
        <v>0</v>
      </c>
      <c r="CA30" s="186">
        <f t="shared" si="1"/>
        <v>0</v>
      </c>
      <c r="CB30" s="186">
        <f t="shared" si="6"/>
        <v>0</v>
      </c>
      <c r="CC30" s="526" t="str">
        <f>FILIACIÓN!Y27</f>
        <v/>
      </c>
      <c r="CD30" s="513" t="str">
        <f t="shared" si="2"/>
        <v/>
      </c>
      <c r="CE30" s="62"/>
      <c r="CF30" s="498"/>
      <c r="CG30" s="499"/>
      <c r="CH30" s="499"/>
      <c r="CI30" s="499"/>
      <c r="CJ30" s="499"/>
      <c r="CK30" s="43"/>
      <c r="CL30" s="43"/>
      <c r="CM30" s="26" t="str">
        <f>IF(FILIACIÓN!Z27="MOSTRAR","1","")</f>
        <v/>
      </c>
      <c r="CN30" s="43">
        <v>17</v>
      </c>
      <c r="CO30" s="43"/>
      <c r="CP30" s="43"/>
      <c r="CQ30" s="43"/>
      <c r="CR30" s="43"/>
      <c r="CS30" s="43"/>
      <c r="CU30" s="43"/>
      <c r="CV30" s="43"/>
      <c r="CW30" s="43"/>
      <c r="CX30" s="43"/>
      <c r="CY30" s="43"/>
      <c r="DA30" s="43"/>
      <c r="DB30" s="43"/>
      <c r="DC30" s="43"/>
      <c r="DD30" s="43"/>
      <c r="DE30" s="43"/>
      <c r="DG30" s="43"/>
      <c r="DH30" s="43"/>
      <c r="DI30" s="43"/>
      <c r="DJ30" s="43"/>
      <c r="DK30" s="43"/>
      <c r="DP30" s="43"/>
      <c r="DQ30" s="43"/>
      <c r="DR30" s="43"/>
      <c r="DS30" s="43"/>
      <c r="DT30" s="43"/>
      <c r="DV30" s="43"/>
      <c r="DW30" s="43"/>
      <c r="DX30" s="43"/>
      <c r="DY30" s="43"/>
      <c r="DZ30" s="43"/>
      <c r="EB30" s="43"/>
      <c r="EC30" s="43"/>
      <c r="ED30" s="43"/>
      <c r="EE30" s="43"/>
      <c r="EF30" s="43"/>
      <c r="EH30" s="43"/>
      <c r="EI30" s="43"/>
      <c r="EJ30" s="43"/>
      <c r="EK30" s="43"/>
      <c r="EL30" s="43"/>
      <c r="EN30" s="43"/>
      <c r="EO30" s="43"/>
      <c r="EP30" s="43"/>
      <c r="EQ30" s="43"/>
      <c r="ER30" s="43"/>
      <c r="ET30" s="43"/>
      <c r="EU30" s="43"/>
      <c r="EV30" s="43"/>
      <c r="EW30" s="43"/>
      <c r="EX30" s="43"/>
      <c r="EZ30" s="43"/>
      <c r="FC30" s="43"/>
      <c r="FD30" s="43"/>
      <c r="FE30" s="43"/>
      <c r="FF30" s="43"/>
      <c r="FG30" s="43"/>
      <c r="FI30" s="43"/>
      <c r="FJ30" s="43"/>
      <c r="FK30" s="43"/>
      <c r="FL30" s="43"/>
      <c r="FM30" s="43"/>
      <c r="FO30" s="43"/>
      <c r="FP30" s="43"/>
      <c r="FQ30" s="43"/>
      <c r="FR30" s="43"/>
      <c r="FS30" s="43"/>
      <c r="FU30" s="43"/>
      <c r="FV30" s="43"/>
      <c r="FW30" s="43"/>
      <c r="FX30" s="43"/>
      <c r="FY30" s="43"/>
      <c r="GA30" s="43"/>
      <c r="GB30" s="43"/>
      <c r="GC30" s="43"/>
      <c r="GD30" s="43"/>
      <c r="GE30" s="43"/>
      <c r="GG30" s="43"/>
      <c r="GH30" s="43"/>
      <c r="GI30" s="43"/>
      <c r="GJ30" s="43"/>
      <c r="GK30" s="43"/>
      <c r="GM30" s="63"/>
      <c r="GO30" s="43"/>
      <c r="GP30" s="43"/>
      <c r="GQ30" s="43"/>
      <c r="GR30" s="43"/>
      <c r="GS30" s="43"/>
      <c r="GT30" s="25"/>
      <c r="GU30" s="43"/>
      <c r="GV30" s="43"/>
      <c r="GW30" s="43"/>
      <c r="GX30" s="43"/>
      <c r="GY30" s="43"/>
      <c r="GZ30" s="25"/>
      <c r="HA30" s="43"/>
      <c r="HB30" s="43"/>
      <c r="HC30" s="43"/>
      <c r="HD30" s="43"/>
      <c r="HE30" s="43"/>
      <c r="HF30" s="25"/>
      <c r="HG30" s="43"/>
      <c r="HH30" s="43"/>
      <c r="HI30" s="43"/>
      <c r="HJ30" s="43"/>
      <c r="HK30" s="43"/>
      <c r="HL30" s="25"/>
      <c r="HM30" s="43"/>
      <c r="HN30" s="43"/>
      <c r="HO30" s="43"/>
      <c r="HP30" s="43"/>
      <c r="HQ30" s="43"/>
      <c r="HR30" s="25"/>
      <c r="HS30" s="43"/>
      <c r="HT30" s="43"/>
      <c r="HU30" s="43"/>
      <c r="HV30" s="43"/>
      <c r="HW30" s="43"/>
      <c r="HX30" s="25"/>
      <c r="HY30" s="63"/>
    </row>
    <row r="31" spans="1:233" ht="21.75" customHeight="1">
      <c r="A31" s="189">
        <f>--SUBTOTAL(2,CN$13:CN31)</f>
        <v>18</v>
      </c>
      <c r="B31" s="755" t="str">
        <f>IF(FILIACIÓN!B28="","",UPPER(FILIACIÓN!B28))</f>
        <v/>
      </c>
      <c r="C31" s="756"/>
      <c r="D31" s="757"/>
      <c r="E31" s="516" t="str">
        <f t="shared" si="3"/>
        <v/>
      </c>
      <c r="F31" s="170"/>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2"/>
      <c r="BX31" s="180">
        <f t="shared" si="4"/>
        <v>0</v>
      </c>
      <c r="BY31" s="181">
        <f t="shared" si="5"/>
        <v>0</v>
      </c>
      <c r="BZ31" s="179">
        <f t="shared" si="0"/>
        <v>0</v>
      </c>
      <c r="CA31" s="186">
        <f t="shared" si="1"/>
        <v>0</v>
      </c>
      <c r="CB31" s="186">
        <f t="shared" si="6"/>
        <v>0</v>
      </c>
      <c r="CC31" s="526" t="str">
        <f>FILIACIÓN!Y28</f>
        <v/>
      </c>
      <c r="CD31" s="513" t="str">
        <f t="shared" si="2"/>
        <v/>
      </c>
      <c r="CE31" s="62"/>
      <c r="CF31" s="498"/>
      <c r="CG31" s="499"/>
      <c r="CH31" s="499"/>
      <c r="CI31" s="499"/>
      <c r="CJ31" s="499"/>
      <c r="CK31" s="43"/>
      <c r="CL31" s="43"/>
      <c r="CM31" s="26" t="str">
        <f>IF(FILIACIÓN!Z28="MOSTRAR","1","")</f>
        <v/>
      </c>
      <c r="CN31" s="43">
        <v>18</v>
      </c>
      <c r="CO31" s="43"/>
      <c r="CP31" s="43"/>
      <c r="CQ31" s="43"/>
      <c r="CR31" s="43"/>
      <c r="CS31" s="43"/>
      <c r="CU31" s="43"/>
      <c r="CV31" s="43"/>
      <c r="CW31" s="43"/>
      <c r="CX31" s="43"/>
      <c r="CY31" s="43"/>
      <c r="DA31" s="43"/>
      <c r="DB31" s="43"/>
      <c r="DC31" s="43"/>
      <c r="DD31" s="43"/>
      <c r="DE31" s="43"/>
      <c r="DG31" s="43"/>
      <c r="DH31" s="43"/>
      <c r="DI31" s="43"/>
      <c r="DJ31" s="43"/>
      <c r="DK31" s="43"/>
      <c r="DP31" s="43"/>
      <c r="DQ31" s="43"/>
      <c r="DR31" s="43"/>
      <c r="DS31" s="43"/>
      <c r="DT31" s="43"/>
      <c r="DV31" s="43"/>
      <c r="DW31" s="43"/>
      <c r="DX31" s="43"/>
      <c r="DY31" s="43"/>
      <c r="DZ31" s="43"/>
      <c r="EB31" s="43"/>
      <c r="EC31" s="43"/>
      <c r="ED31" s="43"/>
      <c r="EE31" s="43"/>
      <c r="EF31" s="43"/>
      <c r="EH31" s="43"/>
      <c r="EI31" s="43"/>
      <c r="EJ31" s="43"/>
      <c r="EK31" s="43"/>
      <c r="EL31" s="43"/>
      <c r="EN31" s="43"/>
      <c r="EO31" s="43"/>
      <c r="EP31" s="43"/>
      <c r="EQ31" s="43"/>
      <c r="ER31" s="43"/>
      <c r="ET31" s="43"/>
      <c r="EU31" s="43"/>
      <c r="EV31" s="43"/>
      <c r="EW31" s="43"/>
      <c r="EX31" s="43"/>
      <c r="EZ31" s="43"/>
      <c r="FC31" s="43"/>
      <c r="FD31" s="43"/>
      <c r="FE31" s="43"/>
      <c r="FF31" s="43"/>
      <c r="FG31" s="43"/>
      <c r="FI31" s="43"/>
      <c r="FJ31" s="43"/>
      <c r="FK31" s="43"/>
      <c r="FL31" s="43"/>
      <c r="FM31" s="43"/>
      <c r="FO31" s="43"/>
      <c r="FP31" s="43"/>
      <c r="FQ31" s="43"/>
      <c r="FR31" s="43"/>
      <c r="FS31" s="43"/>
      <c r="FU31" s="43"/>
      <c r="FV31" s="43"/>
      <c r="FW31" s="43"/>
      <c r="FX31" s="43"/>
      <c r="FY31" s="43"/>
      <c r="GA31" s="43"/>
      <c r="GB31" s="43"/>
      <c r="GC31" s="43"/>
      <c r="GD31" s="43"/>
      <c r="GE31" s="43"/>
      <c r="GG31" s="43"/>
      <c r="GH31" s="43"/>
      <c r="GI31" s="43"/>
      <c r="GJ31" s="43"/>
      <c r="GK31" s="43"/>
      <c r="GM31" s="63"/>
      <c r="GO31" s="43"/>
      <c r="GP31" s="43"/>
      <c r="GQ31" s="43"/>
      <c r="GR31" s="43"/>
      <c r="GS31" s="43"/>
      <c r="GT31" s="25"/>
      <c r="GU31" s="43"/>
      <c r="GV31" s="43"/>
      <c r="GW31" s="43"/>
      <c r="GX31" s="43"/>
      <c r="GY31" s="43"/>
      <c r="GZ31" s="25"/>
      <c r="HA31" s="43"/>
      <c r="HB31" s="43"/>
      <c r="HC31" s="43"/>
      <c r="HD31" s="43"/>
      <c r="HE31" s="43"/>
      <c r="HF31" s="25"/>
      <c r="HG31" s="43"/>
      <c r="HH31" s="43"/>
      <c r="HI31" s="43"/>
      <c r="HJ31" s="43"/>
      <c r="HK31" s="43"/>
      <c r="HL31" s="25"/>
      <c r="HM31" s="43"/>
      <c r="HN31" s="43"/>
      <c r="HO31" s="43"/>
      <c r="HP31" s="43"/>
      <c r="HQ31" s="43"/>
      <c r="HR31" s="25"/>
      <c r="HS31" s="43"/>
      <c r="HT31" s="43"/>
      <c r="HU31" s="43"/>
      <c r="HV31" s="43"/>
      <c r="HW31" s="43"/>
      <c r="HX31" s="25"/>
      <c r="HY31" s="63"/>
    </row>
    <row r="32" spans="1:233" ht="21.75" customHeight="1">
      <c r="A32" s="189">
        <f>--SUBTOTAL(2,CN$13:CN32)</f>
        <v>19</v>
      </c>
      <c r="B32" s="755" t="str">
        <f>IF(FILIACIÓN!B29="","",UPPER(FILIACIÓN!B29))</f>
        <v/>
      </c>
      <c r="C32" s="756"/>
      <c r="D32" s="757"/>
      <c r="E32" s="516" t="str">
        <f t="shared" si="3"/>
        <v/>
      </c>
      <c r="F32" s="170"/>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2"/>
      <c r="BX32" s="180">
        <f t="shared" si="4"/>
        <v>0</v>
      </c>
      <c r="BY32" s="181">
        <f t="shared" si="5"/>
        <v>0</v>
      </c>
      <c r="BZ32" s="179">
        <f t="shared" si="0"/>
        <v>0</v>
      </c>
      <c r="CA32" s="186">
        <f t="shared" si="1"/>
        <v>0</v>
      </c>
      <c r="CB32" s="186">
        <f t="shared" si="6"/>
        <v>0</v>
      </c>
      <c r="CC32" s="526" t="str">
        <f>FILIACIÓN!Y29</f>
        <v/>
      </c>
      <c r="CD32" s="513" t="str">
        <f t="shared" si="2"/>
        <v/>
      </c>
      <c r="CE32" s="62"/>
      <c r="CF32" s="498"/>
      <c r="CG32" s="499"/>
      <c r="CH32" s="499"/>
      <c r="CI32" s="499"/>
      <c r="CJ32" s="499"/>
      <c r="CK32" s="43"/>
      <c r="CL32" s="43"/>
      <c r="CM32" s="26" t="str">
        <f>IF(FILIACIÓN!Z29="MOSTRAR","1","")</f>
        <v/>
      </c>
      <c r="CN32" s="43">
        <v>19</v>
      </c>
      <c r="CO32" s="43"/>
      <c r="CP32" s="43"/>
      <c r="CQ32" s="43"/>
      <c r="CR32" s="43"/>
      <c r="CS32" s="43"/>
      <c r="CU32" s="43"/>
      <c r="CV32" s="43"/>
      <c r="CW32" s="43"/>
      <c r="CX32" s="43"/>
      <c r="CY32" s="43"/>
      <c r="DA32" s="43"/>
      <c r="DB32" s="43"/>
      <c r="DC32" s="43"/>
      <c r="DD32" s="43"/>
      <c r="DE32" s="43"/>
      <c r="DG32" s="43"/>
      <c r="DH32" s="43"/>
      <c r="DI32" s="43"/>
      <c r="DJ32" s="43"/>
      <c r="DK32" s="43"/>
      <c r="DP32" s="43"/>
      <c r="DQ32" s="43"/>
      <c r="DR32" s="43"/>
      <c r="DS32" s="43"/>
      <c r="DT32" s="43"/>
      <c r="DV32" s="43"/>
      <c r="DW32" s="43"/>
      <c r="DX32" s="43"/>
      <c r="DY32" s="43"/>
      <c r="DZ32" s="43"/>
      <c r="EB32" s="43"/>
      <c r="EC32" s="43"/>
      <c r="ED32" s="43"/>
      <c r="EE32" s="43"/>
      <c r="EF32" s="43"/>
      <c r="EH32" s="43"/>
      <c r="EI32" s="43"/>
      <c r="EJ32" s="43"/>
      <c r="EK32" s="43"/>
      <c r="EL32" s="43"/>
      <c r="EN32" s="43"/>
      <c r="EO32" s="43"/>
      <c r="EP32" s="43"/>
      <c r="EQ32" s="43"/>
      <c r="ER32" s="43"/>
      <c r="ET32" s="43"/>
      <c r="EU32" s="43"/>
      <c r="EV32" s="43"/>
      <c r="EW32" s="43"/>
      <c r="EX32" s="43"/>
      <c r="EZ32" s="43"/>
      <c r="FC32" s="43"/>
      <c r="FD32" s="43"/>
      <c r="FE32" s="43"/>
      <c r="FF32" s="43"/>
      <c r="FG32" s="43"/>
      <c r="FI32" s="43"/>
      <c r="FJ32" s="43"/>
      <c r="FK32" s="43"/>
      <c r="FL32" s="43"/>
      <c r="FM32" s="43"/>
      <c r="FO32" s="43"/>
      <c r="FP32" s="43"/>
      <c r="FQ32" s="43"/>
      <c r="FR32" s="43"/>
      <c r="FS32" s="43"/>
      <c r="FU32" s="43"/>
      <c r="FV32" s="43"/>
      <c r="FW32" s="43"/>
      <c r="FX32" s="43"/>
      <c r="FY32" s="43"/>
      <c r="GA32" s="43"/>
      <c r="GB32" s="43"/>
      <c r="GC32" s="43"/>
      <c r="GD32" s="43"/>
      <c r="GE32" s="43"/>
      <c r="GG32" s="43"/>
      <c r="GH32" s="43"/>
      <c r="GI32" s="43"/>
      <c r="GJ32" s="43"/>
      <c r="GK32" s="43"/>
      <c r="GM32" s="63"/>
      <c r="GO32" s="43"/>
      <c r="GP32" s="43"/>
      <c r="GQ32" s="43"/>
      <c r="GR32" s="43"/>
      <c r="GS32" s="43"/>
      <c r="GT32" s="25"/>
      <c r="GU32" s="43"/>
      <c r="GV32" s="43"/>
      <c r="GW32" s="43"/>
      <c r="GX32" s="43"/>
      <c r="GY32" s="43"/>
      <c r="GZ32" s="25"/>
      <c r="HA32" s="43"/>
      <c r="HB32" s="43"/>
      <c r="HC32" s="43"/>
      <c r="HD32" s="43"/>
      <c r="HE32" s="43"/>
      <c r="HF32" s="25"/>
      <c r="HG32" s="43"/>
      <c r="HH32" s="43"/>
      <c r="HI32" s="43"/>
      <c r="HJ32" s="43"/>
      <c r="HK32" s="43"/>
      <c r="HL32" s="25"/>
      <c r="HM32" s="43"/>
      <c r="HN32" s="43"/>
      <c r="HO32" s="43"/>
      <c r="HP32" s="43"/>
      <c r="HQ32" s="43"/>
      <c r="HR32" s="25"/>
      <c r="HS32" s="43"/>
      <c r="HT32" s="43"/>
      <c r="HU32" s="43"/>
      <c r="HV32" s="43"/>
      <c r="HW32" s="43"/>
      <c r="HX32" s="25"/>
      <c r="HY32" s="63"/>
    </row>
    <row r="33" spans="1:233" ht="21.75" customHeight="1">
      <c r="A33" s="189">
        <f>--SUBTOTAL(2,CN$13:CN33)</f>
        <v>20</v>
      </c>
      <c r="B33" s="755" t="str">
        <f>IF(FILIACIÓN!B30="","",UPPER(FILIACIÓN!B30))</f>
        <v/>
      </c>
      <c r="C33" s="756"/>
      <c r="D33" s="757"/>
      <c r="E33" s="516" t="str">
        <f t="shared" si="3"/>
        <v/>
      </c>
      <c r="F33" s="170"/>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2"/>
      <c r="BX33" s="180">
        <f t="shared" si="4"/>
        <v>0</v>
      </c>
      <c r="BY33" s="181">
        <f t="shared" si="5"/>
        <v>0</v>
      </c>
      <c r="BZ33" s="179">
        <f t="shared" si="0"/>
        <v>0</v>
      </c>
      <c r="CA33" s="186">
        <f t="shared" si="1"/>
        <v>0</v>
      </c>
      <c r="CB33" s="186">
        <f t="shared" si="6"/>
        <v>0</v>
      </c>
      <c r="CC33" s="526" t="str">
        <f>FILIACIÓN!Y30</f>
        <v/>
      </c>
      <c r="CD33" s="513" t="str">
        <f t="shared" si="2"/>
        <v/>
      </c>
      <c r="CE33" s="62"/>
      <c r="CF33" s="498"/>
      <c r="CG33" s="499"/>
      <c r="CH33" s="499"/>
      <c r="CI33" s="499"/>
      <c r="CJ33" s="499"/>
      <c r="CK33" s="43"/>
      <c r="CL33" s="43"/>
      <c r="CM33" s="26" t="str">
        <f>IF(FILIACIÓN!Z30="MOSTRAR","1","")</f>
        <v/>
      </c>
      <c r="CN33" s="43">
        <v>20</v>
      </c>
      <c r="CO33" s="43"/>
      <c r="CP33" s="43"/>
      <c r="CQ33" s="43"/>
      <c r="CR33" s="43"/>
      <c r="CS33" s="43"/>
      <c r="CU33" s="43"/>
      <c r="CV33" s="43"/>
      <c r="CW33" s="43"/>
      <c r="CX33" s="43"/>
      <c r="CY33" s="43"/>
      <c r="DA33" s="43"/>
      <c r="DB33" s="43"/>
      <c r="DC33" s="43"/>
      <c r="DD33" s="43"/>
      <c r="DE33" s="43"/>
      <c r="DG33" s="43"/>
      <c r="DH33" s="43"/>
      <c r="DI33" s="43"/>
      <c r="DJ33" s="43"/>
      <c r="DK33" s="43"/>
      <c r="DP33" s="43"/>
      <c r="DQ33" s="43"/>
      <c r="DR33" s="43"/>
      <c r="DS33" s="43"/>
      <c r="DT33" s="43"/>
      <c r="DV33" s="43"/>
      <c r="DW33" s="43"/>
      <c r="DX33" s="43"/>
      <c r="DY33" s="43"/>
      <c r="DZ33" s="43"/>
      <c r="EB33" s="43"/>
      <c r="EC33" s="43"/>
      <c r="ED33" s="43"/>
      <c r="EE33" s="43"/>
      <c r="EF33" s="43"/>
      <c r="EH33" s="43"/>
      <c r="EI33" s="43"/>
      <c r="EJ33" s="43"/>
      <c r="EK33" s="43"/>
      <c r="EL33" s="43"/>
      <c r="EN33" s="43"/>
      <c r="EO33" s="43"/>
      <c r="EP33" s="43"/>
      <c r="EQ33" s="43"/>
      <c r="ER33" s="43"/>
      <c r="ET33" s="43"/>
      <c r="EU33" s="43"/>
      <c r="EV33" s="43"/>
      <c r="EW33" s="43"/>
      <c r="EX33" s="43"/>
      <c r="EZ33" s="43"/>
      <c r="FC33" s="43"/>
      <c r="FD33" s="43"/>
      <c r="FE33" s="43"/>
      <c r="FF33" s="43"/>
      <c r="FG33" s="43"/>
      <c r="FI33" s="43"/>
      <c r="FJ33" s="43"/>
      <c r="FK33" s="43"/>
      <c r="FL33" s="43"/>
      <c r="FM33" s="43"/>
      <c r="FO33" s="43"/>
      <c r="FP33" s="43"/>
      <c r="FQ33" s="43"/>
      <c r="FR33" s="43"/>
      <c r="FS33" s="43"/>
      <c r="FU33" s="43"/>
      <c r="FV33" s="43"/>
      <c r="FW33" s="43"/>
      <c r="FX33" s="43"/>
      <c r="FY33" s="43"/>
      <c r="GA33" s="43"/>
      <c r="GB33" s="43"/>
      <c r="GC33" s="43"/>
      <c r="GD33" s="43"/>
      <c r="GE33" s="43"/>
      <c r="GG33" s="43"/>
      <c r="GH33" s="43"/>
      <c r="GI33" s="43"/>
      <c r="GJ33" s="43"/>
      <c r="GK33" s="43"/>
      <c r="GM33" s="63"/>
      <c r="GO33" s="43"/>
      <c r="GP33" s="43"/>
      <c r="GQ33" s="43"/>
      <c r="GR33" s="43"/>
      <c r="GS33" s="43"/>
      <c r="GT33" s="25"/>
      <c r="GU33" s="43"/>
      <c r="GV33" s="43"/>
      <c r="GW33" s="43"/>
      <c r="GX33" s="43"/>
      <c r="GY33" s="43"/>
      <c r="GZ33" s="25"/>
      <c r="HA33" s="43"/>
      <c r="HB33" s="43"/>
      <c r="HC33" s="43"/>
      <c r="HD33" s="43"/>
      <c r="HE33" s="43"/>
      <c r="HF33" s="25"/>
      <c r="HG33" s="43"/>
      <c r="HH33" s="43"/>
      <c r="HI33" s="43"/>
      <c r="HJ33" s="43"/>
      <c r="HK33" s="43"/>
      <c r="HL33" s="25"/>
      <c r="HM33" s="43"/>
      <c r="HN33" s="43"/>
      <c r="HO33" s="43"/>
      <c r="HP33" s="43"/>
      <c r="HQ33" s="43"/>
      <c r="HR33" s="25"/>
      <c r="HS33" s="43"/>
      <c r="HT33" s="43"/>
      <c r="HU33" s="43"/>
      <c r="HV33" s="43"/>
      <c r="HW33" s="43"/>
      <c r="HX33" s="25"/>
      <c r="HY33" s="63"/>
    </row>
    <row r="34" spans="1:233" ht="21.75" customHeight="1">
      <c r="A34" s="189">
        <f>--SUBTOTAL(2,CN$13:CN34)</f>
        <v>21</v>
      </c>
      <c r="B34" s="755" t="str">
        <f>IF(FILIACIÓN!B31="","",UPPER(FILIACIÓN!B31))</f>
        <v/>
      </c>
      <c r="C34" s="756"/>
      <c r="D34" s="757"/>
      <c r="E34" s="516" t="str">
        <f t="shared" si="3"/>
        <v/>
      </c>
      <c r="F34" s="170"/>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2"/>
      <c r="BX34" s="180">
        <f t="shared" si="4"/>
        <v>0</v>
      </c>
      <c r="BY34" s="181">
        <f t="shared" si="5"/>
        <v>0</v>
      </c>
      <c r="BZ34" s="179">
        <f t="shared" si="0"/>
        <v>0</v>
      </c>
      <c r="CA34" s="186">
        <f t="shared" si="1"/>
        <v>0</v>
      </c>
      <c r="CB34" s="186">
        <f t="shared" si="6"/>
        <v>0</v>
      </c>
      <c r="CC34" s="526" t="str">
        <f>FILIACIÓN!Y31</f>
        <v/>
      </c>
      <c r="CD34" s="513" t="str">
        <f t="shared" si="2"/>
        <v/>
      </c>
      <c r="CE34" s="62"/>
      <c r="CF34" s="498"/>
      <c r="CG34" s="499"/>
      <c r="CH34" s="499"/>
      <c r="CI34" s="499"/>
      <c r="CJ34" s="499"/>
      <c r="CK34" s="43"/>
      <c r="CL34" s="43"/>
      <c r="CM34" s="26" t="str">
        <f>IF(FILIACIÓN!Z31="MOSTRAR","1","")</f>
        <v/>
      </c>
      <c r="CN34" s="43">
        <v>21</v>
      </c>
      <c r="CO34" s="43"/>
      <c r="CP34" s="43"/>
      <c r="CQ34" s="43"/>
      <c r="CR34" s="43"/>
      <c r="CS34" s="43"/>
      <c r="CU34" s="43"/>
      <c r="CV34" s="43"/>
      <c r="CW34" s="43"/>
      <c r="CX34" s="43"/>
      <c r="CY34" s="43"/>
      <c r="DA34" s="43"/>
      <c r="DB34" s="43"/>
      <c r="DC34" s="43"/>
      <c r="DD34" s="43"/>
      <c r="DE34" s="43"/>
      <c r="DG34" s="43"/>
      <c r="DH34" s="43"/>
      <c r="DI34" s="43"/>
      <c r="DJ34" s="43"/>
      <c r="DK34" s="43"/>
      <c r="DP34" s="43"/>
      <c r="DQ34" s="43"/>
      <c r="DR34" s="43"/>
      <c r="DS34" s="43"/>
      <c r="DT34" s="43"/>
      <c r="DV34" s="43"/>
      <c r="DW34" s="43"/>
      <c r="DX34" s="43"/>
      <c r="DY34" s="43"/>
      <c r="DZ34" s="43"/>
      <c r="EB34" s="43"/>
      <c r="EC34" s="43"/>
      <c r="ED34" s="43"/>
      <c r="EE34" s="43"/>
      <c r="EF34" s="43"/>
      <c r="EH34" s="43"/>
      <c r="EI34" s="43"/>
      <c r="EJ34" s="43"/>
      <c r="EK34" s="43"/>
      <c r="EL34" s="43"/>
      <c r="EN34" s="43"/>
      <c r="EO34" s="43"/>
      <c r="EP34" s="43"/>
      <c r="EQ34" s="43"/>
      <c r="ER34" s="43"/>
      <c r="ET34" s="43"/>
      <c r="EU34" s="43"/>
      <c r="EV34" s="43"/>
      <c r="EW34" s="43"/>
      <c r="EX34" s="43"/>
      <c r="EZ34" s="43"/>
      <c r="FC34" s="43"/>
      <c r="FD34" s="43"/>
      <c r="FE34" s="43"/>
      <c r="FF34" s="43"/>
      <c r="FG34" s="43"/>
      <c r="FI34" s="43"/>
      <c r="FJ34" s="43"/>
      <c r="FK34" s="43"/>
      <c r="FL34" s="43"/>
      <c r="FM34" s="43"/>
      <c r="FO34" s="43"/>
      <c r="FP34" s="43"/>
      <c r="FQ34" s="43"/>
      <c r="FR34" s="43"/>
      <c r="FS34" s="43"/>
      <c r="FU34" s="43"/>
      <c r="FV34" s="43"/>
      <c r="FW34" s="43"/>
      <c r="FX34" s="43"/>
      <c r="FY34" s="43"/>
      <c r="GA34" s="43"/>
      <c r="GB34" s="43"/>
      <c r="GC34" s="43"/>
      <c r="GD34" s="43"/>
      <c r="GE34" s="43"/>
      <c r="GG34" s="43"/>
      <c r="GH34" s="43"/>
      <c r="GI34" s="43"/>
      <c r="GJ34" s="43"/>
      <c r="GK34" s="43"/>
      <c r="GM34" s="63"/>
      <c r="GO34" s="43"/>
      <c r="GP34" s="43"/>
      <c r="GQ34" s="43"/>
      <c r="GR34" s="43"/>
      <c r="GS34" s="43"/>
      <c r="GT34" s="25"/>
      <c r="GU34" s="43"/>
      <c r="GV34" s="43"/>
      <c r="GW34" s="43"/>
      <c r="GX34" s="43"/>
      <c r="GY34" s="43"/>
      <c r="GZ34" s="25"/>
      <c r="HA34" s="43"/>
      <c r="HB34" s="43"/>
      <c r="HC34" s="43"/>
      <c r="HD34" s="43"/>
      <c r="HE34" s="43"/>
      <c r="HF34" s="25"/>
      <c r="HG34" s="43"/>
      <c r="HH34" s="43"/>
      <c r="HI34" s="43"/>
      <c r="HJ34" s="43"/>
      <c r="HK34" s="43"/>
      <c r="HL34" s="25"/>
      <c r="HM34" s="43"/>
      <c r="HN34" s="43"/>
      <c r="HO34" s="43"/>
      <c r="HP34" s="43"/>
      <c r="HQ34" s="43"/>
      <c r="HR34" s="25"/>
      <c r="HS34" s="43"/>
      <c r="HT34" s="43"/>
      <c r="HU34" s="43"/>
      <c r="HV34" s="43"/>
      <c r="HW34" s="43"/>
      <c r="HX34" s="25"/>
      <c r="HY34" s="63"/>
    </row>
    <row r="35" spans="1:233" ht="21.75" customHeight="1">
      <c r="A35" s="189">
        <f>--SUBTOTAL(2,CN$13:CN35)</f>
        <v>22</v>
      </c>
      <c r="B35" s="755" t="str">
        <f>IF(FILIACIÓN!B32="","",UPPER(FILIACIÓN!B32))</f>
        <v/>
      </c>
      <c r="C35" s="756"/>
      <c r="D35" s="757"/>
      <c r="E35" s="516" t="str">
        <f t="shared" si="3"/>
        <v/>
      </c>
      <c r="F35" s="170"/>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2"/>
      <c r="BX35" s="180">
        <f t="shared" si="4"/>
        <v>0</v>
      </c>
      <c r="BY35" s="181">
        <f t="shared" si="5"/>
        <v>0</v>
      </c>
      <c r="BZ35" s="179">
        <f t="shared" si="0"/>
        <v>0</v>
      </c>
      <c r="CA35" s="186">
        <f t="shared" si="1"/>
        <v>0</v>
      </c>
      <c r="CB35" s="186">
        <f t="shared" si="6"/>
        <v>0</v>
      </c>
      <c r="CC35" s="526" t="str">
        <f>FILIACIÓN!Y32</f>
        <v/>
      </c>
      <c r="CD35" s="513" t="str">
        <f t="shared" si="2"/>
        <v/>
      </c>
      <c r="CE35" s="62"/>
      <c r="CF35" s="498"/>
      <c r="CG35" s="499"/>
      <c r="CH35" s="499"/>
      <c r="CI35" s="499"/>
      <c r="CJ35" s="499"/>
      <c r="CK35" s="43"/>
      <c r="CL35" s="43"/>
      <c r="CM35" s="26" t="str">
        <f>IF(FILIACIÓN!Z32="MOSTRAR","1","")</f>
        <v/>
      </c>
      <c r="CN35" s="43">
        <v>22</v>
      </c>
      <c r="CO35" s="43"/>
      <c r="CP35" s="43"/>
      <c r="CQ35" s="43"/>
      <c r="CR35" s="43"/>
      <c r="CS35" s="43"/>
      <c r="CU35" s="43"/>
      <c r="CV35" s="43"/>
      <c r="CW35" s="43"/>
      <c r="CX35" s="43"/>
      <c r="CY35" s="43"/>
      <c r="DA35" s="43"/>
      <c r="DB35" s="43"/>
      <c r="DC35" s="43"/>
      <c r="DD35" s="43"/>
      <c r="DE35" s="43"/>
      <c r="DG35" s="43"/>
      <c r="DH35" s="43"/>
      <c r="DI35" s="43"/>
      <c r="DJ35" s="43"/>
      <c r="DK35" s="43"/>
      <c r="DP35" s="43"/>
      <c r="DQ35" s="43"/>
      <c r="DR35" s="43"/>
      <c r="DS35" s="43"/>
      <c r="DT35" s="43"/>
      <c r="DV35" s="43"/>
      <c r="DW35" s="43"/>
      <c r="DX35" s="43"/>
      <c r="DY35" s="43"/>
      <c r="DZ35" s="43"/>
      <c r="EB35" s="43"/>
      <c r="EC35" s="43"/>
      <c r="ED35" s="43"/>
      <c r="EE35" s="43"/>
      <c r="EF35" s="43"/>
      <c r="EH35" s="43"/>
      <c r="EI35" s="43"/>
      <c r="EJ35" s="43"/>
      <c r="EK35" s="43"/>
      <c r="EL35" s="43"/>
      <c r="EN35" s="43"/>
      <c r="EO35" s="43"/>
      <c r="EP35" s="43"/>
      <c r="EQ35" s="43"/>
      <c r="ER35" s="43"/>
      <c r="ET35" s="43"/>
      <c r="EU35" s="43"/>
      <c r="EV35" s="43"/>
      <c r="EW35" s="43"/>
      <c r="EX35" s="43"/>
      <c r="EZ35" s="43"/>
      <c r="FC35" s="43"/>
      <c r="FD35" s="43"/>
      <c r="FE35" s="43"/>
      <c r="FF35" s="43"/>
      <c r="FG35" s="43"/>
      <c r="FI35" s="43"/>
      <c r="FJ35" s="43"/>
      <c r="FK35" s="43"/>
      <c r="FL35" s="43"/>
      <c r="FM35" s="43"/>
      <c r="FO35" s="43"/>
      <c r="FP35" s="43"/>
      <c r="FQ35" s="43"/>
      <c r="FR35" s="43"/>
      <c r="FS35" s="43"/>
      <c r="FU35" s="43"/>
      <c r="FV35" s="43"/>
      <c r="FW35" s="43"/>
      <c r="FX35" s="43"/>
      <c r="FY35" s="43"/>
      <c r="GA35" s="43"/>
      <c r="GB35" s="43"/>
      <c r="GC35" s="43"/>
      <c r="GD35" s="43"/>
      <c r="GE35" s="43"/>
      <c r="GG35" s="43"/>
      <c r="GH35" s="43"/>
      <c r="GI35" s="43"/>
      <c r="GJ35" s="43"/>
      <c r="GK35" s="43"/>
      <c r="GM35" s="63"/>
      <c r="GO35" s="43"/>
      <c r="GP35" s="43"/>
      <c r="GQ35" s="43"/>
      <c r="GR35" s="43"/>
      <c r="GS35" s="43"/>
      <c r="GT35" s="25"/>
      <c r="GU35" s="43"/>
      <c r="GV35" s="43"/>
      <c r="GW35" s="43"/>
      <c r="GX35" s="43"/>
      <c r="GY35" s="43"/>
      <c r="GZ35" s="25"/>
      <c r="HA35" s="43"/>
      <c r="HB35" s="43"/>
      <c r="HC35" s="43"/>
      <c r="HD35" s="43"/>
      <c r="HE35" s="43"/>
      <c r="HF35" s="25"/>
      <c r="HG35" s="43"/>
      <c r="HH35" s="43"/>
      <c r="HI35" s="43"/>
      <c r="HJ35" s="43"/>
      <c r="HK35" s="43"/>
      <c r="HL35" s="25"/>
      <c r="HM35" s="43"/>
      <c r="HN35" s="43"/>
      <c r="HO35" s="43"/>
      <c r="HP35" s="43"/>
      <c r="HQ35" s="43"/>
      <c r="HR35" s="25"/>
      <c r="HS35" s="43"/>
      <c r="HT35" s="43"/>
      <c r="HU35" s="43"/>
      <c r="HV35" s="43"/>
      <c r="HW35" s="43"/>
      <c r="HX35" s="25"/>
      <c r="HY35" s="63"/>
    </row>
    <row r="36" spans="1:233" ht="21.75" customHeight="1">
      <c r="A36" s="189">
        <f>--SUBTOTAL(2,CN$13:CN36)</f>
        <v>23</v>
      </c>
      <c r="B36" s="755" t="str">
        <f>IF(FILIACIÓN!B33="","",UPPER(FILIACIÓN!B33))</f>
        <v/>
      </c>
      <c r="C36" s="756"/>
      <c r="D36" s="757"/>
      <c r="E36" s="516" t="str">
        <f t="shared" si="3"/>
        <v/>
      </c>
      <c r="F36" s="170"/>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2"/>
      <c r="BX36" s="180">
        <f t="shared" si="4"/>
        <v>0</v>
      </c>
      <c r="BY36" s="181">
        <f t="shared" si="5"/>
        <v>0</v>
      </c>
      <c r="BZ36" s="179">
        <f t="shared" si="0"/>
        <v>0</v>
      </c>
      <c r="CA36" s="186">
        <f t="shared" si="1"/>
        <v>0</v>
      </c>
      <c r="CB36" s="186">
        <f t="shared" si="6"/>
        <v>0</v>
      </c>
      <c r="CC36" s="526" t="str">
        <f>FILIACIÓN!Y33</f>
        <v/>
      </c>
      <c r="CD36" s="513" t="str">
        <f t="shared" si="2"/>
        <v/>
      </c>
      <c r="CE36" s="62"/>
      <c r="CF36" s="498"/>
      <c r="CG36" s="499"/>
      <c r="CH36" s="499"/>
      <c r="CI36" s="499"/>
      <c r="CJ36" s="499"/>
      <c r="CK36" s="43"/>
      <c r="CL36" s="43"/>
      <c r="CM36" s="26" t="str">
        <f>IF(FILIACIÓN!Z33="MOSTRAR","1","")</f>
        <v/>
      </c>
      <c r="CN36" s="43">
        <v>23</v>
      </c>
      <c r="CO36" s="43"/>
      <c r="CP36" s="43"/>
      <c r="CQ36" s="43"/>
      <c r="CR36" s="43"/>
      <c r="CS36" s="43"/>
      <c r="CU36" s="43"/>
      <c r="CV36" s="43"/>
      <c r="CW36" s="43"/>
      <c r="CX36" s="43"/>
      <c r="CY36" s="43"/>
      <c r="DA36" s="43"/>
      <c r="DB36" s="43"/>
      <c r="DC36" s="43"/>
      <c r="DD36" s="43"/>
      <c r="DE36" s="43"/>
      <c r="DG36" s="43"/>
      <c r="DH36" s="43"/>
      <c r="DI36" s="43"/>
      <c r="DJ36" s="43"/>
      <c r="DK36" s="43"/>
      <c r="DP36" s="43"/>
      <c r="DQ36" s="43"/>
      <c r="DR36" s="43"/>
      <c r="DS36" s="43"/>
      <c r="DT36" s="43"/>
      <c r="DV36" s="43"/>
      <c r="DW36" s="43"/>
      <c r="DX36" s="43"/>
      <c r="DY36" s="43"/>
      <c r="DZ36" s="43"/>
      <c r="EB36" s="43"/>
      <c r="EC36" s="43"/>
      <c r="ED36" s="43"/>
      <c r="EE36" s="43"/>
      <c r="EF36" s="43"/>
      <c r="EH36" s="43"/>
      <c r="EI36" s="43"/>
      <c r="EJ36" s="43"/>
      <c r="EK36" s="43"/>
      <c r="EL36" s="43"/>
      <c r="EN36" s="43"/>
      <c r="EO36" s="43"/>
      <c r="EP36" s="43"/>
      <c r="EQ36" s="43"/>
      <c r="ER36" s="43"/>
      <c r="ET36" s="43"/>
      <c r="EU36" s="43"/>
      <c r="EV36" s="43"/>
      <c r="EW36" s="43"/>
      <c r="EX36" s="43"/>
      <c r="EZ36" s="43"/>
      <c r="FC36" s="43"/>
      <c r="FD36" s="43"/>
      <c r="FE36" s="43"/>
      <c r="FF36" s="43"/>
      <c r="FG36" s="43"/>
      <c r="FI36" s="43"/>
      <c r="FJ36" s="43"/>
      <c r="FK36" s="43"/>
      <c r="FL36" s="43"/>
      <c r="FM36" s="43"/>
      <c r="FO36" s="43"/>
      <c r="FP36" s="43"/>
      <c r="FQ36" s="43"/>
      <c r="FR36" s="43"/>
      <c r="FS36" s="43"/>
      <c r="FU36" s="43"/>
      <c r="FV36" s="43"/>
      <c r="FW36" s="43"/>
      <c r="FX36" s="43"/>
      <c r="FY36" s="43"/>
      <c r="GA36" s="43"/>
      <c r="GB36" s="43"/>
      <c r="GC36" s="43"/>
      <c r="GD36" s="43"/>
      <c r="GE36" s="43"/>
      <c r="GG36" s="43"/>
      <c r="GH36" s="43"/>
      <c r="GI36" s="43"/>
      <c r="GJ36" s="43"/>
      <c r="GK36" s="43"/>
      <c r="GM36" s="63"/>
      <c r="GO36" s="43"/>
      <c r="GP36" s="43"/>
      <c r="GQ36" s="43"/>
      <c r="GR36" s="43"/>
      <c r="GS36" s="43"/>
      <c r="GT36" s="25"/>
      <c r="GU36" s="43"/>
      <c r="GV36" s="43"/>
      <c r="GW36" s="43"/>
      <c r="GX36" s="43"/>
      <c r="GY36" s="43"/>
      <c r="GZ36" s="25"/>
      <c r="HA36" s="43"/>
      <c r="HB36" s="43"/>
      <c r="HC36" s="43"/>
      <c r="HD36" s="43"/>
      <c r="HE36" s="43"/>
      <c r="HF36" s="25"/>
      <c r="HG36" s="43"/>
      <c r="HH36" s="43"/>
      <c r="HI36" s="43"/>
      <c r="HJ36" s="43"/>
      <c r="HK36" s="43"/>
      <c r="HL36" s="25"/>
      <c r="HM36" s="43"/>
      <c r="HN36" s="43"/>
      <c r="HO36" s="43"/>
      <c r="HP36" s="43"/>
      <c r="HQ36" s="43"/>
      <c r="HR36" s="25"/>
      <c r="HS36" s="43"/>
      <c r="HT36" s="43"/>
      <c r="HU36" s="43"/>
      <c r="HV36" s="43"/>
      <c r="HW36" s="43"/>
      <c r="HX36" s="25"/>
      <c r="HY36" s="63"/>
    </row>
    <row r="37" spans="1:233" ht="21.75" customHeight="1">
      <c r="A37" s="189">
        <f>--SUBTOTAL(2,CN$13:CN37)</f>
        <v>24</v>
      </c>
      <c r="B37" s="755" t="str">
        <f>IF(FILIACIÓN!B34="","",UPPER(FILIACIÓN!B34))</f>
        <v/>
      </c>
      <c r="C37" s="756"/>
      <c r="D37" s="757"/>
      <c r="E37" s="516" t="str">
        <f t="shared" si="3"/>
        <v/>
      </c>
      <c r="F37" s="170"/>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2"/>
      <c r="BX37" s="180">
        <f t="shared" si="4"/>
        <v>0</v>
      </c>
      <c r="BY37" s="181">
        <f t="shared" si="5"/>
        <v>0</v>
      </c>
      <c r="BZ37" s="179">
        <f t="shared" si="0"/>
        <v>0</v>
      </c>
      <c r="CA37" s="186">
        <f t="shared" si="1"/>
        <v>0</v>
      </c>
      <c r="CB37" s="186">
        <f t="shared" si="6"/>
        <v>0</v>
      </c>
      <c r="CC37" s="526" t="str">
        <f>FILIACIÓN!Y34</f>
        <v/>
      </c>
      <c r="CD37" s="513" t="str">
        <f t="shared" si="2"/>
        <v/>
      </c>
      <c r="CE37" s="62"/>
      <c r="CF37" s="498"/>
      <c r="CG37" s="499"/>
      <c r="CH37" s="499"/>
      <c r="CI37" s="499"/>
      <c r="CJ37" s="499"/>
      <c r="CK37" s="43"/>
      <c r="CL37" s="43"/>
      <c r="CM37" s="26" t="str">
        <f>IF(FILIACIÓN!Z34="MOSTRAR","1","")</f>
        <v/>
      </c>
      <c r="CN37" s="43">
        <v>24</v>
      </c>
      <c r="CO37" s="43"/>
      <c r="CP37" s="43"/>
      <c r="CQ37" s="43"/>
      <c r="CR37" s="43"/>
      <c r="CS37" s="43"/>
      <c r="CU37" s="43"/>
      <c r="CV37" s="43"/>
      <c r="CW37" s="43"/>
      <c r="CX37" s="43"/>
      <c r="CY37" s="43"/>
      <c r="DA37" s="43"/>
      <c r="DB37" s="43"/>
      <c r="DC37" s="43"/>
      <c r="DD37" s="43"/>
      <c r="DE37" s="43"/>
      <c r="DG37" s="43"/>
      <c r="DH37" s="43"/>
      <c r="DI37" s="43"/>
      <c r="DJ37" s="43"/>
      <c r="DK37" s="43"/>
      <c r="DP37" s="43"/>
      <c r="DQ37" s="43"/>
      <c r="DR37" s="43"/>
      <c r="DS37" s="43"/>
      <c r="DT37" s="43"/>
      <c r="DV37" s="43"/>
      <c r="DW37" s="43"/>
      <c r="DX37" s="43"/>
      <c r="DY37" s="43"/>
      <c r="DZ37" s="43"/>
      <c r="EB37" s="43"/>
      <c r="EC37" s="43"/>
      <c r="ED37" s="43"/>
      <c r="EE37" s="43"/>
      <c r="EF37" s="43"/>
      <c r="EH37" s="43"/>
      <c r="EI37" s="43"/>
      <c r="EJ37" s="43"/>
      <c r="EK37" s="43"/>
      <c r="EL37" s="43"/>
      <c r="EN37" s="43"/>
      <c r="EO37" s="43"/>
      <c r="EP37" s="43"/>
      <c r="EQ37" s="43"/>
      <c r="ER37" s="43"/>
      <c r="ET37" s="43"/>
      <c r="EU37" s="43"/>
      <c r="EV37" s="43"/>
      <c r="EW37" s="43"/>
      <c r="EX37" s="43"/>
      <c r="EZ37" s="43"/>
      <c r="FC37" s="43"/>
      <c r="FD37" s="43"/>
      <c r="FE37" s="43"/>
      <c r="FF37" s="43"/>
      <c r="FG37" s="43"/>
      <c r="FI37" s="43"/>
      <c r="FJ37" s="43"/>
      <c r="FK37" s="43"/>
      <c r="FL37" s="43"/>
      <c r="FM37" s="43"/>
      <c r="FO37" s="43"/>
      <c r="FP37" s="43"/>
      <c r="FQ37" s="43"/>
      <c r="FR37" s="43"/>
      <c r="FS37" s="43"/>
      <c r="FU37" s="43"/>
      <c r="FV37" s="43"/>
      <c r="FW37" s="43"/>
      <c r="FX37" s="43"/>
      <c r="FY37" s="43"/>
      <c r="GA37" s="43"/>
      <c r="GB37" s="43"/>
      <c r="GC37" s="43"/>
      <c r="GD37" s="43"/>
      <c r="GE37" s="43"/>
      <c r="GG37" s="43"/>
      <c r="GH37" s="43"/>
      <c r="GI37" s="43"/>
      <c r="GJ37" s="43"/>
      <c r="GK37" s="43"/>
      <c r="GM37" s="63"/>
      <c r="GO37" s="43"/>
      <c r="GP37" s="43"/>
      <c r="GQ37" s="43"/>
      <c r="GR37" s="43"/>
      <c r="GS37" s="43"/>
      <c r="GT37" s="25"/>
      <c r="GU37" s="43"/>
      <c r="GV37" s="43"/>
      <c r="GW37" s="43"/>
      <c r="GX37" s="43"/>
      <c r="GY37" s="43"/>
      <c r="GZ37" s="25"/>
      <c r="HA37" s="43"/>
      <c r="HB37" s="43"/>
      <c r="HC37" s="43"/>
      <c r="HD37" s="43"/>
      <c r="HE37" s="43"/>
      <c r="HF37" s="25"/>
      <c r="HG37" s="43"/>
      <c r="HH37" s="43"/>
      <c r="HI37" s="43"/>
      <c r="HJ37" s="43"/>
      <c r="HK37" s="43"/>
      <c r="HL37" s="25"/>
      <c r="HM37" s="43"/>
      <c r="HN37" s="43"/>
      <c r="HO37" s="43"/>
      <c r="HP37" s="43"/>
      <c r="HQ37" s="43"/>
      <c r="HR37" s="25"/>
      <c r="HS37" s="43"/>
      <c r="HT37" s="43"/>
      <c r="HU37" s="43"/>
      <c r="HV37" s="43"/>
      <c r="HW37" s="43"/>
      <c r="HX37" s="25"/>
      <c r="HY37" s="63"/>
    </row>
    <row r="38" spans="1:233" ht="21.75" customHeight="1">
      <c r="A38" s="189">
        <f>--SUBTOTAL(2,CN$13:CN38)</f>
        <v>25</v>
      </c>
      <c r="B38" s="755" t="str">
        <f>IF(FILIACIÓN!B35="","",UPPER(FILIACIÓN!B35))</f>
        <v/>
      </c>
      <c r="C38" s="756"/>
      <c r="D38" s="757"/>
      <c r="E38" s="516" t="str">
        <f t="shared" si="3"/>
        <v/>
      </c>
      <c r="F38" s="170"/>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2"/>
      <c r="BX38" s="180">
        <f t="shared" si="4"/>
        <v>0</v>
      </c>
      <c r="BY38" s="181">
        <f t="shared" si="5"/>
        <v>0</v>
      </c>
      <c r="BZ38" s="179">
        <f t="shared" si="0"/>
        <v>0</v>
      </c>
      <c r="CA38" s="186">
        <f t="shared" si="1"/>
        <v>0</v>
      </c>
      <c r="CB38" s="186">
        <f t="shared" si="6"/>
        <v>0</v>
      </c>
      <c r="CC38" s="526" t="str">
        <f>FILIACIÓN!Y35</f>
        <v/>
      </c>
      <c r="CD38" s="513" t="str">
        <f t="shared" si="2"/>
        <v/>
      </c>
      <c r="CE38" s="62"/>
      <c r="CF38" s="498"/>
      <c r="CG38" s="499"/>
      <c r="CH38" s="499"/>
      <c r="CI38" s="499"/>
      <c r="CJ38" s="499"/>
      <c r="CK38" s="43"/>
      <c r="CL38" s="43"/>
      <c r="CM38" s="26" t="str">
        <f>IF(FILIACIÓN!Z35="MOSTRAR","1","")</f>
        <v/>
      </c>
      <c r="CN38" s="43">
        <v>25</v>
      </c>
      <c r="CO38" s="43"/>
      <c r="CP38" s="43"/>
      <c r="CQ38" s="43"/>
      <c r="CR38" s="43"/>
      <c r="CS38" s="43"/>
      <c r="CU38" s="43"/>
      <c r="CV38" s="43"/>
      <c r="CW38" s="43"/>
      <c r="CX38" s="43"/>
      <c r="CY38" s="43"/>
      <c r="DA38" s="43"/>
      <c r="DB38" s="43"/>
      <c r="DC38" s="43"/>
      <c r="DD38" s="43"/>
      <c r="DE38" s="43"/>
      <c r="DG38" s="43"/>
      <c r="DH38" s="43"/>
      <c r="DI38" s="43"/>
      <c r="DJ38" s="43"/>
      <c r="DK38" s="43"/>
      <c r="DP38" s="43"/>
      <c r="DQ38" s="43"/>
      <c r="DR38" s="43"/>
      <c r="DS38" s="43"/>
      <c r="DT38" s="43"/>
      <c r="DV38" s="43"/>
      <c r="DW38" s="43"/>
      <c r="DX38" s="43"/>
      <c r="DY38" s="43"/>
      <c r="DZ38" s="43"/>
      <c r="EB38" s="43"/>
      <c r="EC38" s="43"/>
      <c r="ED38" s="43"/>
      <c r="EE38" s="43"/>
      <c r="EF38" s="43"/>
      <c r="EH38" s="43"/>
      <c r="EI38" s="43"/>
      <c r="EJ38" s="43"/>
      <c r="EK38" s="43"/>
      <c r="EL38" s="43"/>
      <c r="EN38" s="43"/>
      <c r="EO38" s="43"/>
      <c r="EP38" s="43"/>
      <c r="EQ38" s="43"/>
      <c r="ER38" s="43"/>
      <c r="ET38" s="43"/>
      <c r="EU38" s="43"/>
      <c r="EV38" s="43"/>
      <c r="EW38" s="43"/>
      <c r="EX38" s="43"/>
      <c r="EZ38" s="43"/>
      <c r="FC38" s="43"/>
      <c r="FD38" s="43"/>
      <c r="FE38" s="43"/>
      <c r="FF38" s="43"/>
      <c r="FG38" s="43"/>
      <c r="FI38" s="43"/>
      <c r="FJ38" s="43"/>
      <c r="FK38" s="43"/>
      <c r="FL38" s="43"/>
      <c r="FM38" s="43"/>
      <c r="FO38" s="43"/>
      <c r="FP38" s="43"/>
      <c r="FQ38" s="43"/>
      <c r="FR38" s="43"/>
      <c r="FS38" s="43"/>
      <c r="FU38" s="43"/>
      <c r="FV38" s="43"/>
      <c r="FW38" s="43"/>
      <c r="FX38" s="43"/>
      <c r="FY38" s="43"/>
      <c r="GA38" s="43"/>
      <c r="GB38" s="43"/>
      <c r="GC38" s="43"/>
      <c r="GD38" s="43"/>
      <c r="GE38" s="43"/>
      <c r="GG38" s="43"/>
      <c r="GH38" s="43"/>
      <c r="GI38" s="43"/>
      <c r="GJ38" s="43"/>
      <c r="GK38" s="43"/>
      <c r="GM38" s="63"/>
      <c r="GO38" s="43"/>
      <c r="GP38" s="43"/>
      <c r="GQ38" s="43"/>
      <c r="GR38" s="43"/>
      <c r="GS38" s="43"/>
      <c r="GT38" s="25"/>
      <c r="GU38" s="43"/>
      <c r="GV38" s="43"/>
      <c r="GW38" s="43"/>
      <c r="GX38" s="43"/>
      <c r="GY38" s="43"/>
      <c r="GZ38" s="25"/>
      <c r="HA38" s="43"/>
      <c r="HB38" s="43"/>
      <c r="HC38" s="43"/>
      <c r="HD38" s="43"/>
      <c r="HE38" s="43"/>
      <c r="HF38" s="25"/>
      <c r="HG38" s="43"/>
      <c r="HH38" s="43"/>
      <c r="HI38" s="43"/>
      <c r="HJ38" s="43"/>
      <c r="HK38" s="43"/>
      <c r="HL38" s="25"/>
      <c r="HM38" s="43"/>
      <c r="HN38" s="43"/>
      <c r="HO38" s="43"/>
      <c r="HP38" s="43"/>
      <c r="HQ38" s="43"/>
      <c r="HR38" s="25"/>
      <c r="HS38" s="43"/>
      <c r="HT38" s="43"/>
      <c r="HU38" s="43"/>
      <c r="HV38" s="43"/>
      <c r="HW38" s="43"/>
      <c r="HX38" s="25"/>
      <c r="HY38" s="63"/>
    </row>
    <row r="39" spans="1:233" ht="21.75" customHeight="1">
      <c r="A39" s="189">
        <f>--SUBTOTAL(2,CN$13:CN39)</f>
        <v>26</v>
      </c>
      <c r="B39" s="755" t="str">
        <f>IF(FILIACIÓN!B36="","",UPPER(FILIACIÓN!B36))</f>
        <v/>
      </c>
      <c r="C39" s="756"/>
      <c r="D39" s="757"/>
      <c r="E39" s="516" t="str">
        <f t="shared" si="3"/>
        <v/>
      </c>
      <c r="F39" s="170"/>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2"/>
      <c r="BX39" s="180">
        <f t="shared" si="4"/>
        <v>0</v>
      </c>
      <c r="BY39" s="181">
        <f t="shared" si="5"/>
        <v>0</v>
      </c>
      <c r="BZ39" s="179">
        <f t="shared" si="0"/>
        <v>0</v>
      </c>
      <c r="CA39" s="186">
        <f t="shared" si="1"/>
        <v>0</v>
      </c>
      <c r="CB39" s="186">
        <f t="shared" si="6"/>
        <v>0</v>
      </c>
      <c r="CC39" s="526" t="str">
        <f>FILIACIÓN!Y36</f>
        <v/>
      </c>
      <c r="CD39" s="513" t="str">
        <f t="shared" si="2"/>
        <v/>
      </c>
      <c r="CE39" s="62"/>
      <c r="CF39" s="498"/>
      <c r="CG39" s="499"/>
      <c r="CH39" s="499"/>
      <c r="CI39" s="499"/>
      <c r="CJ39" s="499"/>
      <c r="CK39" s="43"/>
      <c r="CL39" s="43"/>
      <c r="CM39" s="26" t="str">
        <f>IF(FILIACIÓN!Z36="MOSTRAR","1","")</f>
        <v/>
      </c>
      <c r="CN39" s="43">
        <v>26</v>
      </c>
      <c r="CO39" s="43"/>
      <c r="CP39" s="43"/>
      <c r="CQ39" s="43"/>
      <c r="CR39" s="43"/>
      <c r="CS39" s="43"/>
      <c r="CU39" s="43"/>
      <c r="CV39" s="43"/>
      <c r="CW39" s="43"/>
      <c r="CX39" s="43"/>
      <c r="CY39" s="43"/>
      <c r="DA39" s="43"/>
      <c r="DB39" s="43"/>
      <c r="DC39" s="43"/>
      <c r="DD39" s="43"/>
      <c r="DE39" s="43"/>
      <c r="DG39" s="43"/>
      <c r="DH39" s="43"/>
      <c r="DI39" s="43"/>
      <c r="DJ39" s="43"/>
      <c r="DK39" s="43"/>
      <c r="DP39" s="43"/>
      <c r="DQ39" s="43"/>
      <c r="DR39" s="43"/>
      <c r="DS39" s="43"/>
      <c r="DT39" s="43"/>
      <c r="DV39" s="43"/>
      <c r="DW39" s="43"/>
      <c r="DX39" s="43"/>
      <c r="DY39" s="43"/>
      <c r="DZ39" s="43"/>
      <c r="EB39" s="43"/>
      <c r="EC39" s="43"/>
      <c r="ED39" s="43"/>
      <c r="EE39" s="43"/>
      <c r="EF39" s="43"/>
      <c r="EH39" s="43"/>
      <c r="EI39" s="43"/>
      <c r="EJ39" s="43"/>
      <c r="EK39" s="43"/>
      <c r="EL39" s="43"/>
      <c r="EN39" s="43"/>
      <c r="EO39" s="43"/>
      <c r="EP39" s="43"/>
      <c r="EQ39" s="43"/>
      <c r="ER39" s="43"/>
      <c r="ET39" s="43"/>
      <c r="EU39" s="43"/>
      <c r="EV39" s="43"/>
      <c r="EW39" s="43"/>
      <c r="EX39" s="43"/>
      <c r="EZ39" s="43"/>
      <c r="FC39" s="43"/>
      <c r="FD39" s="43"/>
      <c r="FE39" s="43"/>
      <c r="FF39" s="43"/>
      <c r="FG39" s="43"/>
      <c r="FI39" s="43"/>
      <c r="FJ39" s="43"/>
      <c r="FK39" s="43"/>
      <c r="FL39" s="43"/>
      <c r="FM39" s="43"/>
      <c r="FO39" s="43"/>
      <c r="FP39" s="43"/>
      <c r="FQ39" s="43"/>
      <c r="FR39" s="43"/>
      <c r="FS39" s="43"/>
      <c r="FU39" s="43"/>
      <c r="FV39" s="43"/>
      <c r="FW39" s="43"/>
      <c r="FX39" s="43"/>
      <c r="FY39" s="43"/>
      <c r="GA39" s="43"/>
      <c r="GB39" s="43"/>
      <c r="GC39" s="43"/>
      <c r="GD39" s="43"/>
      <c r="GE39" s="43"/>
      <c r="GG39" s="43"/>
      <c r="GH39" s="43"/>
      <c r="GI39" s="43"/>
      <c r="GJ39" s="43"/>
      <c r="GK39" s="43"/>
      <c r="GM39" s="63"/>
      <c r="GO39" s="43"/>
      <c r="GP39" s="43"/>
      <c r="GQ39" s="43"/>
      <c r="GR39" s="43"/>
      <c r="GS39" s="43"/>
      <c r="GT39" s="25"/>
      <c r="GU39" s="43"/>
      <c r="GV39" s="43"/>
      <c r="GW39" s="43"/>
      <c r="GX39" s="43"/>
      <c r="GY39" s="43"/>
      <c r="GZ39" s="25"/>
      <c r="HA39" s="43"/>
      <c r="HB39" s="43"/>
      <c r="HC39" s="43"/>
      <c r="HD39" s="43"/>
      <c r="HE39" s="43"/>
      <c r="HF39" s="25"/>
      <c r="HG39" s="43"/>
      <c r="HH39" s="43"/>
      <c r="HI39" s="43"/>
      <c r="HJ39" s="43"/>
      <c r="HK39" s="43"/>
      <c r="HL39" s="25"/>
      <c r="HM39" s="43"/>
      <c r="HN39" s="43"/>
      <c r="HO39" s="43"/>
      <c r="HP39" s="43"/>
      <c r="HQ39" s="43"/>
      <c r="HR39" s="25"/>
      <c r="HS39" s="43"/>
      <c r="HT39" s="43"/>
      <c r="HU39" s="43"/>
      <c r="HV39" s="43"/>
      <c r="HW39" s="43"/>
      <c r="HX39" s="25"/>
      <c r="HY39" s="63"/>
    </row>
    <row r="40" spans="1:233" ht="21.75" customHeight="1">
      <c r="A40" s="189">
        <f>--SUBTOTAL(2,CN$13:CN40)</f>
        <v>27</v>
      </c>
      <c r="B40" s="755" t="str">
        <f>IF(FILIACIÓN!B37="","",UPPER(FILIACIÓN!B37))</f>
        <v/>
      </c>
      <c r="C40" s="756"/>
      <c r="D40" s="757"/>
      <c r="E40" s="516" t="str">
        <f t="shared" si="3"/>
        <v/>
      </c>
      <c r="F40" s="170"/>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2"/>
      <c r="BX40" s="180">
        <f t="shared" si="4"/>
        <v>0</v>
      </c>
      <c r="BY40" s="181">
        <f t="shared" si="5"/>
        <v>0</v>
      </c>
      <c r="BZ40" s="179">
        <f t="shared" si="0"/>
        <v>0</v>
      </c>
      <c r="CA40" s="186">
        <f t="shared" si="1"/>
        <v>0</v>
      </c>
      <c r="CB40" s="186">
        <f t="shared" si="6"/>
        <v>0</v>
      </c>
      <c r="CC40" s="526" t="str">
        <f>FILIACIÓN!Y37</f>
        <v/>
      </c>
      <c r="CD40" s="513" t="str">
        <f t="shared" si="2"/>
        <v/>
      </c>
      <c r="CE40" s="62"/>
      <c r="CF40" s="498"/>
      <c r="CG40" s="499"/>
      <c r="CH40" s="499"/>
      <c r="CI40" s="499"/>
      <c r="CJ40" s="499"/>
      <c r="CK40" s="43"/>
      <c r="CL40" s="43"/>
      <c r="CM40" s="26" t="str">
        <f>IF(FILIACIÓN!Z37="MOSTRAR","1","")</f>
        <v/>
      </c>
      <c r="CN40" s="43">
        <v>27</v>
      </c>
      <c r="CO40" s="43"/>
      <c r="CP40" s="43"/>
      <c r="CQ40" s="43"/>
      <c r="CR40" s="43"/>
      <c r="CS40" s="43"/>
      <c r="CU40" s="43"/>
      <c r="CV40" s="43"/>
      <c r="CW40" s="43"/>
      <c r="CX40" s="43"/>
      <c r="CY40" s="43"/>
      <c r="DA40" s="43"/>
      <c r="DB40" s="43"/>
      <c r="DC40" s="43"/>
      <c r="DD40" s="43"/>
      <c r="DE40" s="43"/>
      <c r="DG40" s="43"/>
      <c r="DH40" s="43"/>
      <c r="DI40" s="43"/>
      <c r="DJ40" s="43"/>
      <c r="DK40" s="43"/>
      <c r="DP40" s="43"/>
      <c r="DQ40" s="43"/>
      <c r="DR40" s="43"/>
      <c r="DS40" s="43"/>
      <c r="DT40" s="43"/>
      <c r="DV40" s="43"/>
      <c r="DW40" s="43"/>
      <c r="DX40" s="43"/>
      <c r="DY40" s="43"/>
      <c r="DZ40" s="43"/>
      <c r="EB40" s="43"/>
      <c r="EC40" s="43"/>
      <c r="ED40" s="43"/>
      <c r="EE40" s="43"/>
      <c r="EF40" s="43"/>
      <c r="EH40" s="43"/>
      <c r="EI40" s="43"/>
      <c r="EJ40" s="43"/>
      <c r="EK40" s="43"/>
      <c r="EL40" s="43"/>
      <c r="EN40" s="43"/>
      <c r="EO40" s="43"/>
      <c r="EP40" s="43"/>
      <c r="EQ40" s="43"/>
      <c r="ER40" s="43"/>
      <c r="ET40" s="43"/>
      <c r="EU40" s="43"/>
      <c r="EV40" s="43"/>
      <c r="EW40" s="43"/>
      <c r="EX40" s="43"/>
      <c r="EZ40" s="43"/>
      <c r="FC40" s="43"/>
      <c r="FD40" s="43"/>
      <c r="FE40" s="43"/>
      <c r="FF40" s="43"/>
      <c r="FG40" s="43"/>
      <c r="FI40" s="43"/>
      <c r="FJ40" s="43"/>
      <c r="FK40" s="43"/>
      <c r="FL40" s="43"/>
      <c r="FM40" s="43"/>
      <c r="FO40" s="43"/>
      <c r="FP40" s="43"/>
      <c r="FQ40" s="43"/>
      <c r="FR40" s="43"/>
      <c r="FS40" s="43"/>
      <c r="FU40" s="43"/>
      <c r="FV40" s="43"/>
      <c r="FW40" s="43"/>
      <c r="FX40" s="43"/>
      <c r="FY40" s="43"/>
      <c r="GA40" s="43"/>
      <c r="GB40" s="43"/>
      <c r="GC40" s="43"/>
      <c r="GD40" s="43"/>
      <c r="GE40" s="43"/>
      <c r="GG40" s="43"/>
      <c r="GH40" s="43"/>
      <c r="GI40" s="43"/>
      <c r="GJ40" s="43"/>
      <c r="GK40" s="43"/>
      <c r="GM40" s="63"/>
      <c r="GO40" s="43"/>
      <c r="GP40" s="43"/>
      <c r="GQ40" s="43"/>
      <c r="GR40" s="43"/>
      <c r="GS40" s="43"/>
      <c r="GT40" s="25"/>
      <c r="GU40" s="43"/>
      <c r="GV40" s="43"/>
      <c r="GW40" s="43"/>
      <c r="GX40" s="43"/>
      <c r="GY40" s="43"/>
      <c r="GZ40" s="25"/>
      <c r="HA40" s="43"/>
      <c r="HB40" s="43"/>
      <c r="HC40" s="43"/>
      <c r="HD40" s="43"/>
      <c r="HE40" s="43"/>
      <c r="HF40" s="25"/>
      <c r="HG40" s="43"/>
      <c r="HH40" s="43"/>
      <c r="HI40" s="43"/>
      <c r="HJ40" s="43"/>
      <c r="HK40" s="43"/>
      <c r="HL40" s="25"/>
      <c r="HM40" s="43"/>
      <c r="HN40" s="43"/>
      <c r="HO40" s="43"/>
      <c r="HP40" s="43"/>
      <c r="HQ40" s="43"/>
      <c r="HR40" s="25"/>
      <c r="HS40" s="43"/>
      <c r="HT40" s="43"/>
      <c r="HU40" s="43"/>
      <c r="HV40" s="43"/>
      <c r="HW40" s="43"/>
      <c r="HX40" s="25"/>
      <c r="HY40" s="63"/>
    </row>
    <row r="41" spans="1:233" ht="21.75" customHeight="1">
      <c r="A41" s="189">
        <f>--SUBTOTAL(2,CN$13:CN41)</f>
        <v>28</v>
      </c>
      <c r="B41" s="755" t="str">
        <f>IF(FILIACIÓN!B38="","",UPPER(FILIACIÓN!B38))</f>
        <v/>
      </c>
      <c r="C41" s="756"/>
      <c r="D41" s="757"/>
      <c r="E41" s="516" t="str">
        <f t="shared" si="3"/>
        <v/>
      </c>
      <c r="F41" s="170"/>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2"/>
      <c r="BX41" s="180">
        <f t="shared" si="4"/>
        <v>0</v>
      </c>
      <c r="BY41" s="181">
        <f t="shared" si="5"/>
        <v>0</v>
      </c>
      <c r="BZ41" s="179">
        <f t="shared" si="0"/>
        <v>0</v>
      </c>
      <c r="CA41" s="186">
        <f t="shared" si="1"/>
        <v>0</v>
      </c>
      <c r="CB41" s="186">
        <f t="shared" si="6"/>
        <v>0</v>
      </c>
      <c r="CC41" s="526" t="str">
        <f>FILIACIÓN!Y38</f>
        <v/>
      </c>
      <c r="CD41" s="513" t="str">
        <f t="shared" si="2"/>
        <v/>
      </c>
      <c r="CE41" s="62"/>
      <c r="CF41" s="498"/>
      <c r="CG41" s="499"/>
      <c r="CH41" s="499"/>
      <c r="CI41" s="499"/>
      <c r="CJ41" s="499"/>
      <c r="CK41" s="43"/>
      <c r="CL41" s="43"/>
      <c r="CM41" s="26" t="str">
        <f>IF(FILIACIÓN!Z38="MOSTRAR","1","")</f>
        <v/>
      </c>
      <c r="CN41" s="43">
        <v>28</v>
      </c>
      <c r="CO41" s="43"/>
      <c r="CP41" s="43"/>
      <c r="CQ41" s="43"/>
      <c r="CR41" s="43"/>
      <c r="CS41" s="43"/>
      <c r="CU41" s="43"/>
      <c r="CV41" s="43"/>
      <c r="CW41" s="43"/>
      <c r="CX41" s="43"/>
      <c r="CY41" s="43"/>
      <c r="DA41" s="43"/>
      <c r="DB41" s="43"/>
      <c r="DC41" s="43"/>
      <c r="DD41" s="43"/>
      <c r="DE41" s="43"/>
      <c r="DG41" s="43"/>
      <c r="DH41" s="43"/>
      <c r="DI41" s="43"/>
      <c r="DJ41" s="43"/>
      <c r="DK41" s="43"/>
      <c r="DP41" s="43"/>
      <c r="DQ41" s="43"/>
      <c r="DR41" s="43"/>
      <c r="DS41" s="43"/>
      <c r="DT41" s="43"/>
      <c r="DV41" s="43"/>
      <c r="DW41" s="43"/>
      <c r="DX41" s="43"/>
      <c r="DY41" s="43"/>
      <c r="DZ41" s="43"/>
      <c r="EB41" s="43"/>
      <c r="EC41" s="43"/>
      <c r="ED41" s="43"/>
      <c r="EE41" s="43"/>
      <c r="EF41" s="43"/>
      <c r="EH41" s="43"/>
      <c r="EI41" s="43"/>
      <c r="EJ41" s="43"/>
      <c r="EK41" s="43"/>
      <c r="EL41" s="43"/>
      <c r="EN41" s="43"/>
      <c r="EO41" s="43"/>
      <c r="EP41" s="43"/>
      <c r="EQ41" s="43"/>
      <c r="ER41" s="43"/>
      <c r="ET41" s="43"/>
      <c r="EU41" s="43"/>
      <c r="EV41" s="43"/>
      <c r="EW41" s="43"/>
      <c r="EX41" s="43"/>
      <c r="EZ41" s="43"/>
      <c r="FC41" s="43"/>
      <c r="FD41" s="43"/>
      <c r="FE41" s="43"/>
      <c r="FF41" s="43"/>
      <c r="FG41" s="43"/>
      <c r="FI41" s="43"/>
      <c r="FJ41" s="43"/>
      <c r="FK41" s="43"/>
      <c r="FL41" s="43"/>
      <c r="FM41" s="43"/>
      <c r="FO41" s="43"/>
      <c r="FP41" s="43"/>
      <c r="FQ41" s="43"/>
      <c r="FR41" s="43"/>
      <c r="FS41" s="43"/>
      <c r="FU41" s="43"/>
      <c r="FV41" s="43"/>
      <c r="FW41" s="43"/>
      <c r="FX41" s="43"/>
      <c r="FY41" s="43"/>
      <c r="GA41" s="43"/>
      <c r="GB41" s="43"/>
      <c r="GC41" s="43"/>
      <c r="GD41" s="43"/>
      <c r="GE41" s="43"/>
      <c r="GG41" s="43"/>
      <c r="GH41" s="43"/>
      <c r="GI41" s="43"/>
      <c r="GJ41" s="43"/>
      <c r="GK41" s="43"/>
      <c r="GM41" s="63"/>
      <c r="GO41" s="43"/>
      <c r="GP41" s="43"/>
      <c r="GQ41" s="43"/>
      <c r="GR41" s="43"/>
      <c r="GS41" s="43"/>
      <c r="GT41" s="25"/>
      <c r="GU41" s="43"/>
      <c r="GV41" s="43"/>
      <c r="GW41" s="43"/>
      <c r="GX41" s="43"/>
      <c r="GY41" s="43"/>
      <c r="GZ41" s="25"/>
      <c r="HA41" s="43"/>
      <c r="HB41" s="43"/>
      <c r="HC41" s="43"/>
      <c r="HD41" s="43"/>
      <c r="HE41" s="43"/>
      <c r="HF41" s="25"/>
      <c r="HG41" s="43"/>
      <c r="HH41" s="43"/>
      <c r="HI41" s="43"/>
      <c r="HJ41" s="43"/>
      <c r="HK41" s="43"/>
      <c r="HL41" s="25"/>
      <c r="HM41" s="43"/>
      <c r="HN41" s="43"/>
      <c r="HO41" s="43"/>
      <c r="HP41" s="43"/>
      <c r="HQ41" s="43"/>
      <c r="HR41" s="25"/>
      <c r="HS41" s="43"/>
      <c r="HT41" s="43"/>
      <c r="HU41" s="43"/>
      <c r="HV41" s="43"/>
      <c r="HW41" s="43"/>
      <c r="HX41" s="25"/>
      <c r="HY41" s="63"/>
    </row>
    <row r="42" spans="1:233" ht="21.75" customHeight="1">
      <c r="A42" s="189">
        <f>--SUBTOTAL(2,CN$13:CN42)</f>
        <v>29</v>
      </c>
      <c r="B42" s="755" t="str">
        <f>IF(FILIACIÓN!B39="","",UPPER(FILIACIÓN!B39))</f>
        <v/>
      </c>
      <c r="C42" s="756"/>
      <c r="D42" s="757"/>
      <c r="E42" s="516" t="str">
        <f t="shared" si="3"/>
        <v/>
      </c>
      <c r="F42" s="170"/>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2"/>
      <c r="BX42" s="180">
        <f t="shared" si="4"/>
        <v>0</v>
      </c>
      <c r="BY42" s="181">
        <f t="shared" si="5"/>
        <v>0</v>
      </c>
      <c r="BZ42" s="179">
        <f t="shared" si="0"/>
        <v>0</v>
      </c>
      <c r="CA42" s="186">
        <f t="shared" si="1"/>
        <v>0</v>
      </c>
      <c r="CB42" s="186">
        <f t="shared" si="6"/>
        <v>0</v>
      </c>
      <c r="CC42" s="526" t="str">
        <f>FILIACIÓN!Y39</f>
        <v/>
      </c>
      <c r="CD42" s="513" t="str">
        <f t="shared" si="2"/>
        <v/>
      </c>
      <c r="CE42" s="62"/>
      <c r="CF42" s="498"/>
      <c r="CG42" s="499"/>
      <c r="CH42" s="499"/>
      <c r="CI42" s="499"/>
      <c r="CJ42" s="499"/>
      <c r="CK42" s="43"/>
      <c r="CL42" s="43"/>
      <c r="CM42" s="26" t="str">
        <f>IF(FILIACIÓN!Z39="MOSTRAR","1","")</f>
        <v/>
      </c>
      <c r="CN42" s="43">
        <v>29</v>
      </c>
      <c r="CO42" s="43"/>
      <c r="CP42" s="43"/>
      <c r="CQ42" s="43"/>
      <c r="CR42" s="43"/>
      <c r="CS42" s="43"/>
      <c r="CU42" s="43"/>
      <c r="CV42" s="43"/>
      <c r="CW42" s="43"/>
      <c r="CX42" s="43"/>
      <c r="CY42" s="43"/>
      <c r="DA42" s="43"/>
      <c r="DB42" s="43"/>
      <c r="DC42" s="43"/>
      <c r="DD42" s="43"/>
      <c r="DE42" s="43"/>
      <c r="DG42" s="43"/>
      <c r="DH42" s="43"/>
      <c r="DI42" s="43"/>
      <c r="DJ42" s="43"/>
      <c r="DK42" s="43"/>
      <c r="DP42" s="43"/>
      <c r="DQ42" s="43"/>
      <c r="DR42" s="43"/>
      <c r="DS42" s="43"/>
      <c r="DT42" s="43"/>
      <c r="DV42" s="43"/>
      <c r="DW42" s="43"/>
      <c r="DX42" s="43"/>
      <c r="DY42" s="43"/>
      <c r="DZ42" s="43"/>
      <c r="EB42" s="43"/>
      <c r="EC42" s="43"/>
      <c r="ED42" s="43"/>
      <c r="EE42" s="43"/>
      <c r="EF42" s="43"/>
      <c r="EH42" s="43"/>
      <c r="EI42" s="43"/>
      <c r="EJ42" s="43"/>
      <c r="EK42" s="43"/>
      <c r="EL42" s="43"/>
      <c r="EN42" s="43"/>
      <c r="EO42" s="43"/>
      <c r="EP42" s="43"/>
      <c r="EQ42" s="43"/>
      <c r="ER42" s="43"/>
      <c r="ET42" s="43"/>
      <c r="EU42" s="43"/>
      <c r="EV42" s="43"/>
      <c r="EW42" s="43"/>
      <c r="EX42" s="43"/>
      <c r="EZ42" s="43"/>
      <c r="FC42" s="43"/>
      <c r="FD42" s="43"/>
      <c r="FE42" s="43"/>
      <c r="FF42" s="43"/>
      <c r="FG42" s="43"/>
      <c r="FI42" s="43"/>
      <c r="FJ42" s="43"/>
      <c r="FK42" s="43"/>
      <c r="FL42" s="43"/>
      <c r="FM42" s="43"/>
      <c r="FO42" s="43"/>
      <c r="FP42" s="43"/>
      <c r="FQ42" s="43"/>
      <c r="FR42" s="43"/>
      <c r="FS42" s="43"/>
      <c r="FU42" s="43"/>
      <c r="FV42" s="43"/>
      <c r="FW42" s="43"/>
      <c r="FX42" s="43"/>
      <c r="FY42" s="43"/>
      <c r="GA42" s="43"/>
      <c r="GB42" s="43"/>
      <c r="GC42" s="43"/>
      <c r="GD42" s="43"/>
      <c r="GE42" s="43"/>
      <c r="GG42" s="43"/>
      <c r="GH42" s="43"/>
      <c r="GI42" s="43"/>
      <c r="GJ42" s="43"/>
      <c r="GK42" s="43"/>
      <c r="GM42" s="63"/>
      <c r="GO42" s="43"/>
      <c r="GP42" s="43"/>
      <c r="GQ42" s="43"/>
      <c r="GR42" s="43"/>
      <c r="GS42" s="43"/>
      <c r="GT42" s="25"/>
      <c r="GU42" s="43"/>
      <c r="GV42" s="43"/>
      <c r="GW42" s="43"/>
      <c r="GX42" s="43"/>
      <c r="GY42" s="43"/>
      <c r="GZ42" s="25"/>
      <c r="HA42" s="43"/>
      <c r="HB42" s="43"/>
      <c r="HC42" s="43"/>
      <c r="HD42" s="43"/>
      <c r="HE42" s="43"/>
      <c r="HF42" s="25"/>
      <c r="HG42" s="43"/>
      <c r="HH42" s="43"/>
      <c r="HI42" s="43"/>
      <c r="HJ42" s="43"/>
      <c r="HK42" s="43"/>
      <c r="HL42" s="25"/>
      <c r="HM42" s="43"/>
      <c r="HN42" s="43"/>
      <c r="HO42" s="43"/>
      <c r="HP42" s="43"/>
      <c r="HQ42" s="43"/>
      <c r="HR42" s="25"/>
      <c r="HS42" s="43"/>
      <c r="HT42" s="43"/>
      <c r="HU42" s="43"/>
      <c r="HV42" s="43"/>
      <c r="HW42" s="43"/>
      <c r="HX42" s="25"/>
      <c r="HY42" s="63"/>
    </row>
    <row r="43" spans="1:233" ht="21.75" customHeight="1">
      <c r="A43" s="189">
        <f>--SUBTOTAL(2,CN$13:CN43)</f>
        <v>30</v>
      </c>
      <c r="B43" s="755" t="str">
        <f>IF(FILIACIÓN!B40="","",UPPER(FILIACIÓN!B40))</f>
        <v/>
      </c>
      <c r="C43" s="756"/>
      <c r="D43" s="757"/>
      <c r="E43" s="516" t="str">
        <f t="shared" si="3"/>
        <v/>
      </c>
      <c r="F43" s="170"/>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2"/>
      <c r="BX43" s="180">
        <f t="shared" si="4"/>
        <v>0</v>
      </c>
      <c r="BY43" s="181">
        <f t="shared" si="5"/>
        <v>0</v>
      </c>
      <c r="BZ43" s="179">
        <f t="shared" si="0"/>
        <v>0</v>
      </c>
      <c r="CA43" s="186">
        <f t="shared" si="1"/>
        <v>0</v>
      </c>
      <c r="CB43" s="186">
        <f t="shared" si="6"/>
        <v>0</v>
      </c>
      <c r="CC43" s="526" t="str">
        <f>FILIACIÓN!Y40</f>
        <v/>
      </c>
      <c r="CD43" s="513" t="str">
        <f t="shared" si="2"/>
        <v/>
      </c>
      <c r="CE43" s="62"/>
      <c r="CF43" s="498"/>
      <c r="CG43" s="499"/>
      <c r="CH43" s="499"/>
      <c r="CI43" s="499"/>
      <c r="CJ43" s="499"/>
      <c r="CK43" s="43"/>
      <c r="CL43" s="43"/>
      <c r="CM43" s="26" t="str">
        <f>IF(FILIACIÓN!Z40="MOSTRAR","1","")</f>
        <v/>
      </c>
      <c r="CN43" s="43">
        <v>30</v>
      </c>
      <c r="CO43" s="43"/>
      <c r="CP43" s="43"/>
      <c r="CQ43" s="43"/>
      <c r="CR43" s="43"/>
      <c r="CS43" s="43"/>
      <c r="CU43" s="43"/>
      <c r="CV43" s="43"/>
      <c r="CW43" s="43"/>
      <c r="CX43" s="43"/>
      <c r="CY43" s="43"/>
      <c r="DA43" s="43"/>
      <c r="DB43" s="43"/>
      <c r="DC43" s="43"/>
      <c r="DD43" s="43"/>
      <c r="DE43" s="43"/>
      <c r="DG43" s="43"/>
      <c r="DH43" s="43"/>
      <c r="DI43" s="43"/>
      <c r="DJ43" s="43"/>
      <c r="DK43" s="43"/>
      <c r="DP43" s="43"/>
      <c r="DQ43" s="43"/>
      <c r="DR43" s="43"/>
      <c r="DS43" s="43"/>
      <c r="DT43" s="43"/>
      <c r="DV43" s="43"/>
      <c r="DW43" s="43"/>
      <c r="DX43" s="43"/>
      <c r="DY43" s="43"/>
      <c r="DZ43" s="43"/>
      <c r="EB43" s="43"/>
      <c r="EC43" s="43"/>
      <c r="ED43" s="43"/>
      <c r="EE43" s="43"/>
      <c r="EF43" s="43"/>
      <c r="EH43" s="43"/>
      <c r="EI43" s="43"/>
      <c r="EJ43" s="43"/>
      <c r="EK43" s="43"/>
      <c r="EL43" s="43"/>
      <c r="EN43" s="43"/>
      <c r="EO43" s="43"/>
      <c r="EP43" s="43"/>
      <c r="EQ43" s="43"/>
      <c r="ER43" s="43"/>
      <c r="ET43" s="43"/>
      <c r="EU43" s="43"/>
      <c r="EV43" s="43"/>
      <c r="EW43" s="43"/>
      <c r="EX43" s="43"/>
      <c r="EZ43" s="43"/>
      <c r="FC43" s="43"/>
      <c r="FD43" s="43"/>
      <c r="FE43" s="43"/>
      <c r="FF43" s="43"/>
      <c r="FG43" s="43"/>
      <c r="FI43" s="43"/>
      <c r="FJ43" s="43"/>
      <c r="FK43" s="43"/>
      <c r="FL43" s="43"/>
      <c r="FM43" s="43"/>
      <c r="FO43" s="43"/>
      <c r="FP43" s="43"/>
      <c r="FQ43" s="43"/>
      <c r="FR43" s="43"/>
      <c r="FS43" s="43"/>
      <c r="FU43" s="43"/>
      <c r="FV43" s="43"/>
      <c r="FW43" s="43"/>
      <c r="FX43" s="43"/>
      <c r="FY43" s="43"/>
      <c r="GA43" s="43"/>
      <c r="GB43" s="43"/>
      <c r="GC43" s="43"/>
      <c r="GD43" s="43"/>
      <c r="GE43" s="43"/>
      <c r="GG43" s="43"/>
      <c r="GH43" s="43"/>
      <c r="GI43" s="43"/>
      <c r="GJ43" s="43"/>
      <c r="GK43" s="43"/>
      <c r="GM43" s="63"/>
      <c r="GO43" s="43"/>
      <c r="GP43" s="43"/>
      <c r="GQ43" s="43"/>
      <c r="GR43" s="43"/>
      <c r="GS43" s="43"/>
      <c r="GT43" s="25"/>
      <c r="GU43" s="43"/>
      <c r="GV43" s="43"/>
      <c r="GW43" s="43"/>
      <c r="GX43" s="43"/>
      <c r="GY43" s="43"/>
      <c r="GZ43" s="25"/>
      <c r="HA43" s="43"/>
      <c r="HB43" s="43"/>
      <c r="HC43" s="43"/>
      <c r="HD43" s="43"/>
      <c r="HE43" s="43"/>
      <c r="HF43" s="25"/>
      <c r="HG43" s="43"/>
      <c r="HH43" s="43"/>
      <c r="HI43" s="43"/>
      <c r="HJ43" s="43"/>
      <c r="HK43" s="43"/>
      <c r="HL43" s="25"/>
      <c r="HM43" s="43"/>
      <c r="HN43" s="43"/>
      <c r="HO43" s="43"/>
      <c r="HP43" s="43"/>
      <c r="HQ43" s="43"/>
      <c r="HR43" s="25"/>
      <c r="HS43" s="43"/>
      <c r="HT43" s="43"/>
      <c r="HU43" s="43"/>
      <c r="HV43" s="43"/>
      <c r="HW43" s="43"/>
      <c r="HX43" s="25"/>
      <c r="HY43" s="63"/>
    </row>
    <row r="44" spans="1:233" ht="21.75" hidden="1" customHeight="1">
      <c r="A44" s="189">
        <f>--SUBTOTAL(2,CN$13:CN44)</f>
        <v>31</v>
      </c>
      <c r="B44" s="755" t="str">
        <f>IF(FILIACIÓN!B41="","",UPPER(FILIACIÓN!B41))</f>
        <v/>
      </c>
      <c r="C44" s="756"/>
      <c r="D44" s="757"/>
      <c r="E44" s="516" t="str">
        <f t="shared" si="3"/>
        <v/>
      </c>
      <c r="F44" s="170"/>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2"/>
      <c r="BX44" s="180">
        <f t="shared" si="4"/>
        <v>0</v>
      </c>
      <c r="BY44" s="181">
        <f t="shared" si="5"/>
        <v>0</v>
      </c>
      <c r="BZ44" s="179">
        <f t="shared" si="0"/>
        <v>0</v>
      </c>
      <c r="CA44" s="186">
        <f t="shared" si="1"/>
        <v>0</v>
      </c>
      <c r="CB44" s="186">
        <f t="shared" si="6"/>
        <v>0</v>
      </c>
      <c r="CC44" s="526" t="str">
        <f>FILIACIÓN!Y41</f>
        <v/>
      </c>
      <c r="CD44" s="513" t="str">
        <f t="shared" si="2"/>
        <v/>
      </c>
      <c r="CE44" s="62"/>
      <c r="CF44" s="498"/>
      <c r="CG44" s="499"/>
      <c r="CH44" s="499"/>
      <c r="CI44" s="499"/>
      <c r="CJ44" s="499"/>
      <c r="CK44" s="43"/>
      <c r="CL44" s="43"/>
      <c r="CM44" s="26" t="str">
        <f>IF(FILIACIÓN!Z41="MOSTRAR","1","")</f>
        <v/>
      </c>
      <c r="CN44" s="43">
        <v>31</v>
      </c>
      <c r="CO44" s="43"/>
      <c r="CP44" s="43"/>
      <c r="CQ44" s="43"/>
      <c r="CR44" s="43"/>
      <c r="CS44" s="43"/>
      <c r="CU44" s="43"/>
      <c r="CV44" s="43"/>
      <c r="CW44" s="43"/>
      <c r="CX44" s="43"/>
      <c r="CY44" s="43"/>
      <c r="DA44" s="43"/>
      <c r="DB44" s="43"/>
      <c r="DC44" s="43"/>
      <c r="DD44" s="43"/>
      <c r="DE44" s="43"/>
      <c r="DG44" s="43"/>
      <c r="DH44" s="43"/>
      <c r="DI44" s="43"/>
      <c r="DJ44" s="43"/>
      <c r="DK44" s="43"/>
      <c r="DP44" s="43"/>
      <c r="DQ44" s="43"/>
      <c r="DR44" s="43"/>
      <c r="DS44" s="43"/>
      <c r="DT44" s="43"/>
      <c r="DV44" s="43"/>
      <c r="DW44" s="43"/>
      <c r="DX44" s="43"/>
      <c r="DY44" s="43"/>
      <c r="DZ44" s="43"/>
      <c r="EB44" s="43"/>
      <c r="EC44" s="43"/>
      <c r="ED44" s="43"/>
      <c r="EE44" s="43"/>
      <c r="EF44" s="43"/>
      <c r="EH44" s="43"/>
      <c r="EI44" s="43"/>
      <c r="EJ44" s="43"/>
      <c r="EK44" s="43"/>
      <c r="EL44" s="43"/>
      <c r="EN44" s="43"/>
      <c r="EO44" s="43"/>
      <c r="EP44" s="43"/>
      <c r="EQ44" s="43"/>
      <c r="ER44" s="43"/>
      <c r="ET44" s="43"/>
      <c r="EU44" s="43"/>
      <c r="EV44" s="43"/>
      <c r="EW44" s="43"/>
      <c r="EX44" s="43"/>
      <c r="EZ44" s="43"/>
      <c r="FC44" s="43"/>
      <c r="FD44" s="43"/>
      <c r="FE44" s="43"/>
      <c r="FF44" s="43"/>
      <c r="FG44" s="43"/>
      <c r="FI44" s="43"/>
      <c r="FJ44" s="43"/>
      <c r="FK44" s="43"/>
      <c r="FL44" s="43"/>
      <c r="FM44" s="43"/>
      <c r="FO44" s="43"/>
      <c r="FP44" s="43"/>
      <c r="FQ44" s="43"/>
      <c r="FR44" s="43"/>
      <c r="FS44" s="43"/>
      <c r="FU44" s="43"/>
      <c r="FV44" s="43"/>
      <c r="FW44" s="43"/>
      <c r="FX44" s="43"/>
      <c r="FY44" s="43"/>
      <c r="GA44" s="43"/>
      <c r="GB44" s="43"/>
      <c r="GC44" s="43"/>
      <c r="GD44" s="43"/>
      <c r="GE44" s="43"/>
      <c r="GG44" s="43"/>
      <c r="GH44" s="43"/>
      <c r="GI44" s="43"/>
      <c r="GJ44" s="43"/>
      <c r="GK44" s="43"/>
      <c r="GM44" s="63"/>
      <c r="GO44" s="43"/>
      <c r="GP44" s="43"/>
      <c r="GQ44" s="43"/>
      <c r="GR44" s="43"/>
      <c r="GS44" s="43"/>
      <c r="GT44" s="25"/>
      <c r="GU44" s="43"/>
      <c r="GV44" s="43"/>
      <c r="GW44" s="43"/>
      <c r="GX44" s="43"/>
      <c r="GY44" s="43"/>
      <c r="GZ44" s="25"/>
      <c r="HA44" s="43"/>
      <c r="HB44" s="43"/>
      <c r="HC44" s="43"/>
      <c r="HD44" s="43"/>
      <c r="HE44" s="43"/>
      <c r="HF44" s="25"/>
      <c r="HG44" s="43"/>
      <c r="HH44" s="43"/>
      <c r="HI44" s="43"/>
      <c r="HJ44" s="43"/>
      <c r="HK44" s="43"/>
      <c r="HL44" s="25"/>
      <c r="HM44" s="43"/>
      <c r="HN44" s="43"/>
      <c r="HO44" s="43"/>
      <c r="HP44" s="43"/>
      <c r="HQ44" s="43"/>
      <c r="HR44" s="25"/>
      <c r="HS44" s="43"/>
      <c r="HT44" s="43"/>
      <c r="HU44" s="43"/>
      <c r="HV44" s="43"/>
      <c r="HW44" s="43"/>
      <c r="HX44" s="25"/>
      <c r="HY44" s="63"/>
    </row>
    <row r="45" spans="1:233" ht="21.75" hidden="1" customHeight="1">
      <c r="A45" s="189">
        <f>--SUBTOTAL(2,CN$13:CN45)</f>
        <v>32</v>
      </c>
      <c r="B45" s="755" t="str">
        <f>IF(FILIACIÓN!B42="","",UPPER(FILIACIÓN!B42))</f>
        <v/>
      </c>
      <c r="C45" s="756"/>
      <c r="D45" s="757"/>
      <c r="E45" s="516" t="str">
        <f t="shared" si="3"/>
        <v/>
      </c>
      <c r="F45" s="170"/>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2"/>
      <c r="BX45" s="180">
        <f t="shared" si="4"/>
        <v>0</v>
      </c>
      <c r="BY45" s="181">
        <f t="shared" si="5"/>
        <v>0</v>
      </c>
      <c r="BZ45" s="179">
        <f t="shared" si="0"/>
        <v>0</v>
      </c>
      <c r="CA45" s="186">
        <f t="shared" si="1"/>
        <v>0</v>
      </c>
      <c r="CB45" s="186">
        <f t="shared" si="6"/>
        <v>0</v>
      </c>
      <c r="CC45" s="526" t="str">
        <f>FILIACIÓN!Y42</f>
        <v/>
      </c>
      <c r="CD45" s="513" t="str">
        <f t="shared" si="2"/>
        <v/>
      </c>
      <c r="CE45" s="62"/>
      <c r="CF45" s="498"/>
      <c r="CG45" s="499"/>
      <c r="CH45" s="499"/>
      <c r="CI45" s="499"/>
      <c r="CJ45" s="499"/>
      <c r="CK45" s="43"/>
      <c r="CL45" s="43"/>
      <c r="CM45" s="26" t="str">
        <f>IF(FILIACIÓN!Z42="MOSTRAR","1","")</f>
        <v/>
      </c>
      <c r="CN45" s="43">
        <v>32</v>
      </c>
      <c r="CO45" s="43"/>
      <c r="CP45" s="43"/>
      <c r="CQ45" s="43"/>
      <c r="CR45" s="43"/>
      <c r="CS45" s="43"/>
      <c r="CU45" s="43"/>
      <c r="CV45" s="43"/>
      <c r="CW45" s="43"/>
      <c r="CX45" s="43"/>
      <c r="CY45" s="43"/>
      <c r="DA45" s="43"/>
      <c r="DB45" s="43"/>
      <c r="DC45" s="43"/>
      <c r="DD45" s="43"/>
      <c r="DE45" s="43"/>
      <c r="DG45" s="43"/>
      <c r="DH45" s="43"/>
      <c r="DI45" s="43"/>
      <c r="DJ45" s="43"/>
      <c r="DK45" s="43"/>
      <c r="DP45" s="43"/>
      <c r="DQ45" s="43"/>
      <c r="DR45" s="43"/>
      <c r="DS45" s="43"/>
      <c r="DT45" s="43"/>
      <c r="DV45" s="43"/>
      <c r="DW45" s="43"/>
      <c r="DX45" s="43"/>
      <c r="DY45" s="43"/>
      <c r="DZ45" s="43"/>
      <c r="EB45" s="43"/>
      <c r="EC45" s="43"/>
      <c r="ED45" s="43"/>
      <c r="EE45" s="43"/>
      <c r="EF45" s="43"/>
      <c r="EH45" s="43"/>
      <c r="EI45" s="43"/>
      <c r="EJ45" s="43"/>
      <c r="EK45" s="43"/>
      <c r="EL45" s="43"/>
      <c r="EN45" s="43"/>
      <c r="EO45" s="43"/>
      <c r="EP45" s="43"/>
      <c r="EQ45" s="43"/>
      <c r="ER45" s="43"/>
      <c r="ET45" s="43"/>
      <c r="EU45" s="43"/>
      <c r="EV45" s="43"/>
      <c r="EW45" s="43"/>
      <c r="EX45" s="43"/>
      <c r="EZ45" s="43"/>
      <c r="FC45" s="43"/>
      <c r="FD45" s="43"/>
      <c r="FE45" s="43"/>
      <c r="FF45" s="43"/>
      <c r="FG45" s="43"/>
      <c r="FI45" s="43"/>
      <c r="FJ45" s="43"/>
      <c r="FK45" s="43"/>
      <c r="FL45" s="43"/>
      <c r="FM45" s="43"/>
      <c r="FO45" s="43"/>
      <c r="FP45" s="43"/>
      <c r="FQ45" s="43"/>
      <c r="FR45" s="43"/>
      <c r="FS45" s="43"/>
      <c r="FU45" s="43"/>
      <c r="FV45" s="43"/>
      <c r="FW45" s="43"/>
      <c r="FX45" s="43"/>
      <c r="FY45" s="43"/>
      <c r="GA45" s="43"/>
      <c r="GB45" s="43"/>
      <c r="GC45" s="43"/>
      <c r="GD45" s="43"/>
      <c r="GE45" s="43"/>
      <c r="GG45" s="43"/>
      <c r="GH45" s="43"/>
      <c r="GI45" s="43"/>
      <c r="GJ45" s="43"/>
      <c r="GK45" s="43"/>
      <c r="GM45" s="63"/>
      <c r="GO45" s="43"/>
      <c r="GP45" s="43"/>
      <c r="GQ45" s="43"/>
      <c r="GR45" s="43"/>
      <c r="GS45" s="43"/>
      <c r="GT45" s="25"/>
      <c r="GU45" s="43"/>
      <c r="GV45" s="43"/>
      <c r="GW45" s="43"/>
      <c r="GX45" s="43"/>
      <c r="GY45" s="43"/>
      <c r="GZ45" s="25"/>
      <c r="HA45" s="43"/>
      <c r="HB45" s="43"/>
      <c r="HC45" s="43"/>
      <c r="HD45" s="43"/>
      <c r="HE45" s="43"/>
      <c r="HF45" s="25"/>
      <c r="HG45" s="43"/>
      <c r="HH45" s="43"/>
      <c r="HI45" s="43"/>
      <c r="HJ45" s="43"/>
      <c r="HK45" s="43"/>
      <c r="HL45" s="25"/>
      <c r="HM45" s="43"/>
      <c r="HN45" s="43"/>
      <c r="HO45" s="43"/>
      <c r="HP45" s="43"/>
      <c r="HQ45" s="43"/>
      <c r="HR45" s="25"/>
      <c r="HS45" s="43"/>
      <c r="HT45" s="43"/>
      <c r="HU45" s="43"/>
      <c r="HV45" s="43"/>
      <c r="HW45" s="43"/>
      <c r="HX45" s="25"/>
      <c r="HY45" s="63"/>
    </row>
    <row r="46" spans="1:233" ht="21.75" hidden="1" customHeight="1">
      <c r="A46" s="189">
        <f>--SUBTOTAL(2,CN$13:CN46)</f>
        <v>33</v>
      </c>
      <c r="B46" s="755" t="str">
        <f>IF(FILIACIÓN!B43="","",UPPER(FILIACIÓN!B43))</f>
        <v/>
      </c>
      <c r="C46" s="756"/>
      <c r="D46" s="757"/>
      <c r="E46" s="516" t="str">
        <f t="shared" si="3"/>
        <v/>
      </c>
      <c r="F46" s="170"/>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2"/>
      <c r="BX46" s="180">
        <f t="shared" si="4"/>
        <v>0</v>
      </c>
      <c r="BY46" s="181">
        <f t="shared" si="5"/>
        <v>0</v>
      </c>
      <c r="BZ46" s="179">
        <f t="shared" si="0"/>
        <v>0</v>
      </c>
      <c r="CA46" s="186">
        <f t="shared" si="1"/>
        <v>0</v>
      </c>
      <c r="CB46" s="186">
        <f t="shared" si="6"/>
        <v>0</v>
      </c>
      <c r="CC46" s="526" t="str">
        <f>FILIACIÓN!Y43</f>
        <v/>
      </c>
      <c r="CD46" s="513" t="str">
        <f t="shared" si="2"/>
        <v/>
      </c>
      <c r="CE46" s="62"/>
      <c r="CF46" s="498"/>
      <c r="CG46" s="499"/>
      <c r="CH46" s="499"/>
      <c r="CI46" s="499"/>
      <c r="CJ46" s="499"/>
      <c r="CK46" s="43"/>
      <c r="CL46" s="43"/>
      <c r="CM46" s="26" t="str">
        <f>IF(FILIACIÓN!Z43="MOSTRAR","1","")</f>
        <v/>
      </c>
      <c r="CN46" s="43">
        <v>33</v>
      </c>
      <c r="CO46" s="43"/>
      <c r="CP46" s="43"/>
      <c r="CQ46" s="43"/>
      <c r="CR46" s="43"/>
      <c r="CS46" s="43"/>
      <c r="CU46" s="43"/>
      <c r="CV46" s="43"/>
      <c r="CW46" s="43"/>
      <c r="CX46" s="43"/>
      <c r="CY46" s="43"/>
      <c r="DA46" s="43"/>
      <c r="DB46" s="43"/>
      <c r="DC46" s="43"/>
      <c r="DD46" s="43"/>
      <c r="DE46" s="43"/>
      <c r="DG46" s="43"/>
      <c r="DH46" s="43"/>
      <c r="DI46" s="43"/>
      <c r="DJ46" s="43"/>
      <c r="DK46" s="43"/>
      <c r="DP46" s="43"/>
      <c r="DQ46" s="43"/>
      <c r="DR46" s="43"/>
      <c r="DS46" s="43"/>
      <c r="DT46" s="43"/>
      <c r="DV46" s="43"/>
      <c r="DW46" s="43"/>
      <c r="DX46" s="43"/>
      <c r="DY46" s="43"/>
      <c r="DZ46" s="43"/>
      <c r="EB46" s="43"/>
      <c r="EC46" s="43"/>
      <c r="ED46" s="43"/>
      <c r="EE46" s="43"/>
      <c r="EF46" s="43"/>
      <c r="EH46" s="43"/>
      <c r="EI46" s="43"/>
      <c r="EJ46" s="43"/>
      <c r="EK46" s="43"/>
      <c r="EL46" s="43"/>
      <c r="EN46" s="43"/>
      <c r="EO46" s="43"/>
      <c r="EP46" s="43"/>
      <c r="EQ46" s="43"/>
      <c r="ER46" s="43"/>
      <c r="ET46" s="43"/>
      <c r="EU46" s="43"/>
      <c r="EV46" s="43"/>
      <c r="EW46" s="43"/>
      <c r="EX46" s="43"/>
      <c r="EZ46" s="43"/>
      <c r="FC46" s="43"/>
      <c r="FD46" s="43"/>
      <c r="FE46" s="43"/>
      <c r="FF46" s="43"/>
      <c r="FG46" s="43"/>
      <c r="FI46" s="43"/>
      <c r="FJ46" s="43"/>
      <c r="FK46" s="43"/>
      <c r="FL46" s="43"/>
      <c r="FM46" s="43"/>
      <c r="FO46" s="43"/>
      <c r="FP46" s="43"/>
      <c r="FQ46" s="43"/>
      <c r="FR46" s="43"/>
      <c r="FS46" s="43"/>
      <c r="FU46" s="43"/>
      <c r="FV46" s="43"/>
      <c r="FW46" s="43"/>
      <c r="FX46" s="43"/>
      <c r="FY46" s="43"/>
      <c r="GA46" s="43"/>
      <c r="GB46" s="43"/>
      <c r="GC46" s="43"/>
      <c r="GD46" s="43"/>
      <c r="GE46" s="43"/>
      <c r="GG46" s="43"/>
      <c r="GH46" s="43"/>
      <c r="GI46" s="43"/>
      <c r="GJ46" s="43"/>
      <c r="GK46" s="43"/>
      <c r="GM46" s="63"/>
      <c r="GO46" s="43"/>
      <c r="GP46" s="43"/>
      <c r="GQ46" s="43"/>
      <c r="GR46" s="43"/>
      <c r="GS46" s="43"/>
      <c r="GT46" s="25"/>
      <c r="GU46" s="43"/>
      <c r="GV46" s="43"/>
      <c r="GW46" s="43"/>
      <c r="GX46" s="43"/>
      <c r="GY46" s="43"/>
      <c r="GZ46" s="25"/>
      <c r="HA46" s="43"/>
      <c r="HB46" s="43"/>
      <c r="HC46" s="43"/>
      <c r="HD46" s="43"/>
      <c r="HE46" s="43"/>
      <c r="HF46" s="25"/>
      <c r="HG46" s="43"/>
      <c r="HH46" s="43"/>
      <c r="HI46" s="43"/>
      <c r="HJ46" s="43"/>
      <c r="HK46" s="43"/>
      <c r="HL46" s="25"/>
      <c r="HM46" s="43"/>
      <c r="HN46" s="43"/>
      <c r="HO46" s="43"/>
      <c r="HP46" s="43"/>
      <c r="HQ46" s="43"/>
      <c r="HR46" s="25"/>
      <c r="HS46" s="43"/>
      <c r="HT46" s="43"/>
      <c r="HU46" s="43"/>
      <c r="HV46" s="43"/>
      <c r="HW46" s="43"/>
      <c r="HX46" s="25"/>
      <c r="HY46" s="63"/>
    </row>
    <row r="47" spans="1:233" ht="21.75" hidden="1" customHeight="1">
      <c r="A47" s="189">
        <f>--SUBTOTAL(2,CN$13:CN47)</f>
        <v>34</v>
      </c>
      <c r="B47" s="755" t="str">
        <f>IF(FILIACIÓN!B44="","",UPPER(FILIACIÓN!B44))</f>
        <v/>
      </c>
      <c r="C47" s="756"/>
      <c r="D47" s="757"/>
      <c r="E47" s="516" t="str">
        <f t="shared" si="3"/>
        <v/>
      </c>
      <c r="F47" s="170"/>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2"/>
      <c r="BX47" s="180">
        <f t="shared" si="4"/>
        <v>0</v>
      </c>
      <c r="BY47" s="181">
        <f t="shared" si="5"/>
        <v>0</v>
      </c>
      <c r="BZ47" s="179">
        <f t="shared" si="0"/>
        <v>0</v>
      </c>
      <c r="CA47" s="186">
        <f t="shared" si="1"/>
        <v>0</v>
      </c>
      <c r="CB47" s="186">
        <f t="shared" si="6"/>
        <v>0</v>
      </c>
      <c r="CC47" s="526" t="str">
        <f>FILIACIÓN!Y44</f>
        <v/>
      </c>
      <c r="CD47" s="513" t="str">
        <f t="shared" si="2"/>
        <v/>
      </c>
      <c r="CE47" s="62"/>
      <c r="CF47" s="498"/>
      <c r="CG47" s="499"/>
      <c r="CH47" s="499"/>
      <c r="CI47" s="499"/>
      <c r="CJ47" s="499"/>
      <c r="CK47" s="43"/>
      <c r="CL47" s="43"/>
      <c r="CM47" s="26" t="str">
        <f>IF(FILIACIÓN!Z44="MOSTRAR","1","")</f>
        <v/>
      </c>
      <c r="CN47" s="43">
        <v>34</v>
      </c>
      <c r="CO47" s="43"/>
      <c r="CP47" s="43"/>
      <c r="CQ47" s="43"/>
      <c r="CR47" s="43"/>
      <c r="CS47" s="43"/>
      <c r="CU47" s="43"/>
      <c r="CV47" s="43"/>
      <c r="CW47" s="43"/>
      <c r="CX47" s="43"/>
      <c r="CY47" s="43"/>
      <c r="DA47" s="43"/>
      <c r="DB47" s="43"/>
      <c r="DC47" s="43"/>
      <c r="DD47" s="43"/>
      <c r="DE47" s="43"/>
      <c r="DG47" s="43"/>
      <c r="DH47" s="43"/>
      <c r="DI47" s="43"/>
      <c r="DJ47" s="43"/>
      <c r="DK47" s="43"/>
      <c r="DP47" s="43"/>
      <c r="DQ47" s="43"/>
      <c r="DR47" s="43"/>
      <c r="DS47" s="43"/>
      <c r="DT47" s="43"/>
      <c r="DV47" s="43"/>
      <c r="DW47" s="43"/>
      <c r="DX47" s="43"/>
      <c r="DY47" s="43"/>
      <c r="DZ47" s="43"/>
      <c r="EB47" s="43"/>
      <c r="EC47" s="43"/>
      <c r="ED47" s="43"/>
      <c r="EE47" s="43"/>
      <c r="EF47" s="43"/>
      <c r="EH47" s="43"/>
      <c r="EI47" s="43"/>
      <c r="EJ47" s="43"/>
      <c r="EK47" s="43"/>
      <c r="EL47" s="43"/>
      <c r="EN47" s="43"/>
      <c r="EO47" s="43"/>
      <c r="EP47" s="43"/>
      <c r="EQ47" s="43"/>
      <c r="ER47" s="43"/>
      <c r="ET47" s="43"/>
      <c r="EU47" s="43"/>
      <c r="EV47" s="43"/>
      <c r="EW47" s="43"/>
      <c r="EX47" s="43"/>
      <c r="EZ47" s="43"/>
      <c r="FC47" s="43"/>
      <c r="FD47" s="43"/>
      <c r="FE47" s="43"/>
      <c r="FF47" s="43"/>
      <c r="FG47" s="43"/>
      <c r="FI47" s="43"/>
      <c r="FJ47" s="43"/>
      <c r="FK47" s="43"/>
      <c r="FL47" s="43"/>
      <c r="FM47" s="43"/>
      <c r="FO47" s="43"/>
      <c r="FP47" s="43"/>
      <c r="FQ47" s="43"/>
      <c r="FR47" s="43"/>
      <c r="FS47" s="43"/>
      <c r="FU47" s="43"/>
      <c r="FV47" s="43"/>
      <c r="FW47" s="43"/>
      <c r="FX47" s="43"/>
      <c r="FY47" s="43"/>
      <c r="GA47" s="43"/>
      <c r="GB47" s="43"/>
      <c r="GC47" s="43"/>
      <c r="GD47" s="43"/>
      <c r="GE47" s="43"/>
      <c r="GG47" s="43"/>
      <c r="GH47" s="43"/>
      <c r="GI47" s="43"/>
      <c r="GJ47" s="43"/>
      <c r="GK47" s="43"/>
      <c r="GM47" s="63"/>
      <c r="GO47" s="43"/>
      <c r="GP47" s="43"/>
      <c r="GQ47" s="43"/>
      <c r="GR47" s="43"/>
      <c r="GS47" s="43"/>
      <c r="GT47" s="25"/>
      <c r="GU47" s="43"/>
      <c r="GV47" s="43"/>
      <c r="GW47" s="43"/>
      <c r="GX47" s="43"/>
      <c r="GY47" s="43"/>
      <c r="GZ47" s="25"/>
      <c r="HA47" s="43"/>
      <c r="HB47" s="43"/>
      <c r="HC47" s="43"/>
      <c r="HD47" s="43"/>
      <c r="HE47" s="43"/>
      <c r="HF47" s="25"/>
      <c r="HG47" s="43"/>
      <c r="HH47" s="43"/>
      <c r="HI47" s="43"/>
      <c r="HJ47" s="43"/>
      <c r="HK47" s="43"/>
      <c r="HL47" s="25"/>
      <c r="HM47" s="43"/>
      <c r="HN47" s="43"/>
      <c r="HO47" s="43"/>
      <c r="HP47" s="43"/>
      <c r="HQ47" s="43"/>
      <c r="HR47" s="25"/>
      <c r="HS47" s="43"/>
      <c r="HT47" s="43"/>
      <c r="HU47" s="43"/>
      <c r="HV47" s="43"/>
      <c r="HW47" s="43"/>
      <c r="HX47" s="25"/>
      <c r="HY47" s="63"/>
    </row>
    <row r="48" spans="1:233" ht="21.75" hidden="1" customHeight="1">
      <c r="A48" s="189">
        <f>--SUBTOTAL(2,CN$13:CN48)</f>
        <v>35</v>
      </c>
      <c r="B48" s="755" t="str">
        <f>IF(FILIACIÓN!B45="","",UPPER(FILIACIÓN!B45))</f>
        <v/>
      </c>
      <c r="C48" s="756"/>
      <c r="D48" s="757"/>
      <c r="E48" s="516" t="str">
        <f t="shared" si="3"/>
        <v/>
      </c>
      <c r="F48" s="170"/>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2"/>
      <c r="BX48" s="180">
        <f t="shared" si="4"/>
        <v>0</v>
      </c>
      <c r="BY48" s="181">
        <f t="shared" si="5"/>
        <v>0</v>
      </c>
      <c r="BZ48" s="179">
        <f t="shared" si="0"/>
        <v>0</v>
      </c>
      <c r="CA48" s="186">
        <f t="shared" si="1"/>
        <v>0</v>
      </c>
      <c r="CB48" s="186">
        <f t="shared" si="6"/>
        <v>0</v>
      </c>
      <c r="CC48" s="526" t="str">
        <f>FILIACIÓN!Y45</f>
        <v/>
      </c>
      <c r="CD48" s="513" t="str">
        <f t="shared" si="2"/>
        <v/>
      </c>
      <c r="CE48" s="62"/>
      <c r="CF48" s="498"/>
      <c r="CG48" s="499"/>
      <c r="CH48" s="499"/>
      <c r="CI48" s="499"/>
      <c r="CJ48" s="499"/>
      <c r="CK48" s="43"/>
      <c r="CL48" s="43"/>
      <c r="CM48" s="26" t="str">
        <f>IF(FILIACIÓN!Z45="MOSTRAR","1","")</f>
        <v/>
      </c>
      <c r="CN48" s="43">
        <v>35</v>
      </c>
      <c r="CO48" s="43"/>
      <c r="CP48" s="43"/>
      <c r="CQ48" s="43"/>
      <c r="CR48" s="43"/>
      <c r="CS48" s="43"/>
      <c r="CU48" s="43"/>
      <c r="CV48" s="43"/>
      <c r="CW48" s="43"/>
      <c r="CX48" s="43"/>
      <c r="CY48" s="43"/>
      <c r="DA48" s="43"/>
      <c r="DB48" s="43"/>
      <c r="DC48" s="43"/>
      <c r="DD48" s="43"/>
      <c r="DE48" s="43"/>
      <c r="DG48" s="43"/>
      <c r="DH48" s="43"/>
      <c r="DI48" s="43"/>
      <c r="DJ48" s="43"/>
      <c r="DK48" s="43"/>
      <c r="DP48" s="43"/>
      <c r="DQ48" s="43"/>
      <c r="DR48" s="43"/>
      <c r="DS48" s="43"/>
      <c r="DT48" s="43"/>
      <c r="DV48" s="43"/>
      <c r="DW48" s="43"/>
      <c r="DX48" s="43"/>
      <c r="DY48" s="43"/>
      <c r="DZ48" s="43"/>
      <c r="EB48" s="43"/>
      <c r="EC48" s="43"/>
      <c r="ED48" s="43"/>
      <c r="EE48" s="43"/>
      <c r="EF48" s="43"/>
      <c r="EH48" s="43"/>
      <c r="EI48" s="43"/>
      <c r="EJ48" s="43"/>
      <c r="EK48" s="43"/>
      <c r="EL48" s="43"/>
      <c r="EN48" s="43"/>
      <c r="EO48" s="43"/>
      <c r="EP48" s="43"/>
      <c r="EQ48" s="43"/>
      <c r="ER48" s="43"/>
      <c r="ET48" s="43"/>
      <c r="EU48" s="43"/>
      <c r="EV48" s="43"/>
      <c r="EW48" s="43"/>
      <c r="EX48" s="43"/>
      <c r="EZ48" s="43"/>
      <c r="FC48" s="43"/>
      <c r="FD48" s="43"/>
      <c r="FE48" s="43"/>
      <c r="FF48" s="43"/>
      <c r="FG48" s="43"/>
      <c r="FI48" s="43"/>
      <c r="FJ48" s="43"/>
      <c r="FK48" s="43"/>
      <c r="FL48" s="43"/>
      <c r="FM48" s="43"/>
      <c r="FO48" s="43"/>
      <c r="FP48" s="43"/>
      <c r="FQ48" s="43"/>
      <c r="FR48" s="43"/>
      <c r="FS48" s="43"/>
      <c r="FU48" s="43"/>
      <c r="FV48" s="43"/>
      <c r="FW48" s="43"/>
      <c r="FX48" s="43"/>
      <c r="FY48" s="43"/>
      <c r="GA48" s="43"/>
      <c r="GB48" s="43"/>
      <c r="GC48" s="43"/>
      <c r="GD48" s="43"/>
      <c r="GE48" s="43"/>
      <c r="GG48" s="43"/>
      <c r="GH48" s="43"/>
      <c r="GI48" s="43"/>
      <c r="GJ48" s="43"/>
      <c r="GK48" s="43"/>
      <c r="GM48" s="63"/>
      <c r="GO48" s="43"/>
      <c r="GP48" s="43"/>
      <c r="GQ48" s="43"/>
      <c r="GR48" s="43"/>
      <c r="GS48" s="43"/>
      <c r="GT48" s="25"/>
      <c r="GU48" s="43"/>
      <c r="GV48" s="43"/>
      <c r="GW48" s="43"/>
      <c r="GX48" s="43"/>
      <c r="GY48" s="43"/>
      <c r="GZ48" s="25"/>
      <c r="HA48" s="43"/>
      <c r="HB48" s="43"/>
      <c r="HC48" s="43"/>
      <c r="HD48" s="43"/>
      <c r="HE48" s="43"/>
      <c r="HF48" s="25"/>
      <c r="HG48" s="43"/>
      <c r="HH48" s="43"/>
      <c r="HI48" s="43"/>
      <c r="HJ48" s="43"/>
      <c r="HK48" s="43"/>
      <c r="HL48" s="25"/>
      <c r="HM48" s="43"/>
      <c r="HN48" s="43"/>
      <c r="HO48" s="43"/>
      <c r="HP48" s="43"/>
      <c r="HQ48" s="43"/>
      <c r="HR48" s="25"/>
      <c r="HS48" s="43"/>
      <c r="HT48" s="43"/>
      <c r="HU48" s="43"/>
      <c r="HV48" s="43"/>
      <c r="HW48" s="43"/>
      <c r="HX48" s="25"/>
      <c r="HY48" s="63"/>
    </row>
    <row r="49" spans="1:233" ht="21.75" hidden="1" customHeight="1">
      <c r="A49" s="189">
        <f>--SUBTOTAL(2,CN$13:CN49)</f>
        <v>36</v>
      </c>
      <c r="B49" s="755" t="str">
        <f>IF(FILIACIÓN!B46="","",UPPER(FILIACIÓN!B46))</f>
        <v/>
      </c>
      <c r="C49" s="756"/>
      <c r="D49" s="757"/>
      <c r="E49" s="516" t="str">
        <f t="shared" si="3"/>
        <v/>
      </c>
      <c r="F49" s="170"/>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2"/>
      <c r="BX49" s="180">
        <f t="shared" si="4"/>
        <v>0</v>
      </c>
      <c r="BY49" s="181">
        <f t="shared" si="5"/>
        <v>0</v>
      </c>
      <c r="BZ49" s="179">
        <f t="shared" si="0"/>
        <v>0</v>
      </c>
      <c r="CA49" s="186">
        <f t="shared" si="1"/>
        <v>0</v>
      </c>
      <c r="CB49" s="186">
        <f t="shared" si="6"/>
        <v>0</v>
      </c>
      <c r="CC49" s="526" t="str">
        <f>FILIACIÓN!Y46</f>
        <v/>
      </c>
      <c r="CD49" s="513" t="str">
        <f t="shared" si="2"/>
        <v/>
      </c>
      <c r="CE49" s="62"/>
      <c r="CF49" s="498"/>
      <c r="CG49" s="499"/>
      <c r="CH49" s="499"/>
      <c r="CI49" s="499"/>
      <c r="CJ49" s="499"/>
      <c r="CK49" s="43"/>
      <c r="CL49" s="43"/>
      <c r="CM49" s="26" t="str">
        <f>IF(FILIACIÓN!Z46="MOSTRAR","1","")</f>
        <v/>
      </c>
      <c r="CN49" s="43">
        <v>36</v>
      </c>
      <c r="CO49" s="43"/>
      <c r="CP49" s="43"/>
      <c r="CQ49" s="43"/>
      <c r="CR49" s="43"/>
      <c r="CS49" s="43"/>
      <c r="CU49" s="43"/>
      <c r="CV49" s="43"/>
      <c r="CW49" s="43"/>
      <c r="CX49" s="43"/>
      <c r="CY49" s="43"/>
      <c r="DA49" s="43"/>
      <c r="DB49" s="43"/>
      <c r="DC49" s="43"/>
      <c r="DD49" s="43"/>
      <c r="DE49" s="43"/>
      <c r="DG49" s="43"/>
      <c r="DH49" s="43"/>
      <c r="DI49" s="43"/>
      <c r="DJ49" s="43"/>
      <c r="DK49" s="43"/>
      <c r="DP49" s="43"/>
      <c r="DQ49" s="43"/>
      <c r="DR49" s="43"/>
      <c r="DS49" s="43"/>
      <c r="DT49" s="43"/>
      <c r="DV49" s="43"/>
      <c r="DW49" s="43"/>
      <c r="DX49" s="43"/>
      <c r="DY49" s="43"/>
      <c r="DZ49" s="43"/>
      <c r="EB49" s="43"/>
      <c r="EC49" s="43"/>
      <c r="ED49" s="43"/>
      <c r="EE49" s="43"/>
      <c r="EF49" s="43"/>
      <c r="EH49" s="43"/>
      <c r="EI49" s="43"/>
      <c r="EJ49" s="43"/>
      <c r="EK49" s="43"/>
      <c r="EL49" s="43"/>
      <c r="EN49" s="43"/>
      <c r="EO49" s="43"/>
      <c r="EP49" s="43"/>
      <c r="EQ49" s="43"/>
      <c r="ER49" s="43"/>
      <c r="ET49" s="43"/>
      <c r="EU49" s="43"/>
      <c r="EV49" s="43"/>
      <c r="EW49" s="43"/>
      <c r="EX49" s="43"/>
      <c r="EZ49" s="43"/>
      <c r="FC49" s="43"/>
      <c r="FD49" s="43"/>
      <c r="FE49" s="43"/>
      <c r="FF49" s="43"/>
      <c r="FG49" s="43"/>
      <c r="FI49" s="43"/>
      <c r="FJ49" s="43"/>
      <c r="FK49" s="43"/>
      <c r="FL49" s="43"/>
      <c r="FM49" s="43"/>
      <c r="FO49" s="43"/>
      <c r="FP49" s="43"/>
      <c r="FQ49" s="43"/>
      <c r="FR49" s="43"/>
      <c r="FS49" s="43"/>
      <c r="FU49" s="43"/>
      <c r="FV49" s="43"/>
      <c r="FW49" s="43"/>
      <c r="FX49" s="43"/>
      <c r="FY49" s="43"/>
      <c r="GA49" s="43"/>
      <c r="GB49" s="43"/>
      <c r="GC49" s="43"/>
      <c r="GD49" s="43"/>
      <c r="GE49" s="43"/>
      <c r="GG49" s="43"/>
      <c r="GH49" s="43"/>
      <c r="GI49" s="43"/>
      <c r="GJ49" s="43"/>
      <c r="GK49" s="43"/>
      <c r="GM49" s="63"/>
      <c r="GO49" s="43"/>
      <c r="GP49" s="43"/>
      <c r="GQ49" s="43"/>
      <c r="GR49" s="43"/>
      <c r="GS49" s="43"/>
      <c r="GT49" s="25"/>
      <c r="GU49" s="43"/>
      <c r="GV49" s="43"/>
      <c r="GW49" s="43"/>
      <c r="GX49" s="43"/>
      <c r="GY49" s="43"/>
      <c r="GZ49" s="25"/>
      <c r="HA49" s="43"/>
      <c r="HB49" s="43"/>
      <c r="HC49" s="43"/>
      <c r="HD49" s="43"/>
      <c r="HE49" s="43"/>
      <c r="HF49" s="25"/>
      <c r="HG49" s="43"/>
      <c r="HH49" s="43"/>
      <c r="HI49" s="43"/>
      <c r="HJ49" s="43"/>
      <c r="HK49" s="43"/>
      <c r="HL49" s="25"/>
      <c r="HM49" s="43"/>
      <c r="HN49" s="43"/>
      <c r="HO49" s="43"/>
      <c r="HP49" s="43"/>
      <c r="HQ49" s="43"/>
      <c r="HR49" s="25"/>
      <c r="HS49" s="43"/>
      <c r="HT49" s="43"/>
      <c r="HU49" s="43"/>
      <c r="HV49" s="43"/>
      <c r="HW49" s="43"/>
      <c r="HX49" s="25"/>
      <c r="HY49" s="63"/>
    </row>
    <row r="50" spans="1:233" ht="21.75" hidden="1" customHeight="1">
      <c r="A50" s="189">
        <f>--SUBTOTAL(2,CN$13:CN50)</f>
        <v>37</v>
      </c>
      <c r="B50" s="755" t="str">
        <f>IF(FILIACIÓN!B47="","",UPPER(FILIACIÓN!B47))</f>
        <v/>
      </c>
      <c r="C50" s="756"/>
      <c r="D50" s="757"/>
      <c r="E50" s="516" t="str">
        <f t="shared" si="3"/>
        <v/>
      </c>
      <c r="F50" s="170"/>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2"/>
      <c r="BX50" s="180">
        <f t="shared" si="4"/>
        <v>0</v>
      </c>
      <c r="BY50" s="181">
        <f t="shared" si="5"/>
        <v>0</v>
      </c>
      <c r="BZ50" s="179">
        <f t="shared" si="0"/>
        <v>0</v>
      </c>
      <c r="CA50" s="186">
        <f t="shared" si="1"/>
        <v>0</v>
      </c>
      <c r="CB50" s="186">
        <f t="shared" si="6"/>
        <v>0</v>
      </c>
      <c r="CC50" s="526" t="str">
        <f>FILIACIÓN!Y47</f>
        <v/>
      </c>
      <c r="CD50" s="513" t="str">
        <f t="shared" si="2"/>
        <v/>
      </c>
      <c r="CE50" s="62"/>
      <c r="CF50" s="498"/>
      <c r="CG50" s="499"/>
      <c r="CH50" s="499"/>
      <c r="CI50" s="499"/>
      <c r="CJ50" s="499"/>
      <c r="CK50" s="43"/>
      <c r="CL50" s="43"/>
      <c r="CM50" s="26" t="str">
        <f>IF(FILIACIÓN!Z47="MOSTRAR","1","")</f>
        <v/>
      </c>
      <c r="CN50" s="43">
        <v>37</v>
      </c>
      <c r="CO50" s="43"/>
      <c r="CP50" s="43"/>
      <c r="CQ50" s="43"/>
      <c r="CR50" s="43"/>
      <c r="CS50" s="43"/>
      <c r="CU50" s="43"/>
      <c r="CV50" s="43"/>
      <c r="CW50" s="43"/>
      <c r="CX50" s="43"/>
      <c r="CY50" s="43"/>
      <c r="DA50" s="43"/>
      <c r="DB50" s="43"/>
      <c r="DC50" s="43"/>
      <c r="DD50" s="43"/>
      <c r="DE50" s="43"/>
      <c r="DG50" s="43"/>
      <c r="DH50" s="43"/>
      <c r="DI50" s="43"/>
      <c r="DJ50" s="43"/>
      <c r="DK50" s="43"/>
      <c r="DP50" s="43"/>
      <c r="DQ50" s="43"/>
      <c r="DR50" s="43"/>
      <c r="DS50" s="43"/>
      <c r="DT50" s="43"/>
      <c r="DV50" s="43"/>
      <c r="DW50" s="43"/>
      <c r="DX50" s="43"/>
      <c r="DY50" s="43"/>
      <c r="DZ50" s="43"/>
      <c r="EB50" s="43"/>
      <c r="EC50" s="43"/>
      <c r="ED50" s="43"/>
      <c r="EE50" s="43"/>
      <c r="EF50" s="43"/>
      <c r="EH50" s="43"/>
      <c r="EI50" s="43"/>
      <c r="EJ50" s="43"/>
      <c r="EK50" s="43"/>
      <c r="EL50" s="43"/>
      <c r="EN50" s="43"/>
      <c r="EO50" s="43"/>
      <c r="EP50" s="43"/>
      <c r="EQ50" s="43"/>
      <c r="ER50" s="43"/>
      <c r="ET50" s="43"/>
      <c r="EU50" s="43"/>
      <c r="EV50" s="43"/>
      <c r="EW50" s="43"/>
      <c r="EX50" s="43"/>
      <c r="EZ50" s="43"/>
      <c r="FC50" s="43"/>
      <c r="FD50" s="43"/>
      <c r="FE50" s="43"/>
      <c r="FF50" s="43"/>
      <c r="FG50" s="43"/>
      <c r="FI50" s="43"/>
      <c r="FJ50" s="43"/>
      <c r="FK50" s="43"/>
      <c r="FL50" s="43"/>
      <c r="FM50" s="43"/>
      <c r="FO50" s="43"/>
      <c r="FP50" s="43"/>
      <c r="FQ50" s="43"/>
      <c r="FR50" s="43"/>
      <c r="FS50" s="43"/>
      <c r="FU50" s="43"/>
      <c r="FV50" s="43"/>
      <c r="FW50" s="43"/>
      <c r="FX50" s="43"/>
      <c r="FY50" s="43"/>
      <c r="GA50" s="43"/>
      <c r="GB50" s="43"/>
      <c r="GC50" s="43"/>
      <c r="GD50" s="43"/>
      <c r="GE50" s="43"/>
      <c r="GG50" s="43"/>
      <c r="GH50" s="43"/>
      <c r="GI50" s="43"/>
      <c r="GJ50" s="43"/>
      <c r="GK50" s="43"/>
      <c r="GM50" s="63"/>
      <c r="GO50" s="43"/>
      <c r="GP50" s="43"/>
      <c r="GQ50" s="43"/>
      <c r="GR50" s="43"/>
      <c r="GS50" s="43"/>
      <c r="GT50" s="25"/>
      <c r="GU50" s="43"/>
      <c r="GV50" s="43"/>
      <c r="GW50" s="43"/>
      <c r="GX50" s="43"/>
      <c r="GY50" s="43"/>
      <c r="GZ50" s="25"/>
      <c r="HA50" s="43"/>
      <c r="HB50" s="43"/>
      <c r="HC50" s="43"/>
      <c r="HD50" s="43"/>
      <c r="HE50" s="43"/>
      <c r="HF50" s="25"/>
      <c r="HG50" s="43"/>
      <c r="HH50" s="43"/>
      <c r="HI50" s="43"/>
      <c r="HJ50" s="43"/>
      <c r="HK50" s="43"/>
      <c r="HL50" s="25"/>
      <c r="HM50" s="43"/>
      <c r="HN50" s="43"/>
      <c r="HO50" s="43"/>
      <c r="HP50" s="43"/>
      <c r="HQ50" s="43"/>
      <c r="HR50" s="25"/>
      <c r="HS50" s="43"/>
      <c r="HT50" s="43"/>
      <c r="HU50" s="43"/>
      <c r="HV50" s="43"/>
      <c r="HW50" s="43"/>
      <c r="HX50" s="25"/>
      <c r="HY50" s="63"/>
    </row>
    <row r="51" spans="1:233" ht="21.75" hidden="1" customHeight="1">
      <c r="A51" s="189">
        <f>--SUBTOTAL(2,CN$13:CN51)</f>
        <v>38</v>
      </c>
      <c r="B51" s="755" t="str">
        <f>IF(FILIACIÓN!B48="","",UPPER(FILIACIÓN!B48))</f>
        <v/>
      </c>
      <c r="C51" s="756"/>
      <c r="D51" s="757"/>
      <c r="E51" s="516" t="str">
        <f t="shared" si="3"/>
        <v/>
      </c>
      <c r="F51" s="170"/>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2"/>
      <c r="BX51" s="180">
        <f t="shared" si="4"/>
        <v>0</v>
      </c>
      <c r="BY51" s="181">
        <f t="shared" si="5"/>
        <v>0</v>
      </c>
      <c r="BZ51" s="179">
        <f t="shared" si="0"/>
        <v>0</v>
      </c>
      <c r="CA51" s="186">
        <f t="shared" si="1"/>
        <v>0</v>
      </c>
      <c r="CB51" s="186">
        <f t="shared" si="6"/>
        <v>0</v>
      </c>
      <c r="CC51" s="526" t="str">
        <f>FILIACIÓN!Y48</f>
        <v/>
      </c>
      <c r="CD51" s="513" t="str">
        <f t="shared" si="2"/>
        <v/>
      </c>
      <c r="CE51" s="62"/>
      <c r="CF51" s="498"/>
      <c r="CG51" s="499"/>
      <c r="CH51" s="499"/>
      <c r="CI51" s="499"/>
      <c r="CJ51" s="499"/>
      <c r="CK51" s="43"/>
      <c r="CL51" s="43"/>
      <c r="CM51" s="26" t="str">
        <f>IF(FILIACIÓN!Z48="MOSTRAR","1","")</f>
        <v/>
      </c>
      <c r="CN51" s="43">
        <v>38</v>
      </c>
      <c r="CO51" s="43"/>
      <c r="CP51" s="43"/>
      <c r="CQ51" s="43"/>
      <c r="CR51" s="43"/>
      <c r="CS51" s="43"/>
      <c r="CU51" s="43"/>
      <c r="CV51" s="43"/>
      <c r="CW51" s="43"/>
      <c r="CX51" s="43"/>
      <c r="CY51" s="43"/>
      <c r="DA51" s="43"/>
      <c r="DB51" s="43"/>
      <c r="DC51" s="43"/>
      <c r="DD51" s="43"/>
      <c r="DE51" s="43"/>
      <c r="DG51" s="43"/>
      <c r="DH51" s="43"/>
      <c r="DI51" s="43"/>
      <c r="DJ51" s="43"/>
      <c r="DK51" s="43"/>
      <c r="DP51" s="43"/>
      <c r="DQ51" s="43"/>
      <c r="DR51" s="43"/>
      <c r="DS51" s="43"/>
      <c r="DT51" s="43"/>
      <c r="DV51" s="43"/>
      <c r="DW51" s="43"/>
      <c r="DX51" s="43"/>
      <c r="DY51" s="43"/>
      <c r="DZ51" s="43"/>
      <c r="EB51" s="43"/>
      <c r="EC51" s="43"/>
      <c r="ED51" s="43"/>
      <c r="EE51" s="43"/>
      <c r="EF51" s="43"/>
      <c r="EH51" s="43"/>
      <c r="EI51" s="43"/>
      <c r="EJ51" s="43"/>
      <c r="EK51" s="43"/>
      <c r="EL51" s="43"/>
      <c r="EN51" s="43"/>
      <c r="EO51" s="43"/>
      <c r="EP51" s="43"/>
      <c r="EQ51" s="43"/>
      <c r="ER51" s="43"/>
      <c r="ET51" s="43"/>
      <c r="EU51" s="43"/>
      <c r="EV51" s="43"/>
      <c r="EW51" s="43"/>
      <c r="EX51" s="43"/>
      <c r="EZ51" s="43"/>
      <c r="FC51" s="43"/>
      <c r="FD51" s="43"/>
      <c r="FE51" s="43"/>
      <c r="FF51" s="43"/>
      <c r="FG51" s="43"/>
      <c r="FI51" s="43"/>
      <c r="FJ51" s="43"/>
      <c r="FK51" s="43"/>
      <c r="FL51" s="43"/>
      <c r="FM51" s="43"/>
      <c r="FO51" s="43"/>
      <c r="FP51" s="43"/>
      <c r="FQ51" s="43"/>
      <c r="FR51" s="43"/>
      <c r="FS51" s="43"/>
      <c r="FU51" s="43"/>
      <c r="FV51" s="43"/>
      <c r="FW51" s="43"/>
      <c r="FX51" s="43"/>
      <c r="FY51" s="43"/>
      <c r="GA51" s="43"/>
      <c r="GB51" s="43"/>
      <c r="GC51" s="43"/>
      <c r="GD51" s="43"/>
      <c r="GE51" s="43"/>
      <c r="GG51" s="43"/>
      <c r="GH51" s="43"/>
      <c r="GI51" s="43"/>
      <c r="GJ51" s="43"/>
      <c r="GK51" s="43"/>
      <c r="GM51" s="63"/>
      <c r="GO51" s="43"/>
      <c r="GP51" s="43"/>
      <c r="GQ51" s="43"/>
      <c r="GR51" s="43"/>
      <c r="GS51" s="43"/>
      <c r="GT51" s="25"/>
      <c r="GU51" s="43"/>
      <c r="GV51" s="43"/>
      <c r="GW51" s="43"/>
      <c r="GX51" s="43"/>
      <c r="GY51" s="43"/>
      <c r="GZ51" s="25"/>
      <c r="HA51" s="43"/>
      <c r="HB51" s="43"/>
      <c r="HC51" s="43"/>
      <c r="HD51" s="43"/>
      <c r="HE51" s="43"/>
      <c r="HF51" s="25"/>
      <c r="HG51" s="43"/>
      <c r="HH51" s="43"/>
      <c r="HI51" s="43"/>
      <c r="HJ51" s="43"/>
      <c r="HK51" s="43"/>
      <c r="HL51" s="25"/>
      <c r="HM51" s="43"/>
      <c r="HN51" s="43"/>
      <c r="HO51" s="43"/>
      <c r="HP51" s="43"/>
      <c r="HQ51" s="43"/>
      <c r="HR51" s="25"/>
      <c r="HS51" s="43"/>
      <c r="HT51" s="43"/>
      <c r="HU51" s="43"/>
      <c r="HV51" s="43"/>
      <c r="HW51" s="43"/>
      <c r="HX51" s="25"/>
      <c r="HY51" s="63"/>
    </row>
    <row r="52" spans="1:233" ht="21.75" hidden="1" customHeight="1">
      <c r="A52" s="189">
        <f>--SUBTOTAL(2,CN$13:CN52)</f>
        <v>39</v>
      </c>
      <c r="B52" s="755" t="str">
        <f>IF(FILIACIÓN!B49="","",UPPER(FILIACIÓN!B49))</f>
        <v/>
      </c>
      <c r="C52" s="756"/>
      <c r="D52" s="757"/>
      <c r="E52" s="516" t="str">
        <f t="shared" si="3"/>
        <v/>
      </c>
      <c r="F52" s="170"/>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2"/>
      <c r="BX52" s="180">
        <f t="shared" si="4"/>
        <v>0</v>
      </c>
      <c r="BY52" s="181">
        <f t="shared" si="5"/>
        <v>0</v>
      </c>
      <c r="BZ52" s="179">
        <f t="shared" si="0"/>
        <v>0</v>
      </c>
      <c r="CA52" s="186">
        <f t="shared" si="1"/>
        <v>0</v>
      </c>
      <c r="CB52" s="186">
        <f t="shared" si="6"/>
        <v>0</v>
      </c>
      <c r="CC52" s="526" t="str">
        <f>FILIACIÓN!Y49</f>
        <v/>
      </c>
      <c r="CD52" s="513" t="str">
        <f t="shared" si="2"/>
        <v/>
      </c>
      <c r="CE52" s="62"/>
      <c r="CF52" s="498"/>
      <c r="CG52" s="499"/>
      <c r="CH52" s="499"/>
      <c r="CI52" s="499"/>
      <c r="CJ52" s="499"/>
      <c r="CK52" s="43"/>
      <c r="CL52" s="43"/>
      <c r="CM52" s="26" t="str">
        <f>IF(FILIACIÓN!Z49="MOSTRAR","1","")</f>
        <v/>
      </c>
      <c r="CN52" s="43">
        <v>39</v>
      </c>
      <c r="CO52" s="43"/>
      <c r="CP52" s="43"/>
      <c r="CQ52" s="43"/>
      <c r="CR52" s="43"/>
      <c r="CS52" s="43"/>
      <c r="CU52" s="43"/>
      <c r="CV52" s="43"/>
      <c r="CW52" s="43"/>
      <c r="CX52" s="43"/>
      <c r="CY52" s="43"/>
      <c r="DA52" s="43"/>
      <c r="DB52" s="43"/>
      <c r="DC52" s="43"/>
      <c r="DD52" s="43"/>
      <c r="DE52" s="43"/>
      <c r="DG52" s="43"/>
      <c r="DH52" s="43"/>
      <c r="DI52" s="43"/>
      <c r="DJ52" s="43"/>
      <c r="DK52" s="43"/>
      <c r="DP52" s="43"/>
      <c r="DQ52" s="43"/>
      <c r="DR52" s="43"/>
      <c r="DS52" s="43"/>
      <c r="DT52" s="43"/>
      <c r="DV52" s="43"/>
      <c r="DW52" s="43"/>
      <c r="DX52" s="43"/>
      <c r="DY52" s="43"/>
      <c r="DZ52" s="43"/>
      <c r="EB52" s="43"/>
      <c r="EC52" s="43"/>
      <c r="ED52" s="43"/>
      <c r="EE52" s="43"/>
      <c r="EF52" s="43"/>
      <c r="EH52" s="43"/>
      <c r="EI52" s="43"/>
      <c r="EJ52" s="43"/>
      <c r="EK52" s="43"/>
      <c r="EL52" s="43"/>
      <c r="EN52" s="43"/>
      <c r="EO52" s="43"/>
      <c r="EP52" s="43"/>
      <c r="EQ52" s="43"/>
      <c r="ER52" s="43"/>
      <c r="ET52" s="43"/>
      <c r="EU52" s="43"/>
      <c r="EV52" s="43"/>
      <c r="EW52" s="43"/>
      <c r="EX52" s="43"/>
      <c r="EZ52" s="43"/>
      <c r="FC52" s="43"/>
      <c r="FD52" s="43"/>
      <c r="FE52" s="43"/>
      <c r="FF52" s="43"/>
      <c r="FG52" s="43"/>
      <c r="FI52" s="43"/>
      <c r="FJ52" s="43"/>
      <c r="FK52" s="43"/>
      <c r="FL52" s="43"/>
      <c r="FM52" s="43"/>
      <c r="FO52" s="43"/>
      <c r="FP52" s="43"/>
      <c r="FQ52" s="43"/>
      <c r="FR52" s="43"/>
      <c r="FS52" s="43"/>
      <c r="FU52" s="43"/>
      <c r="FV52" s="43"/>
      <c r="FW52" s="43"/>
      <c r="FX52" s="43"/>
      <c r="FY52" s="43"/>
      <c r="GA52" s="43"/>
      <c r="GB52" s="43"/>
      <c r="GC52" s="43"/>
      <c r="GD52" s="43"/>
      <c r="GE52" s="43"/>
      <c r="GG52" s="43"/>
      <c r="GH52" s="43"/>
      <c r="GI52" s="43"/>
      <c r="GJ52" s="43"/>
      <c r="GK52" s="43"/>
      <c r="GM52" s="63"/>
      <c r="GO52" s="43"/>
      <c r="GP52" s="43"/>
      <c r="GQ52" s="43"/>
      <c r="GR52" s="43"/>
      <c r="GS52" s="43"/>
      <c r="GT52" s="25"/>
      <c r="GU52" s="43"/>
      <c r="GV52" s="43"/>
      <c r="GW52" s="43"/>
      <c r="GX52" s="43"/>
      <c r="GY52" s="43"/>
      <c r="GZ52" s="25"/>
      <c r="HA52" s="43"/>
      <c r="HB52" s="43"/>
      <c r="HC52" s="43"/>
      <c r="HD52" s="43"/>
      <c r="HE52" s="43"/>
      <c r="HF52" s="25"/>
      <c r="HG52" s="43"/>
      <c r="HH52" s="43"/>
      <c r="HI52" s="43"/>
      <c r="HJ52" s="43"/>
      <c r="HK52" s="43"/>
      <c r="HL52" s="25"/>
      <c r="HM52" s="43"/>
      <c r="HN52" s="43"/>
      <c r="HO52" s="43"/>
      <c r="HP52" s="43"/>
      <c r="HQ52" s="43"/>
      <c r="HR52" s="25"/>
      <c r="HS52" s="43"/>
      <c r="HT52" s="43"/>
      <c r="HU52" s="43"/>
      <c r="HV52" s="43"/>
      <c r="HW52" s="43"/>
      <c r="HX52" s="25"/>
      <c r="HY52" s="63"/>
    </row>
    <row r="53" spans="1:233" ht="21.75" hidden="1" customHeight="1">
      <c r="A53" s="189">
        <f>--SUBTOTAL(2,CN$13:CN53)</f>
        <v>40</v>
      </c>
      <c r="B53" s="755" t="str">
        <f>IF(FILIACIÓN!B50="","",UPPER(FILIACIÓN!B50))</f>
        <v/>
      </c>
      <c r="C53" s="756"/>
      <c r="D53" s="757"/>
      <c r="E53" s="516" t="str">
        <f t="shared" si="3"/>
        <v/>
      </c>
      <c r="F53" s="170"/>
      <c r="G53" s="171"/>
      <c r="H53" s="171"/>
      <c r="I53" s="171"/>
      <c r="J53" s="171"/>
      <c r="K53" s="171"/>
      <c r="L53" s="171"/>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2"/>
      <c r="BX53" s="180">
        <f t="shared" si="4"/>
        <v>0</v>
      </c>
      <c r="BY53" s="181">
        <f t="shared" si="5"/>
        <v>0</v>
      </c>
      <c r="BZ53" s="179">
        <f t="shared" si="0"/>
        <v>0</v>
      </c>
      <c r="CA53" s="186">
        <f t="shared" si="1"/>
        <v>0</v>
      </c>
      <c r="CB53" s="186">
        <f t="shared" si="6"/>
        <v>0</v>
      </c>
      <c r="CC53" s="526" t="str">
        <f>FILIACIÓN!Y50</f>
        <v/>
      </c>
      <c r="CD53" s="513" t="str">
        <f t="shared" si="2"/>
        <v/>
      </c>
      <c r="CE53" s="62"/>
      <c r="CF53" s="498"/>
      <c r="CG53" s="499"/>
      <c r="CH53" s="499"/>
      <c r="CI53" s="499"/>
      <c r="CJ53" s="499"/>
      <c r="CK53" s="43"/>
      <c r="CL53" s="43"/>
      <c r="CM53" s="26" t="str">
        <f>IF(FILIACIÓN!Z50="MOSTRAR","1","")</f>
        <v/>
      </c>
      <c r="CN53" s="43">
        <v>40</v>
      </c>
      <c r="CO53" s="43"/>
      <c r="CP53" s="43"/>
      <c r="CQ53" s="43"/>
      <c r="CR53" s="43"/>
      <c r="CS53" s="43"/>
      <c r="CU53" s="43"/>
      <c r="CV53" s="43"/>
      <c r="CW53" s="43"/>
      <c r="CX53" s="43"/>
      <c r="CY53" s="43"/>
      <c r="DA53" s="43"/>
      <c r="DB53" s="43"/>
      <c r="DC53" s="43"/>
      <c r="DD53" s="43"/>
      <c r="DE53" s="43"/>
      <c r="DG53" s="43"/>
      <c r="DH53" s="43"/>
      <c r="DI53" s="43"/>
      <c r="DJ53" s="43"/>
      <c r="DK53" s="43"/>
      <c r="DP53" s="43"/>
      <c r="DQ53" s="43"/>
      <c r="DR53" s="43"/>
      <c r="DS53" s="43"/>
      <c r="DT53" s="43"/>
      <c r="DV53" s="43"/>
      <c r="DW53" s="43"/>
      <c r="DX53" s="43"/>
      <c r="DY53" s="43"/>
      <c r="DZ53" s="43"/>
      <c r="EB53" s="43"/>
      <c r="EC53" s="43"/>
      <c r="ED53" s="43"/>
      <c r="EE53" s="43"/>
      <c r="EF53" s="43"/>
      <c r="EH53" s="43"/>
      <c r="EI53" s="43"/>
      <c r="EJ53" s="43"/>
      <c r="EK53" s="43"/>
      <c r="EL53" s="43"/>
      <c r="EN53" s="43"/>
      <c r="EO53" s="43"/>
      <c r="EP53" s="43"/>
      <c r="EQ53" s="43"/>
      <c r="ER53" s="43"/>
      <c r="ET53" s="43"/>
      <c r="EU53" s="43"/>
      <c r="EV53" s="43"/>
      <c r="EW53" s="43"/>
      <c r="EX53" s="43"/>
      <c r="EZ53" s="43"/>
      <c r="FC53" s="43"/>
      <c r="FD53" s="43"/>
      <c r="FE53" s="43"/>
      <c r="FF53" s="43"/>
      <c r="FG53" s="43"/>
      <c r="FI53" s="43"/>
      <c r="FJ53" s="43"/>
      <c r="FK53" s="43"/>
      <c r="FL53" s="43"/>
      <c r="FM53" s="43"/>
      <c r="FO53" s="43"/>
      <c r="FP53" s="43"/>
      <c r="FQ53" s="43"/>
      <c r="FR53" s="43"/>
      <c r="FS53" s="43"/>
      <c r="FU53" s="43"/>
      <c r="FV53" s="43"/>
      <c r="FW53" s="43"/>
      <c r="FX53" s="43"/>
      <c r="FY53" s="43"/>
      <c r="GA53" s="43"/>
      <c r="GB53" s="43"/>
      <c r="GC53" s="43"/>
      <c r="GD53" s="43"/>
      <c r="GE53" s="43"/>
      <c r="GG53" s="43"/>
      <c r="GH53" s="43"/>
      <c r="GI53" s="43"/>
      <c r="GJ53" s="43"/>
      <c r="GK53" s="43"/>
      <c r="GM53" s="63"/>
      <c r="GO53" s="43"/>
      <c r="GP53" s="43"/>
      <c r="GQ53" s="43"/>
      <c r="GR53" s="43"/>
      <c r="GS53" s="43"/>
      <c r="GT53" s="25"/>
      <c r="GU53" s="43"/>
      <c r="GV53" s="43"/>
      <c r="GW53" s="43"/>
      <c r="GX53" s="43"/>
      <c r="GY53" s="43"/>
      <c r="GZ53" s="25"/>
      <c r="HA53" s="43"/>
      <c r="HB53" s="43"/>
      <c r="HC53" s="43"/>
      <c r="HD53" s="43"/>
      <c r="HE53" s="43"/>
      <c r="HF53" s="25"/>
      <c r="HG53" s="43"/>
      <c r="HH53" s="43"/>
      <c r="HI53" s="43"/>
      <c r="HJ53" s="43"/>
      <c r="HK53" s="43"/>
      <c r="HL53" s="25"/>
      <c r="HM53" s="43"/>
      <c r="HN53" s="43"/>
      <c r="HO53" s="43"/>
      <c r="HP53" s="43"/>
      <c r="HQ53" s="43"/>
      <c r="HR53" s="25"/>
      <c r="HS53" s="43"/>
      <c r="HT53" s="43"/>
      <c r="HU53" s="43"/>
      <c r="HV53" s="43"/>
      <c r="HW53" s="43"/>
      <c r="HX53" s="25"/>
      <c r="HY53" s="63"/>
    </row>
    <row r="54" spans="1:233" ht="21.75" hidden="1" customHeight="1">
      <c r="A54" s="189">
        <f>--SUBTOTAL(2,CN$13:CN54)</f>
        <v>41</v>
      </c>
      <c r="B54" s="755" t="str">
        <f>IF(FILIACIÓN!B51="","",UPPER(FILIACIÓN!B51))</f>
        <v/>
      </c>
      <c r="C54" s="756"/>
      <c r="D54" s="757"/>
      <c r="E54" s="516" t="str">
        <f t="shared" si="3"/>
        <v/>
      </c>
      <c r="F54" s="170"/>
      <c r="G54" s="171"/>
      <c r="H54" s="171"/>
      <c r="I54" s="171"/>
      <c r="J54" s="171"/>
      <c r="K54" s="171"/>
      <c r="L54" s="171"/>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2"/>
      <c r="BX54" s="180">
        <f t="shared" si="4"/>
        <v>0</v>
      </c>
      <c r="BY54" s="181">
        <f t="shared" si="5"/>
        <v>0</v>
      </c>
      <c r="BZ54" s="179">
        <f t="shared" si="0"/>
        <v>0</v>
      </c>
      <c r="CA54" s="186">
        <f t="shared" si="1"/>
        <v>0</v>
      </c>
      <c r="CB54" s="186">
        <f t="shared" si="6"/>
        <v>0</v>
      </c>
      <c r="CC54" s="526" t="str">
        <f>FILIACIÓN!Y51</f>
        <v/>
      </c>
      <c r="CD54" s="513" t="str">
        <f t="shared" si="2"/>
        <v/>
      </c>
      <c r="CE54" s="62"/>
      <c r="CF54" s="498"/>
      <c r="CG54" s="499"/>
      <c r="CH54" s="499"/>
      <c r="CI54" s="499"/>
      <c r="CJ54" s="499"/>
      <c r="CK54" s="43"/>
      <c r="CL54" s="43"/>
      <c r="CM54" s="26" t="str">
        <f>IF(FILIACIÓN!Z51="MOSTRAR","1","")</f>
        <v/>
      </c>
      <c r="CN54" s="43">
        <v>41</v>
      </c>
      <c r="CO54" s="43"/>
      <c r="CP54" s="43"/>
      <c r="CQ54" s="43"/>
      <c r="CR54" s="43"/>
      <c r="CS54" s="43"/>
      <c r="CU54" s="43"/>
      <c r="CV54" s="43"/>
      <c r="CW54" s="43"/>
      <c r="CX54" s="43"/>
      <c r="CY54" s="43"/>
      <c r="DA54" s="43"/>
      <c r="DB54" s="43"/>
      <c r="DC54" s="43"/>
      <c r="DD54" s="43"/>
      <c r="DE54" s="43"/>
      <c r="DG54" s="43"/>
      <c r="DH54" s="43"/>
      <c r="DI54" s="43"/>
      <c r="DJ54" s="43"/>
      <c r="DK54" s="43"/>
      <c r="DP54" s="43"/>
      <c r="DQ54" s="43"/>
      <c r="DR54" s="43"/>
      <c r="DS54" s="43"/>
      <c r="DT54" s="43"/>
      <c r="DV54" s="43"/>
      <c r="DW54" s="43"/>
      <c r="DX54" s="43"/>
      <c r="DY54" s="43"/>
      <c r="DZ54" s="43"/>
      <c r="EB54" s="43"/>
      <c r="EC54" s="43"/>
      <c r="ED54" s="43"/>
      <c r="EE54" s="43"/>
      <c r="EF54" s="43"/>
      <c r="EH54" s="43"/>
      <c r="EI54" s="43"/>
      <c r="EJ54" s="43"/>
      <c r="EK54" s="43"/>
      <c r="EL54" s="43"/>
      <c r="EN54" s="43"/>
      <c r="EO54" s="43"/>
      <c r="EP54" s="43"/>
      <c r="EQ54" s="43"/>
      <c r="ER54" s="43"/>
      <c r="ET54" s="43"/>
      <c r="EU54" s="43"/>
      <c r="EV54" s="43"/>
      <c r="EW54" s="43"/>
      <c r="EX54" s="43"/>
      <c r="EZ54" s="43"/>
      <c r="FC54" s="43"/>
      <c r="FD54" s="43"/>
      <c r="FE54" s="43"/>
      <c r="FF54" s="43"/>
      <c r="FG54" s="43"/>
      <c r="FI54" s="43"/>
      <c r="FJ54" s="43"/>
      <c r="FK54" s="43"/>
      <c r="FL54" s="43"/>
      <c r="FM54" s="43"/>
      <c r="FO54" s="43"/>
      <c r="FP54" s="43"/>
      <c r="FQ54" s="43"/>
      <c r="FR54" s="43"/>
      <c r="FS54" s="43"/>
      <c r="FU54" s="43"/>
      <c r="FV54" s="43"/>
      <c r="FW54" s="43"/>
      <c r="FX54" s="43"/>
      <c r="FY54" s="43"/>
      <c r="GA54" s="43"/>
      <c r="GB54" s="43"/>
      <c r="GC54" s="43"/>
      <c r="GD54" s="43"/>
      <c r="GE54" s="43"/>
      <c r="GG54" s="43"/>
      <c r="GH54" s="43"/>
      <c r="GI54" s="43"/>
      <c r="GJ54" s="43"/>
      <c r="GK54" s="43"/>
      <c r="GM54" s="63"/>
      <c r="GO54" s="43"/>
      <c r="GP54" s="43"/>
      <c r="GQ54" s="43"/>
      <c r="GR54" s="43"/>
      <c r="GS54" s="43"/>
      <c r="GT54" s="25"/>
      <c r="GU54" s="43"/>
      <c r="GV54" s="43"/>
      <c r="GW54" s="43"/>
      <c r="GX54" s="43"/>
      <c r="GY54" s="43"/>
      <c r="GZ54" s="25"/>
      <c r="HA54" s="43"/>
      <c r="HB54" s="43"/>
      <c r="HC54" s="43"/>
      <c r="HD54" s="43"/>
      <c r="HE54" s="43"/>
      <c r="HF54" s="25"/>
      <c r="HG54" s="43"/>
      <c r="HH54" s="43"/>
      <c r="HI54" s="43"/>
      <c r="HJ54" s="43"/>
      <c r="HK54" s="43"/>
      <c r="HL54" s="25"/>
      <c r="HM54" s="43"/>
      <c r="HN54" s="43"/>
      <c r="HO54" s="43"/>
      <c r="HP54" s="43"/>
      <c r="HQ54" s="43"/>
      <c r="HR54" s="25"/>
      <c r="HS54" s="43"/>
      <c r="HT54" s="43"/>
      <c r="HU54" s="43"/>
      <c r="HV54" s="43"/>
      <c r="HW54" s="43"/>
      <c r="HX54" s="25"/>
      <c r="HY54" s="63"/>
    </row>
    <row r="55" spans="1:233" ht="21.75" hidden="1" customHeight="1">
      <c r="A55" s="189">
        <f>--SUBTOTAL(2,CN$13:CN55)</f>
        <v>42</v>
      </c>
      <c r="B55" s="755" t="str">
        <f>IF(FILIACIÓN!B52="","",UPPER(FILIACIÓN!B52))</f>
        <v/>
      </c>
      <c r="C55" s="756"/>
      <c r="D55" s="757"/>
      <c r="E55" s="516" t="str">
        <f t="shared" si="3"/>
        <v/>
      </c>
      <c r="F55" s="170"/>
      <c r="G55" s="171"/>
      <c r="H55" s="171"/>
      <c r="I55" s="171"/>
      <c r="J55" s="171"/>
      <c r="K55" s="171"/>
      <c r="L55" s="171"/>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2"/>
      <c r="BX55" s="180">
        <f t="shared" si="4"/>
        <v>0</v>
      </c>
      <c r="BY55" s="181">
        <f t="shared" si="5"/>
        <v>0</v>
      </c>
      <c r="BZ55" s="179">
        <f t="shared" si="0"/>
        <v>0</v>
      </c>
      <c r="CA55" s="186">
        <f t="shared" si="1"/>
        <v>0</v>
      </c>
      <c r="CB55" s="186">
        <f t="shared" si="6"/>
        <v>0</v>
      </c>
      <c r="CC55" s="526" t="str">
        <f>FILIACIÓN!Y52</f>
        <v/>
      </c>
      <c r="CD55" s="513" t="str">
        <f t="shared" si="2"/>
        <v/>
      </c>
      <c r="CE55" s="62"/>
      <c r="CF55" s="498"/>
      <c r="CG55" s="499"/>
      <c r="CH55" s="499"/>
      <c r="CI55" s="499"/>
      <c r="CJ55" s="499"/>
      <c r="CK55" s="43"/>
      <c r="CL55" s="43"/>
      <c r="CM55" s="26" t="str">
        <f>IF(FILIACIÓN!Z52="MOSTRAR","1","")</f>
        <v/>
      </c>
      <c r="CN55" s="43">
        <v>42</v>
      </c>
      <c r="CO55" s="43"/>
      <c r="CP55" s="43"/>
      <c r="CQ55" s="43"/>
      <c r="CR55" s="43"/>
      <c r="CS55" s="43"/>
      <c r="CU55" s="43"/>
      <c r="CV55" s="43"/>
      <c r="CW55" s="43"/>
      <c r="CX55" s="43"/>
      <c r="CY55" s="43"/>
      <c r="DA55" s="43"/>
      <c r="DB55" s="43"/>
      <c r="DC55" s="43"/>
      <c r="DD55" s="43"/>
      <c r="DE55" s="43"/>
      <c r="DG55" s="43"/>
      <c r="DH55" s="43"/>
      <c r="DI55" s="43"/>
      <c r="DJ55" s="43"/>
      <c r="DK55" s="43"/>
      <c r="DP55" s="43"/>
      <c r="DQ55" s="43"/>
      <c r="DR55" s="43"/>
      <c r="DS55" s="43"/>
      <c r="DT55" s="43"/>
      <c r="DV55" s="43"/>
      <c r="DW55" s="43"/>
      <c r="DX55" s="43"/>
      <c r="DY55" s="43"/>
      <c r="DZ55" s="43"/>
      <c r="EB55" s="43"/>
      <c r="EC55" s="43"/>
      <c r="ED55" s="43"/>
      <c r="EE55" s="43"/>
      <c r="EF55" s="43"/>
      <c r="EH55" s="43"/>
      <c r="EI55" s="43"/>
      <c r="EJ55" s="43"/>
      <c r="EK55" s="43"/>
      <c r="EL55" s="43"/>
      <c r="EN55" s="43"/>
      <c r="EO55" s="43"/>
      <c r="EP55" s="43"/>
      <c r="EQ55" s="43"/>
      <c r="ER55" s="43"/>
      <c r="ET55" s="43"/>
      <c r="EU55" s="43"/>
      <c r="EV55" s="43"/>
      <c r="EW55" s="43"/>
      <c r="EX55" s="43"/>
      <c r="EZ55" s="43"/>
      <c r="FC55" s="43"/>
      <c r="FD55" s="43"/>
      <c r="FE55" s="43"/>
      <c r="FF55" s="43"/>
      <c r="FG55" s="43"/>
      <c r="FI55" s="43"/>
      <c r="FJ55" s="43"/>
      <c r="FK55" s="43"/>
      <c r="FL55" s="43"/>
      <c r="FM55" s="43"/>
      <c r="FO55" s="43"/>
      <c r="FP55" s="43"/>
      <c r="FQ55" s="43"/>
      <c r="FR55" s="43"/>
      <c r="FS55" s="43"/>
      <c r="FU55" s="43"/>
      <c r="FV55" s="43"/>
      <c r="FW55" s="43"/>
      <c r="FX55" s="43"/>
      <c r="FY55" s="43"/>
      <c r="GA55" s="43"/>
      <c r="GB55" s="43"/>
      <c r="GC55" s="43"/>
      <c r="GD55" s="43"/>
      <c r="GE55" s="43"/>
      <c r="GG55" s="43"/>
      <c r="GH55" s="43"/>
      <c r="GI55" s="43"/>
      <c r="GJ55" s="43"/>
      <c r="GK55" s="43"/>
      <c r="GM55" s="63"/>
      <c r="GO55" s="43"/>
      <c r="GP55" s="43"/>
      <c r="GQ55" s="43"/>
      <c r="GR55" s="43"/>
      <c r="GS55" s="43"/>
      <c r="GT55" s="25"/>
      <c r="GU55" s="43"/>
      <c r="GV55" s="43"/>
      <c r="GW55" s="43"/>
      <c r="GX55" s="43"/>
      <c r="GY55" s="43"/>
      <c r="GZ55" s="25"/>
      <c r="HA55" s="43"/>
      <c r="HB55" s="43"/>
      <c r="HC55" s="43"/>
      <c r="HD55" s="43"/>
      <c r="HE55" s="43"/>
      <c r="HF55" s="25"/>
      <c r="HG55" s="43"/>
      <c r="HH55" s="43"/>
      <c r="HI55" s="43"/>
      <c r="HJ55" s="43"/>
      <c r="HK55" s="43"/>
      <c r="HL55" s="25"/>
      <c r="HM55" s="43"/>
      <c r="HN55" s="43"/>
      <c r="HO55" s="43"/>
      <c r="HP55" s="43"/>
      <c r="HQ55" s="43"/>
      <c r="HR55" s="25"/>
      <c r="HS55" s="43"/>
      <c r="HT55" s="43"/>
      <c r="HU55" s="43"/>
      <c r="HV55" s="43"/>
      <c r="HW55" s="43"/>
      <c r="HX55" s="25"/>
      <c r="HY55" s="63"/>
    </row>
    <row r="56" spans="1:233" ht="21.75" hidden="1" customHeight="1">
      <c r="A56" s="189">
        <f>--SUBTOTAL(2,CN$13:CN56)</f>
        <v>43</v>
      </c>
      <c r="B56" s="755" t="str">
        <f>IF(FILIACIÓN!B53="","",UPPER(FILIACIÓN!B53))</f>
        <v/>
      </c>
      <c r="C56" s="756"/>
      <c r="D56" s="757"/>
      <c r="E56" s="516" t="str">
        <f t="shared" si="3"/>
        <v/>
      </c>
      <c r="F56" s="170"/>
      <c r="G56" s="171"/>
      <c r="H56" s="171"/>
      <c r="I56" s="171"/>
      <c r="J56" s="171"/>
      <c r="K56" s="171"/>
      <c r="L56" s="171"/>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2"/>
      <c r="BX56" s="180">
        <f t="shared" si="4"/>
        <v>0</v>
      </c>
      <c r="BY56" s="181">
        <f t="shared" si="5"/>
        <v>0</v>
      </c>
      <c r="BZ56" s="179">
        <f t="shared" si="0"/>
        <v>0</v>
      </c>
      <c r="CA56" s="186">
        <f t="shared" si="1"/>
        <v>0</v>
      </c>
      <c r="CB56" s="186">
        <f t="shared" si="6"/>
        <v>0</v>
      </c>
      <c r="CC56" s="526" t="str">
        <f>FILIACIÓN!Y53</f>
        <v/>
      </c>
      <c r="CD56" s="513" t="str">
        <f t="shared" si="2"/>
        <v/>
      </c>
      <c r="CE56" s="62"/>
      <c r="CF56" s="498"/>
      <c r="CG56" s="499"/>
      <c r="CH56" s="499"/>
      <c r="CI56" s="499"/>
      <c r="CJ56" s="499"/>
      <c r="CK56" s="43"/>
      <c r="CL56" s="43"/>
      <c r="CM56" s="26" t="str">
        <f>IF(FILIACIÓN!Z53="MOSTRAR","1","")</f>
        <v/>
      </c>
      <c r="CN56" s="43">
        <v>43</v>
      </c>
      <c r="CO56" s="43"/>
      <c r="CP56" s="43"/>
      <c r="CQ56" s="43"/>
      <c r="CR56" s="43"/>
      <c r="CS56" s="43"/>
      <c r="CU56" s="43"/>
      <c r="CV56" s="43"/>
      <c r="CW56" s="43"/>
      <c r="CX56" s="43"/>
      <c r="CY56" s="43"/>
      <c r="DA56" s="43"/>
      <c r="DB56" s="43"/>
      <c r="DC56" s="43"/>
      <c r="DD56" s="43"/>
      <c r="DE56" s="43"/>
      <c r="DG56" s="43"/>
      <c r="DH56" s="43"/>
      <c r="DI56" s="43"/>
      <c r="DJ56" s="43"/>
      <c r="DK56" s="43"/>
      <c r="DP56" s="43"/>
      <c r="DQ56" s="43"/>
      <c r="DR56" s="43"/>
      <c r="DS56" s="43"/>
      <c r="DT56" s="43"/>
      <c r="DV56" s="43"/>
      <c r="DW56" s="43"/>
      <c r="DX56" s="43"/>
      <c r="DY56" s="43"/>
      <c r="DZ56" s="43"/>
      <c r="EB56" s="43"/>
      <c r="EC56" s="43"/>
      <c r="ED56" s="43"/>
      <c r="EE56" s="43"/>
      <c r="EF56" s="43"/>
      <c r="EH56" s="43"/>
      <c r="EI56" s="43"/>
      <c r="EJ56" s="43"/>
      <c r="EK56" s="43"/>
      <c r="EL56" s="43"/>
      <c r="EN56" s="43"/>
      <c r="EO56" s="43"/>
      <c r="EP56" s="43"/>
      <c r="EQ56" s="43"/>
      <c r="ER56" s="43"/>
      <c r="ET56" s="43"/>
      <c r="EU56" s="43"/>
      <c r="EV56" s="43"/>
      <c r="EW56" s="43"/>
      <c r="EX56" s="43"/>
      <c r="EZ56" s="43"/>
      <c r="FC56" s="43"/>
      <c r="FD56" s="43"/>
      <c r="FE56" s="43"/>
      <c r="FF56" s="43"/>
      <c r="FG56" s="43"/>
      <c r="FI56" s="43"/>
      <c r="FJ56" s="43"/>
      <c r="FK56" s="43"/>
      <c r="FL56" s="43"/>
      <c r="FM56" s="43"/>
      <c r="FO56" s="43"/>
      <c r="FP56" s="43"/>
      <c r="FQ56" s="43"/>
      <c r="FR56" s="43"/>
      <c r="FS56" s="43"/>
      <c r="FU56" s="43"/>
      <c r="FV56" s="43"/>
      <c r="FW56" s="43"/>
      <c r="FX56" s="43"/>
      <c r="FY56" s="43"/>
      <c r="GA56" s="43"/>
      <c r="GB56" s="43"/>
      <c r="GC56" s="43"/>
      <c r="GD56" s="43"/>
      <c r="GE56" s="43"/>
      <c r="GG56" s="43"/>
      <c r="GH56" s="43"/>
      <c r="GI56" s="43"/>
      <c r="GJ56" s="43"/>
      <c r="GK56" s="43"/>
      <c r="GM56" s="63"/>
      <c r="GO56" s="43"/>
      <c r="GP56" s="43"/>
      <c r="GQ56" s="43"/>
      <c r="GR56" s="43"/>
      <c r="GS56" s="43"/>
      <c r="GT56" s="25"/>
      <c r="GU56" s="43"/>
      <c r="GV56" s="43"/>
      <c r="GW56" s="43"/>
      <c r="GX56" s="43"/>
      <c r="GY56" s="43"/>
      <c r="GZ56" s="25"/>
      <c r="HA56" s="43"/>
      <c r="HB56" s="43"/>
      <c r="HC56" s="43"/>
      <c r="HD56" s="43"/>
      <c r="HE56" s="43"/>
      <c r="HF56" s="25"/>
      <c r="HG56" s="43"/>
      <c r="HH56" s="43"/>
      <c r="HI56" s="43"/>
      <c r="HJ56" s="43"/>
      <c r="HK56" s="43"/>
      <c r="HL56" s="25"/>
      <c r="HM56" s="43"/>
      <c r="HN56" s="43"/>
      <c r="HO56" s="43"/>
      <c r="HP56" s="43"/>
      <c r="HQ56" s="43"/>
      <c r="HR56" s="25"/>
      <c r="HS56" s="43"/>
      <c r="HT56" s="43"/>
      <c r="HU56" s="43"/>
      <c r="HV56" s="43"/>
      <c r="HW56" s="43"/>
      <c r="HX56" s="25"/>
      <c r="HY56" s="63"/>
    </row>
    <row r="57" spans="1:233" ht="21.75" hidden="1" customHeight="1">
      <c r="A57" s="189">
        <f>--SUBTOTAL(2,CN$13:CN57)</f>
        <v>44</v>
      </c>
      <c r="B57" s="755" t="str">
        <f>IF(FILIACIÓN!B54="","",UPPER(FILIACIÓN!B54))</f>
        <v/>
      </c>
      <c r="C57" s="756"/>
      <c r="D57" s="757"/>
      <c r="E57" s="516" t="str">
        <f t="shared" si="3"/>
        <v/>
      </c>
      <c r="F57" s="170"/>
      <c r="G57" s="171"/>
      <c r="H57" s="171"/>
      <c r="I57" s="171"/>
      <c r="J57" s="171"/>
      <c r="K57" s="171"/>
      <c r="L57" s="171"/>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2"/>
      <c r="BX57" s="180">
        <f t="shared" ref="BX57:BX61" si="7">COUNTIF(F57:BW57,"L")</f>
        <v>0</v>
      </c>
      <c r="BY57" s="181">
        <f t="shared" ref="BY57:BY61" si="8">COUNTIF(F57:BW57,"F")</f>
        <v>0</v>
      </c>
      <c r="BZ57" s="179">
        <f t="shared" ref="BZ57:BZ61" si="9">COUNTIF(F57:BW57,"T")</f>
        <v>0</v>
      </c>
      <c r="CA57" s="186">
        <f t="shared" ref="CA57:CA61" si="10">COUNTIF(F57:BW57,"A")</f>
        <v>0</v>
      </c>
      <c r="CB57" s="186">
        <f t="shared" ref="CB57:CB61" si="11">SUM(BZ57:CA57)</f>
        <v>0</v>
      </c>
      <c r="CC57" s="526" t="str">
        <f>FILIACIÓN!Y54</f>
        <v/>
      </c>
      <c r="CD57" s="513" t="str">
        <f t="shared" ref="CD57:CD61" si="12">IFERROR(IF($CD$8="","",SUM(($B$70*BZ57)/$CD$8,($B$67*CA57)/$CD$8,($B$69*BX57)/$CD$8)),"")</f>
        <v/>
      </c>
      <c r="CE57" s="607"/>
      <c r="CF57" s="498"/>
      <c r="CG57" s="499"/>
      <c r="CH57" s="499"/>
      <c r="CI57" s="499"/>
      <c r="CJ57" s="499"/>
      <c r="CK57" s="43"/>
      <c r="CL57" s="43"/>
      <c r="CM57" s="26" t="str">
        <f>IF(FILIACIÓN!Z54="MOSTRAR","1","")</f>
        <v/>
      </c>
      <c r="CN57" s="43">
        <v>44</v>
      </c>
      <c r="CO57" s="43"/>
      <c r="CP57" s="43"/>
      <c r="CQ57" s="43"/>
      <c r="CR57" s="43"/>
      <c r="CS57" s="43"/>
      <c r="CU57" s="43"/>
      <c r="CV57" s="43"/>
      <c r="CW57" s="43"/>
      <c r="CX57" s="43"/>
      <c r="CY57" s="43"/>
      <c r="DA57" s="43"/>
      <c r="DB57" s="43"/>
      <c r="DC57" s="43"/>
      <c r="DD57" s="43"/>
      <c r="DE57" s="43"/>
      <c r="DG57" s="43"/>
      <c r="DH57" s="43"/>
      <c r="DI57" s="43"/>
      <c r="DJ57" s="43"/>
      <c r="DK57" s="43"/>
      <c r="DM57" s="606"/>
      <c r="DP57" s="43"/>
      <c r="DQ57" s="43"/>
      <c r="DR57" s="43"/>
      <c r="DS57" s="43"/>
      <c r="DT57" s="43"/>
      <c r="DV57" s="43"/>
      <c r="DW57" s="43"/>
      <c r="DX57" s="43"/>
      <c r="DY57" s="43"/>
      <c r="DZ57" s="43"/>
      <c r="EB57" s="43"/>
      <c r="EC57" s="43"/>
      <c r="ED57" s="43"/>
      <c r="EE57" s="43"/>
      <c r="EF57" s="43"/>
      <c r="EH57" s="43"/>
      <c r="EI57" s="43"/>
      <c r="EJ57" s="43"/>
      <c r="EK57" s="43"/>
      <c r="EL57" s="43"/>
      <c r="EN57" s="43"/>
      <c r="EO57" s="43"/>
      <c r="EP57" s="43"/>
      <c r="EQ57" s="43"/>
      <c r="ER57" s="43"/>
      <c r="ET57" s="43"/>
      <c r="EU57" s="43"/>
      <c r="EV57" s="43"/>
      <c r="EW57" s="43"/>
      <c r="EX57" s="43"/>
      <c r="EZ57" s="43"/>
      <c r="FC57" s="43"/>
      <c r="FD57" s="43"/>
      <c r="FE57" s="43"/>
      <c r="FF57" s="43"/>
      <c r="FG57" s="43"/>
      <c r="FI57" s="43"/>
      <c r="FJ57" s="43"/>
      <c r="FK57" s="43"/>
      <c r="FL57" s="43"/>
      <c r="FM57" s="43"/>
      <c r="FO57" s="43"/>
      <c r="FP57" s="43"/>
      <c r="FQ57" s="43"/>
      <c r="FR57" s="43"/>
      <c r="FS57" s="43"/>
      <c r="FU57" s="43"/>
      <c r="FV57" s="43"/>
      <c r="FW57" s="43"/>
      <c r="FX57" s="43"/>
      <c r="FY57" s="43"/>
      <c r="GA57" s="43"/>
      <c r="GB57" s="43"/>
      <c r="GC57" s="43"/>
      <c r="GD57" s="43"/>
      <c r="GE57" s="43"/>
      <c r="GG57" s="43"/>
      <c r="GH57" s="43"/>
      <c r="GI57" s="43"/>
      <c r="GJ57" s="43"/>
      <c r="GK57" s="43"/>
      <c r="GM57" s="606"/>
      <c r="GO57" s="43"/>
      <c r="GP57" s="43"/>
      <c r="GQ57" s="43"/>
      <c r="GR57" s="43"/>
      <c r="GS57" s="43"/>
      <c r="GT57" s="25"/>
      <c r="GU57" s="43"/>
      <c r="GV57" s="43"/>
      <c r="GW57" s="43"/>
      <c r="GX57" s="43"/>
      <c r="GY57" s="43"/>
      <c r="GZ57" s="25"/>
      <c r="HA57" s="43"/>
      <c r="HB57" s="43"/>
      <c r="HC57" s="43"/>
      <c r="HD57" s="43"/>
      <c r="HE57" s="43"/>
      <c r="HF57" s="25"/>
      <c r="HG57" s="43"/>
      <c r="HH57" s="43"/>
      <c r="HI57" s="43"/>
      <c r="HJ57" s="43"/>
      <c r="HK57" s="43"/>
      <c r="HL57" s="25"/>
      <c r="HM57" s="43"/>
      <c r="HN57" s="43"/>
      <c r="HO57" s="43"/>
      <c r="HP57" s="43"/>
      <c r="HQ57" s="43"/>
      <c r="HR57" s="25"/>
      <c r="HS57" s="43"/>
      <c r="HT57" s="43"/>
      <c r="HU57" s="43"/>
      <c r="HV57" s="43"/>
      <c r="HW57" s="43"/>
      <c r="HX57" s="25"/>
      <c r="HY57" s="606"/>
    </row>
    <row r="58" spans="1:233" ht="21.75" hidden="1" customHeight="1">
      <c r="A58" s="189">
        <f>--SUBTOTAL(2,CN$13:CN58)</f>
        <v>45</v>
      </c>
      <c r="B58" s="755" t="str">
        <f>IF(FILIACIÓN!B55="","",UPPER(FILIACIÓN!B55))</f>
        <v/>
      </c>
      <c r="C58" s="756"/>
      <c r="D58" s="757"/>
      <c r="E58" s="516" t="str">
        <f t="shared" si="3"/>
        <v/>
      </c>
      <c r="F58" s="170"/>
      <c r="G58" s="171"/>
      <c r="H58" s="171"/>
      <c r="I58" s="171"/>
      <c r="J58" s="171"/>
      <c r="K58" s="171"/>
      <c r="L58" s="171"/>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2"/>
      <c r="BX58" s="180">
        <f t="shared" si="7"/>
        <v>0</v>
      </c>
      <c r="BY58" s="181">
        <f t="shared" si="8"/>
        <v>0</v>
      </c>
      <c r="BZ58" s="179">
        <f t="shared" si="9"/>
        <v>0</v>
      </c>
      <c r="CA58" s="186">
        <f t="shared" si="10"/>
        <v>0</v>
      </c>
      <c r="CB58" s="186">
        <f t="shared" si="11"/>
        <v>0</v>
      </c>
      <c r="CC58" s="526" t="str">
        <f>FILIACIÓN!Y55</f>
        <v/>
      </c>
      <c r="CD58" s="513" t="str">
        <f t="shared" si="12"/>
        <v/>
      </c>
      <c r="CE58" s="607"/>
      <c r="CF58" s="498"/>
      <c r="CG58" s="499"/>
      <c r="CH58" s="499"/>
      <c r="CI58" s="499"/>
      <c r="CJ58" s="499"/>
      <c r="CK58" s="43"/>
      <c r="CL58" s="43"/>
      <c r="CM58" s="26" t="str">
        <f>IF(FILIACIÓN!Z55="MOSTRAR","1","")</f>
        <v/>
      </c>
      <c r="CN58" s="43">
        <v>45</v>
      </c>
      <c r="CO58" s="43"/>
      <c r="CP58" s="43"/>
      <c r="CQ58" s="43"/>
      <c r="CR58" s="43"/>
      <c r="CS58" s="43"/>
      <c r="CU58" s="43"/>
      <c r="CV58" s="43"/>
      <c r="CW58" s="43"/>
      <c r="CX58" s="43"/>
      <c r="CY58" s="43"/>
      <c r="DA58" s="43"/>
      <c r="DB58" s="43"/>
      <c r="DC58" s="43"/>
      <c r="DD58" s="43"/>
      <c r="DE58" s="43"/>
      <c r="DG58" s="43"/>
      <c r="DH58" s="43"/>
      <c r="DI58" s="43"/>
      <c r="DJ58" s="43"/>
      <c r="DK58" s="43"/>
      <c r="DM58" s="606"/>
      <c r="DP58" s="43"/>
      <c r="DQ58" s="43"/>
      <c r="DR58" s="43"/>
      <c r="DS58" s="43"/>
      <c r="DT58" s="43"/>
      <c r="DV58" s="43"/>
      <c r="DW58" s="43"/>
      <c r="DX58" s="43"/>
      <c r="DY58" s="43"/>
      <c r="DZ58" s="43"/>
      <c r="EB58" s="43"/>
      <c r="EC58" s="43"/>
      <c r="ED58" s="43"/>
      <c r="EE58" s="43"/>
      <c r="EF58" s="43"/>
      <c r="EH58" s="43"/>
      <c r="EI58" s="43"/>
      <c r="EJ58" s="43"/>
      <c r="EK58" s="43"/>
      <c r="EL58" s="43"/>
      <c r="EN58" s="43"/>
      <c r="EO58" s="43"/>
      <c r="EP58" s="43"/>
      <c r="EQ58" s="43"/>
      <c r="ER58" s="43"/>
      <c r="ET58" s="43"/>
      <c r="EU58" s="43"/>
      <c r="EV58" s="43"/>
      <c r="EW58" s="43"/>
      <c r="EX58" s="43"/>
      <c r="EZ58" s="43"/>
      <c r="FC58" s="43"/>
      <c r="FD58" s="43"/>
      <c r="FE58" s="43"/>
      <c r="FF58" s="43"/>
      <c r="FG58" s="43"/>
      <c r="FI58" s="43"/>
      <c r="FJ58" s="43"/>
      <c r="FK58" s="43"/>
      <c r="FL58" s="43"/>
      <c r="FM58" s="43"/>
      <c r="FO58" s="43"/>
      <c r="FP58" s="43"/>
      <c r="FQ58" s="43"/>
      <c r="FR58" s="43"/>
      <c r="FS58" s="43"/>
      <c r="FU58" s="43"/>
      <c r="FV58" s="43"/>
      <c r="FW58" s="43"/>
      <c r="FX58" s="43"/>
      <c r="FY58" s="43"/>
      <c r="GA58" s="43"/>
      <c r="GB58" s="43"/>
      <c r="GC58" s="43"/>
      <c r="GD58" s="43"/>
      <c r="GE58" s="43"/>
      <c r="GG58" s="43"/>
      <c r="GH58" s="43"/>
      <c r="GI58" s="43"/>
      <c r="GJ58" s="43"/>
      <c r="GK58" s="43"/>
      <c r="GM58" s="606"/>
      <c r="GO58" s="43"/>
      <c r="GP58" s="43"/>
      <c r="GQ58" s="43"/>
      <c r="GR58" s="43"/>
      <c r="GS58" s="43"/>
      <c r="GT58" s="25"/>
      <c r="GU58" s="43"/>
      <c r="GV58" s="43"/>
      <c r="GW58" s="43"/>
      <c r="GX58" s="43"/>
      <c r="GY58" s="43"/>
      <c r="GZ58" s="25"/>
      <c r="HA58" s="43"/>
      <c r="HB58" s="43"/>
      <c r="HC58" s="43"/>
      <c r="HD58" s="43"/>
      <c r="HE58" s="43"/>
      <c r="HF58" s="25"/>
      <c r="HG58" s="43"/>
      <c r="HH58" s="43"/>
      <c r="HI58" s="43"/>
      <c r="HJ58" s="43"/>
      <c r="HK58" s="43"/>
      <c r="HL58" s="25"/>
      <c r="HM58" s="43"/>
      <c r="HN58" s="43"/>
      <c r="HO58" s="43"/>
      <c r="HP58" s="43"/>
      <c r="HQ58" s="43"/>
      <c r="HR58" s="25"/>
      <c r="HS58" s="43"/>
      <c r="HT58" s="43"/>
      <c r="HU58" s="43"/>
      <c r="HV58" s="43"/>
      <c r="HW58" s="43"/>
      <c r="HX58" s="25"/>
      <c r="HY58" s="606"/>
    </row>
    <row r="59" spans="1:233" ht="21.75" hidden="1" customHeight="1">
      <c r="A59" s="189">
        <f>--SUBTOTAL(2,CN$13:CN59)</f>
        <v>46</v>
      </c>
      <c r="B59" s="755" t="str">
        <f>IF(FILIACIÓN!B56="","",UPPER(FILIACIÓN!B56))</f>
        <v/>
      </c>
      <c r="C59" s="756"/>
      <c r="D59" s="757"/>
      <c r="E59" s="516" t="str">
        <f t="shared" si="3"/>
        <v/>
      </c>
      <c r="F59" s="170"/>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2"/>
      <c r="BX59" s="180">
        <f t="shared" si="7"/>
        <v>0</v>
      </c>
      <c r="BY59" s="181">
        <f t="shared" si="8"/>
        <v>0</v>
      </c>
      <c r="BZ59" s="179">
        <f t="shared" si="9"/>
        <v>0</v>
      </c>
      <c r="CA59" s="186">
        <f t="shared" si="10"/>
        <v>0</v>
      </c>
      <c r="CB59" s="186">
        <f t="shared" si="11"/>
        <v>0</v>
      </c>
      <c r="CC59" s="526" t="str">
        <f>FILIACIÓN!Y56</f>
        <v/>
      </c>
      <c r="CD59" s="513" t="str">
        <f t="shared" si="12"/>
        <v/>
      </c>
      <c r="CE59" s="607"/>
      <c r="CF59" s="498"/>
      <c r="CG59" s="499"/>
      <c r="CH59" s="499"/>
      <c r="CI59" s="499"/>
      <c r="CJ59" s="499"/>
      <c r="CK59" s="43"/>
      <c r="CL59" s="43"/>
      <c r="CM59" s="26" t="str">
        <f>IF(FILIACIÓN!Z56="MOSTRAR","1","")</f>
        <v/>
      </c>
      <c r="CN59" s="43">
        <v>46</v>
      </c>
      <c r="CO59" s="43"/>
      <c r="CP59" s="43"/>
      <c r="CQ59" s="43"/>
      <c r="CR59" s="43"/>
      <c r="CS59" s="43"/>
      <c r="CU59" s="43"/>
      <c r="CV59" s="43"/>
      <c r="CW59" s="43"/>
      <c r="CX59" s="43"/>
      <c r="CY59" s="43"/>
      <c r="DA59" s="43"/>
      <c r="DB59" s="43"/>
      <c r="DC59" s="43"/>
      <c r="DD59" s="43"/>
      <c r="DE59" s="43"/>
      <c r="DG59" s="43"/>
      <c r="DH59" s="43"/>
      <c r="DI59" s="43"/>
      <c r="DJ59" s="43"/>
      <c r="DK59" s="43"/>
      <c r="DM59" s="606"/>
      <c r="DP59" s="43"/>
      <c r="DQ59" s="43"/>
      <c r="DR59" s="43"/>
      <c r="DS59" s="43"/>
      <c r="DT59" s="43"/>
      <c r="DV59" s="43"/>
      <c r="DW59" s="43"/>
      <c r="DX59" s="43"/>
      <c r="DY59" s="43"/>
      <c r="DZ59" s="43"/>
      <c r="EB59" s="43"/>
      <c r="EC59" s="43"/>
      <c r="ED59" s="43"/>
      <c r="EE59" s="43"/>
      <c r="EF59" s="43"/>
      <c r="EH59" s="43"/>
      <c r="EI59" s="43"/>
      <c r="EJ59" s="43"/>
      <c r="EK59" s="43"/>
      <c r="EL59" s="43"/>
      <c r="EN59" s="43"/>
      <c r="EO59" s="43"/>
      <c r="EP59" s="43"/>
      <c r="EQ59" s="43"/>
      <c r="ER59" s="43"/>
      <c r="ET59" s="43"/>
      <c r="EU59" s="43"/>
      <c r="EV59" s="43"/>
      <c r="EW59" s="43"/>
      <c r="EX59" s="43"/>
      <c r="EZ59" s="43"/>
      <c r="FC59" s="43"/>
      <c r="FD59" s="43"/>
      <c r="FE59" s="43"/>
      <c r="FF59" s="43"/>
      <c r="FG59" s="43"/>
      <c r="FI59" s="43"/>
      <c r="FJ59" s="43"/>
      <c r="FK59" s="43"/>
      <c r="FL59" s="43"/>
      <c r="FM59" s="43"/>
      <c r="FO59" s="43"/>
      <c r="FP59" s="43"/>
      <c r="FQ59" s="43"/>
      <c r="FR59" s="43"/>
      <c r="FS59" s="43"/>
      <c r="FU59" s="43"/>
      <c r="FV59" s="43"/>
      <c r="FW59" s="43"/>
      <c r="FX59" s="43"/>
      <c r="FY59" s="43"/>
      <c r="GA59" s="43"/>
      <c r="GB59" s="43"/>
      <c r="GC59" s="43"/>
      <c r="GD59" s="43"/>
      <c r="GE59" s="43"/>
      <c r="GG59" s="43"/>
      <c r="GH59" s="43"/>
      <c r="GI59" s="43"/>
      <c r="GJ59" s="43"/>
      <c r="GK59" s="43"/>
      <c r="GM59" s="606"/>
      <c r="GO59" s="43"/>
      <c r="GP59" s="43"/>
      <c r="GQ59" s="43"/>
      <c r="GR59" s="43"/>
      <c r="GS59" s="43"/>
      <c r="GT59" s="25"/>
      <c r="GU59" s="43"/>
      <c r="GV59" s="43"/>
      <c r="GW59" s="43"/>
      <c r="GX59" s="43"/>
      <c r="GY59" s="43"/>
      <c r="GZ59" s="25"/>
      <c r="HA59" s="43"/>
      <c r="HB59" s="43"/>
      <c r="HC59" s="43"/>
      <c r="HD59" s="43"/>
      <c r="HE59" s="43"/>
      <c r="HF59" s="25"/>
      <c r="HG59" s="43"/>
      <c r="HH59" s="43"/>
      <c r="HI59" s="43"/>
      <c r="HJ59" s="43"/>
      <c r="HK59" s="43"/>
      <c r="HL59" s="25"/>
      <c r="HM59" s="43"/>
      <c r="HN59" s="43"/>
      <c r="HO59" s="43"/>
      <c r="HP59" s="43"/>
      <c r="HQ59" s="43"/>
      <c r="HR59" s="25"/>
      <c r="HS59" s="43"/>
      <c r="HT59" s="43"/>
      <c r="HU59" s="43"/>
      <c r="HV59" s="43"/>
      <c r="HW59" s="43"/>
      <c r="HX59" s="25"/>
      <c r="HY59" s="606"/>
    </row>
    <row r="60" spans="1:233" ht="21.75" hidden="1" customHeight="1">
      <c r="A60" s="189">
        <f>--SUBTOTAL(2,CN$13:CN60)</f>
        <v>47</v>
      </c>
      <c r="B60" s="755" t="str">
        <f>IF(FILIACIÓN!B57="","",UPPER(FILIACIÓN!B57))</f>
        <v/>
      </c>
      <c r="C60" s="756"/>
      <c r="D60" s="757"/>
      <c r="E60" s="516" t="str">
        <f t="shared" si="3"/>
        <v/>
      </c>
      <c r="F60" s="170"/>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2"/>
      <c r="BX60" s="180">
        <f t="shared" si="7"/>
        <v>0</v>
      </c>
      <c r="BY60" s="181">
        <f t="shared" si="8"/>
        <v>0</v>
      </c>
      <c r="BZ60" s="179">
        <f t="shared" si="9"/>
        <v>0</v>
      </c>
      <c r="CA60" s="186">
        <f t="shared" si="10"/>
        <v>0</v>
      </c>
      <c r="CB60" s="186">
        <f t="shared" si="11"/>
        <v>0</v>
      </c>
      <c r="CC60" s="526" t="str">
        <f>FILIACIÓN!Y57</f>
        <v/>
      </c>
      <c r="CD60" s="513" t="str">
        <f t="shared" si="12"/>
        <v/>
      </c>
      <c r="CE60" s="607"/>
      <c r="CF60" s="498"/>
      <c r="CG60" s="499"/>
      <c r="CH60" s="499"/>
      <c r="CI60" s="499"/>
      <c r="CJ60" s="499"/>
      <c r="CK60" s="43"/>
      <c r="CL60" s="43"/>
      <c r="CM60" s="26" t="str">
        <f>IF(FILIACIÓN!Z57="MOSTRAR","1","")</f>
        <v/>
      </c>
      <c r="CN60" s="43">
        <v>47</v>
      </c>
      <c r="CO60" s="43"/>
      <c r="CP60" s="43"/>
      <c r="CQ60" s="43"/>
      <c r="CR60" s="43"/>
      <c r="CS60" s="43"/>
      <c r="CU60" s="43"/>
      <c r="CV60" s="43"/>
      <c r="CW60" s="43"/>
      <c r="CX60" s="43"/>
      <c r="CY60" s="43"/>
      <c r="DA60" s="43"/>
      <c r="DB60" s="43"/>
      <c r="DC60" s="43"/>
      <c r="DD60" s="43"/>
      <c r="DE60" s="43"/>
      <c r="DG60" s="43"/>
      <c r="DH60" s="43"/>
      <c r="DI60" s="43"/>
      <c r="DJ60" s="43"/>
      <c r="DK60" s="43"/>
      <c r="DM60" s="606"/>
      <c r="DP60" s="43"/>
      <c r="DQ60" s="43"/>
      <c r="DR60" s="43"/>
      <c r="DS60" s="43"/>
      <c r="DT60" s="43"/>
      <c r="DV60" s="43"/>
      <c r="DW60" s="43"/>
      <c r="DX60" s="43"/>
      <c r="DY60" s="43"/>
      <c r="DZ60" s="43"/>
      <c r="EB60" s="43"/>
      <c r="EC60" s="43"/>
      <c r="ED60" s="43"/>
      <c r="EE60" s="43"/>
      <c r="EF60" s="43"/>
      <c r="EH60" s="43"/>
      <c r="EI60" s="43"/>
      <c r="EJ60" s="43"/>
      <c r="EK60" s="43"/>
      <c r="EL60" s="43"/>
      <c r="EN60" s="43"/>
      <c r="EO60" s="43"/>
      <c r="EP60" s="43"/>
      <c r="EQ60" s="43"/>
      <c r="ER60" s="43"/>
      <c r="ET60" s="43"/>
      <c r="EU60" s="43"/>
      <c r="EV60" s="43"/>
      <c r="EW60" s="43"/>
      <c r="EX60" s="43"/>
      <c r="EZ60" s="43"/>
      <c r="FC60" s="43"/>
      <c r="FD60" s="43"/>
      <c r="FE60" s="43"/>
      <c r="FF60" s="43"/>
      <c r="FG60" s="43"/>
      <c r="FI60" s="43"/>
      <c r="FJ60" s="43"/>
      <c r="FK60" s="43"/>
      <c r="FL60" s="43"/>
      <c r="FM60" s="43"/>
      <c r="FO60" s="43"/>
      <c r="FP60" s="43"/>
      <c r="FQ60" s="43"/>
      <c r="FR60" s="43"/>
      <c r="FS60" s="43"/>
      <c r="FU60" s="43"/>
      <c r="FV60" s="43"/>
      <c r="FW60" s="43"/>
      <c r="FX60" s="43"/>
      <c r="FY60" s="43"/>
      <c r="GA60" s="43"/>
      <c r="GB60" s="43"/>
      <c r="GC60" s="43"/>
      <c r="GD60" s="43"/>
      <c r="GE60" s="43"/>
      <c r="GG60" s="43"/>
      <c r="GH60" s="43"/>
      <c r="GI60" s="43"/>
      <c r="GJ60" s="43"/>
      <c r="GK60" s="43"/>
      <c r="GM60" s="606"/>
      <c r="GO60" s="43"/>
      <c r="GP60" s="43"/>
      <c r="GQ60" s="43"/>
      <c r="GR60" s="43"/>
      <c r="GS60" s="43"/>
      <c r="GT60" s="25"/>
      <c r="GU60" s="43"/>
      <c r="GV60" s="43"/>
      <c r="GW60" s="43"/>
      <c r="GX60" s="43"/>
      <c r="GY60" s="43"/>
      <c r="GZ60" s="25"/>
      <c r="HA60" s="43"/>
      <c r="HB60" s="43"/>
      <c r="HC60" s="43"/>
      <c r="HD60" s="43"/>
      <c r="HE60" s="43"/>
      <c r="HF60" s="25"/>
      <c r="HG60" s="43"/>
      <c r="HH60" s="43"/>
      <c r="HI60" s="43"/>
      <c r="HJ60" s="43"/>
      <c r="HK60" s="43"/>
      <c r="HL60" s="25"/>
      <c r="HM60" s="43"/>
      <c r="HN60" s="43"/>
      <c r="HO60" s="43"/>
      <c r="HP60" s="43"/>
      <c r="HQ60" s="43"/>
      <c r="HR60" s="25"/>
      <c r="HS60" s="43"/>
      <c r="HT60" s="43"/>
      <c r="HU60" s="43"/>
      <c r="HV60" s="43"/>
      <c r="HW60" s="43"/>
      <c r="HX60" s="25"/>
      <c r="HY60" s="606"/>
    </row>
    <row r="61" spans="1:233" ht="21.75" hidden="1" customHeight="1">
      <c r="A61" s="189">
        <f>--SUBTOTAL(2,CN$13:CN61)</f>
        <v>48</v>
      </c>
      <c r="B61" s="755" t="str">
        <f>IF(FILIACIÓN!B58="","",UPPER(FILIACIÓN!B58))</f>
        <v/>
      </c>
      <c r="C61" s="756"/>
      <c r="D61" s="757"/>
      <c r="E61" s="516" t="str">
        <f t="shared" si="3"/>
        <v/>
      </c>
      <c r="F61" s="170"/>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2"/>
      <c r="BX61" s="180">
        <f t="shared" si="7"/>
        <v>0</v>
      </c>
      <c r="BY61" s="181">
        <f t="shared" si="8"/>
        <v>0</v>
      </c>
      <c r="BZ61" s="179">
        <f t="shared" si="9"/>
        <v>0</v>
      </c>
      <c r="CA61" s="186">
        <f t="shared" si="10"/>
        <v>0</v>
      </c>
      <c r="CB61" s="186">
        <f t="shared" si="11"/>
        <v>0</v>
      </c>
      <c r="CC61" s="526" t="str">
        <f>FILIACIÓN!Y58</f>
        <v/>
      </c>
      <c r="CD61" s="513" t="str">
        <f t="shared" si="12"/>
        <v/>
      </c>
      <c r="CE61" s="607"/>
      <c r="CF61" s="498"/>
      <c r="CG61" s="499"/>
      <c r="CH61" s="499"/>
      <c r="CI61" s="499"/>
      <c r="CJ61" s="499"/>
      <c r="CK61" s="43"/>
      <c r="CL61" s="43"/>
      <c r="CM61" s="26" t="str">
        <f>IF(FILIACIÓN!Z58="MOSTRAR","1","")</f>
        <v/>
      </c>
      <c r="CN61" s="43">
        <v>48</v>
      </c>
      <c r="CO61" s="43"/>
      <c r="CP61" s="43"/>
      <c r="CQ61" s="43"/>
      <c r="CR61" s="43"/>
      <c r="CS61" s="43"/>
      <c r="CU61" s="43"/>
      <c r="CV61" s="43"/>
      <c r="CW61" s="43"/>
      <c r="CX61" s="43"/>
      <c r="CY61" s="43"/>
      <c r="DA61" s="43"/>
      <c r="DB61" s="43"/>
      <c r="DC61" s="43"/>
      <c r="DD61" s="43"/>
      <c r="DE61" s="43"/>
      <c r="DG61" s="43"/>
      <c r="DH61" s="43"/>
      <c r="DI61" s="43"/>
      <c r="DJ61" s="43"/>
      <c r="DK61" s="43"/>
      <c r="DM61" s="606"/>
      <c r="DP61" s="43"/>
      <c r="DQ61" s="43"/>
      <c r="DR61" s="43"/>
      <c r="DS61" s="43"/>
      <c r="DT61" s="43"/>
      <c r="DV61" s="43"/>
      <c r="DW61" s="43"/>
      <c r="DX61" s="43"/>
      <c r="DY61" s="43"/>
      <c r="DZ61" s="43"/>
      <c r="EB61" s="43"/>
      <c r="EC61" s="43"/>
      <c r="ED61" s="43"/>
      <c r="EE61" s="43"/>
      <c r="EF61" s="43"/>
      <c r="EH61" s="43"/>
      <c r="EI61" s="43"/>
      <c r="EJ61" s="43"/>
      <c r="EK61" s="43"/>
      <c r="EL61" s="43"/>
      <c r="EN61" s="43"/>
      <c r="EO61" s="43"/>
      <c r="EP61" s="43"/>
      <c r="EQ61" s="43"/>
      <c r="ER61" s="43"/>
      <c r="ET61" s="43"/>
      <c r="EU61" s="43"/>
      <c r="EV61" s="43"/>
      <c r="EW61" s="43"/>
      <c r="EX61" s="43"/>
      <c r="EZ61" s="43"/>
      <c r="FC61" s="43"/>
      <c r="FD61" s="43"/>
      <c r="FE61" s="43"/>
      <c r="FF61" s="43"/>
      <c r="FG61" s="43"/>
      <c r="FI61" s="43"/>
      <c r="FJ61" s="43"/>
      <c r="FK61" s="43"/>
      <c r="FL61" s="43"/>
      <c r="FM61" s="43"/>
      <c r="FO61" s="43"/>
      <c r="FP61" s="43"/>
      <c r="FQ61" s="43"/>
      <c r="FR61" s="43"/>
      <c r="FS61" s="43"/>
      <c r="FU61" s="43"/>
      <c r="FV61" s="43"/>
      <c r="FW61" s="43"/>
      <c r="FX61" s="43"/>
      <c r="FY61" s="43"/>
      <c r="GA61" s="43"/>
      <c r="GB61" s="43"/>
      <c r="GC61" s="43"/>
      <c r="GD61" s="43"/>
      <c r="GE61" s="43"/>
      <c r="GG61" s="43"/>
      <c r="GH61" s="43"/>
      <c r="GI61" s="43"/>
      <c r="GJ61" s="43"/>
      <c r="GK61" s="43"/>
      <c r="GM61" s="606"/>
      <c r="GO61" s="43"/>
      <c r="GP61" s="43"/>
      <c r="GQ61" s="43"/>
      <c r="GR61" s="43"/>
      <c r="GS61" s="43"/>
      <c r="GT61" s="25"/>
      <c r="GU61" s="43"/>
      <c r="GV61" s="43"/>
      <c r="GW61" s="43"/>
      <c r="GX61" s="43"/>
      <c r="GY61" s="43"/>
      <c r="GZ61" s="25"/>
      <c r="HA61" s="43"/>
      <c r="HB61" s="43"/>
      <c r="HC61" s="43"/>
      <c r="HD61" s="43"/>
      <c r="HE61" s="43"/>
      <c r="HF61" s="25"/>
      <c r="HG61" s="43"/>
      <c r="HH61" s="43"/>
      <c r="HI61" s="43"/>
      <c r="HJ61" s="43"/>
      <c r="HK61" s="43"/>
      <c r="HL61" s="25"/>
      <c r="HM61" s="43"/>
      <c r="HN61" s="43"/>
      <c r="HO61" s="43"/>
      <c r="HP61" s="43"/>
      <c r="HQ61" s="43"/>
      <c r="HR61" s="25"/>
      <c r="HS61" s="43"/>
      <c r="HT61" s="43"/>
      <c r="HU61" s="43"/>
      <c r="HV61" s="43"/>
      <c r="HW61" s="43"/>
      <c r="HX61" s="25"/>
      <c r="HY61" s="606"/>
    </row>
    <row r="62" spans="1:233" ht="21.75" hidden="1" customHeight="1">
      <c r="A62" s="189">
        <f>--SUBTOTAL(2,CN$13:CN62)</f>
        <v>49</v>
      </c>
      <c r="B62" s="755" t="str">
        <f>IF(FILIACIÓN!B59="","",UPPER(FILIACIÓN!B59))</f>
        <v/>
      </c>
      <c r="C62" s="756"/>
      <c r="D62" s="757"/>
      <c r="E62" s="516" t="str">
        <f t="shared" si="3"/>
        <v/>
      </c>
      <c r="F62" s="170"/>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2"/>
      <c r="BX62" s="180">
        <f t="shared" si="4"/>
        <v>0</v>
      </c>
      <c r="BY62" s="181">
        <f t="shared" si="5"/>
        <v>0</v>
      </c>
      <c r="BZ62" s="179">
        <f t="shared" si="0"/>
        <v>0</v>
      </c>
      <c r="CA62" s="186">
        <f t="shared" si="1"/>
        <v>0</v>
      </c>
      <c r="CB62" s="186">
        <f t="shared" si="6"/>
        <v>0</v>
      </c>
      <c r="CC62" s="526" t="str">
        <f>FILIACIÓN!Y59</f>
        <v/>
      </c>
      <c r="CD62" s="513" t="str">
        <f>IFERROR(IF($CD$8="","",SUM(($B$70*BZ62)/$CD$8,($B$67*CA62)/$CD$8,($B$69*BX62)/$CD$8)),"")</f>
        <v/>
      </c>
      <c r="CE62" s="62"/>
      <c r="CF62" s="498"/>
      <c r="CG62" s="499"/>
      <c r="CH62" s="499"/>
      <c r="CI62" s="499"/>
      <c r="CJ62" s="499"/>
      <c r="CK62" s="43"/>
      <c r="CL62" s="43"/>
      <c r="CM62" s="26" t="str">
        <f>IF(FILIACIÓN!Z59="MOSTRAR","1","")</f>
        <v/>
      </c>
      <c r="CN62" s="43">
        <v>49</v>
      </c>
      <c r="CO62" s="43"/>
      <c r="CP62" s="43"/>
      <c r="CQ62" s="43"/>
      <c r="CR62" s="43"/>
      <c r="CS62" s="43"/>
      <c r="CU62" s="43"/>
      <c r="CV62" s="43"/>
      <c r="CW62" s="43"/>
      <c r="CX62" s="43"/>
      <c r="CY62" s="43"/>
      <c r="DA62" s="43"/>
      <c r="DB62" s="43"/>
      <c r="DC62" s="43"/>
      <c r="DD62" s="43"/>
      <c r="DE62" s="43"/>
      <c r="DG62" s="43"/>
      <c r="DH62" s="43"/>
      <c r="DI62" s="43"/>
      <c r="DJ62" s="43"/>
      <c r="DK62" s="43"/>
      <c r="DP62" s="43"/>
      <c r="DQ62" s="43"/>
      <c r="DR62" s="43"/>
      <c r="DS62" s="43"/>
      <c r="DT62" s="43"/>
      <c r="DV62" s="43"/>
      <c r="DW62" s="43"/>
      <c r="DX62" s="43"/>
      <c r="DY62" s="43"/>
      <c r="DZ62" s="43"/>
      <c r="EB62" s="43"/>
      <c r="EC62" s="43"/>
      <c r="ED62" s="43"/>
      <c r="EE62" s="43"/>
      <c r="EF62" s="43"/>
      <c r="EH62" s="43"/>
      <c r="EI62" s="43"/>
      <c r="EJ62" s="43"/>
      <c r="EK62" s="43"/>
      <c r="EL62" s="43"/>
      <c r="EN62" s="43"/>
      <c r="EO62" s="43"/>
      <c r="EP62" s="43"/>
      <c r="EQ62" s="43"/>
      <c r="ER62" s="43"/>
      <c r="ET62" s="43"/>
      <c r="EU62" s="43"/>
      <c r="EV62" s="43"/>
      <c r="EW62" s="43"/>
      <c r="EX62" s="43"/>
      <c r="EZ62" s="43"/>
      <c r="FC62" s="43"/>
      <c r="FD62" s="43"/>
      <c r="FE62" s="43"/>
      <c r="FF62" s="43"/>
      <c r="FG62" s="43"/>
      <c r="FI62" s="43"/>
      <c r="FJ62" s="43"/>
      <c r="FK62" s="43"/>
      <c r="FL62" s="43"/>
      <c r="FM62" s="43"/>
      <c r="FO62" s="43"/>
      <c r="FP62" s="43"/>
      <c r="FQ62" s="43"/>
      <c r="FR62" s="43"/>
      <c r="FS62" s="43"/>
      <c r="FU62" s="43"/>
      <c r="FV62" s="43"/>
      <c r="FW62" s="43"/>
      <c r="FX62" s="43"/>
      <c r="FY62" s="43"/>
      <c r="GA62" s="43"/>
      <c r="GB62" s="43"/>
      <c r="GC62" s="43"/>
      <c r="GD62" s="43"/>
      <c r="GE62" s="43"/>
      <c r="GG62" s="43"/>
      <c r="GH62" s="43"/>
      <c r="GI62" s="43"/>
      <c r="GJ62" s="43"/>
      <c r="GK62" s="43"/>
      <c r="GM62" s="63"/>
      <c r="GO62" s="43"/>
      <c r="GP62" s="43"/>
      <c r="GQ62" s="43"/>
      <c r="GR62" s="43"/>
      <c r="GS62" s="43"/>
      <c r="GT62" s="25"/>
      <c r="GU62" s="43"/>
      <c r="GV62" s="43"/>
      <c r="GW62" s="43"/>
      <c r="GX62" s="43"/>
      <c r="GY62" s="43"/>
      <c r="GZ62" s="25"/>
      <c r="HA62" s="43"/>
      <c r="HB62" s="43"/>
      <c r="HC62" s="43"/>
      <c r="HD62" s="43"/>
      <c r="HE62" s="43"/>
      <c r="HF62" s="25"/>
      <c r="HG62" s="43"/>
      <c r="HH62" s="43"/>
      <c r="HI62" s="43"/>
      <c r="HJ62" s="43"/>
      <c r="HK62" s="43"/>
      <c r="HL62" s="25"/>
      <c r="HM62" s="43"/>
      <c r="HN62" s="43"/>
      <c r="HO62" s="43"/>
      <c r="HP62" s="43"/>
      <c r="HQ62" s="43"/>
      <c r="HR62" s="25"/>
      <c r="HS62" s="43"/>
      <c r="HT62" s="43"/>
      <c r="HU62" s="43"/>
      <c r="HV62" s="43"/>
      <c r="HW62" s="43"/>
      <c r="HX62" s="25"/>
      <c r="HY62" s="63"/>
    </row>
    <row r="63" spans="1:233" ht="21.75" hidden="1" customHeight="1" thickBot="1">
      <c r="A63" s="190">
        <f>--SUBTOTAL(2,CN$13:CN63)</f>
        <v>50</v>
      </c>
      <c r="B63" s="761" t="str">
        <f>IF(FILIACIÓN!B60="","",UPPER(FILIACIÓN!B60))</f>
        <v/>
      </c>
      <c r="C63" s="762"/>
      <c r="D63" s="763"/>
      <c r="E63" s="517" t="str">
        <f t="shared" si="3"/>
        <v/>
      </c>
      <c r="F63" s="173"/>
      <c r="G63" s="174"/>
      <c r="H63" s="174"/>
      <c r="I63" s="174"/>
      <c r="J63" s="174"/>
      <c r="K63" s="174"/>
      <c r="L63" s="174"/>
      <c r="M63" s="174"/>
      <c r="N63" s="174"/>
      <c r="O63" s="174"/>
      <c r="P63" s="174"/>
      <c r="Q63" s="174"/>
      <c r="R63" s="174"/>
      <c r="S63" s="174"/>
      <c r="T63" s="174"/>
      <c r="U63" s="174"/>
      <c r="V63" s="174"/>
      <c r="W63" s="174"/>
      <c r="X63" s="174"/>
      <c r="Y63" s="174"/>
      <c r="Z63" s="174"/>
      <c r="AA63" s="174"/>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5"/>
      <c r="BX63" s="183">
        <f t="shared" si="4"/>
        <v>0</v>
      </c>
      <c r="BY63" s="184">
        <f t="shared" si="5"/>
        <v>0</v>
      </c>
      <c r="BZ63" s="182">
        <f t="shared" si="0"/>
        <v>0</v>
      </c>
      <c r="CA63" s="187">
        <f t="shared" si="1"/>
        <v>0</v>
      </c>
      <c r="CB63" s="187">
        <f t="shared" ref="CB63" si="13">SUM(BZ63:CA63)</f>
        <v>0</v>
      </c>
      <c r="CC63" s="527" t="str">
        <f>FILIACIÓN!Y60</f>
        <v/>
      </c>
      <c r="CD63" s="514" t="str">
        <f>IFERROR(IF($CD$8="","",SUM(($B$70*BZ63)/$CD$8,($B$67*CA63)/$CD$8,($B$69*BX63)/$CD$8)),"")</f>
        <v/>
      </c>
      <c r="CE63" s="126"/>
      <c r="CF63" s="500"/>
      <c r="CG63" s="501"/>
      <c r="CH63" s="501"/>
      <c r="CI63" s="501"/>
      <c r="CJ63" s="501"/>
      <c r="CK63" s="43"/>
      <c r="CL63" s="43"/>
      <c r="CM63" s="26" t="str">
        <f>IF(FILIACIÓN!Z60="MOSTRAR","1","")</f>
        <v/>
      </c>
      <c r="CN63" s="43">
        <v>50</v>
      </c>
      <c r="CO63" s="43"/>
      <c r="CP63" s="43"/>
      <c r="CQ63" s="43"/>
      <c r="CR63" s="43"/>
      <c r="CS63" s="43"/>
      <c r="CU63" s="43"/>
      <c r="CV63" s="43"/>
      <c r="CW63" s="43"/>
      <c r="CX63" s="43"/>
      <c r="CY63" s="43"/>
      <c r="DA63" s="43"/>
      <c r="DB63" s="43"/>
      <c r="DC63" s="43"/>
      <c r="DD63" s="43"/>
      <c r="DE63" s="43"/>
      <c r="DG63" s="43"/>
      <c r="DH63" s="43"/>
      <c r="DI63" s="43"/>
      <c r="DJ63" s="43"/>
      <c r="DK63" s="43"/>
      <c r="DM63" s="125"/>
      <c r="DP63" s="43"/>
      <c r="DQ63" s="43"/>
      <c r="DR63" s="43"/>
      <c r="DS63" s="43"/>
      <c r="DT63" s="43"/>
      <c r="DV63" s="43"/>
      <c r="DW63" s="43"/>
      <c r="DX63" s="43"/>
      <c r="DY63" s="43"/>
      <c r="DZ63" s="43"/>
      <c r="EB63" s="43"/>
      <c r="EC63" s="43"/>
      <c r="ED63" s="43"/>
      <c r="EE63" s="43"/>
      <c r="EF63" s="43"/>
      <c r="EH63" s="43"/>
      <c r="EI63" s="43"/>
      <c r="EJ63" s="43"/>
      <c r="EK63" s="43"/>
      <c r="EL63" s="43"/>
      <c r="EN63" s="43"/>
      <c r="EO63" s="43"/>
      <c r="EP63" s="43"/>
      <c r="EQ63" s="43"/>
      <c r="ER63" s="43"/>
      <c r="ET63" s="43"/>
      <c r="EU63" s="43"/>
      <c r="EV63" s="43"/>
      <c r="EW63" s="43"/>
      <c r="EX63" s="43"/>
      <c r="EZ63" s="43"/>
      <c r="FC63" s="43"/>
      <c r="FD63" s="43"/>
      <c r="FE63" s="43"/>
      <c r="FF63" s="43"/>
      <c r="FG63" s="43"/>
      <c r="FI63" s="43"/>
      <c r="FJ63" s="43"/>
      <c r="FK63" s="43"/>
      <c r="FL63" s="43"/>
      <c r="FM63" s="43"/>
      <c r="FO63" s="43"/>
      <c r="FP63" s="43"/>
      <c r="FQ63" s="43"/>
      <c r="FR63" s="43"/>
      <c r="FS63" s="43"/>
      <c r="FU63" s="43"/>
      <c r="FV63" s="43"/>
      <c r="FW63" s="43"/>
      <c r="FX63" s="43"/>
      <c r="FY63" s="43"/>
      <c r="GA63" s="43"/>
      <c r="GB63" s="43"/>
      <c r="GC63" s="43"/>
      <c r="GD63" s="43"/>
      <c r="GE63" s="43"/>
      <c r="GG63" s="43"/>
      <c r="GH63" s="43"/>
      <c r="GI63" s="43"/>
      <c r="GJ63" s="43"/>
      <c r="GK63" s="43"/>
      <c r="GM63" s="125"/>
      <c r="GO63" s="43"/>
      <c r="GP63" s="43"/>
      <c r="GQ63" s="43"/>
      <c r="GR63" s="43"/>
      <c r="GS63" s="43"/>
      <c r="GT63" s="25"/>
      <c r="GU63" s="43"/>
      <c r="GV63" s="43"/>
      <c r="GW63" s="43"/>
      <c r="GX63" s="43"/>
      <c r="GY63" s="43"/>
      <c r="GZ63" s="25"/>
      <c r="HA63" s="43"/>
      <c r="HB63" s="43"/>
      <c r="HC63" s="43"/>
      <c r="HD63" s="43"/>
      <c r="HE63" s="43"/>
      <c r="HF63" s="25"/>
      <c r="HG63" s="43"/>
      <c r="HH63" s="43"/>
      <c r="HI63" s="43"/>
      <c r="HJ63" s="43"/>
      <c r="HK63" s="43"/>
      <c r="HL63" s="25"/>
      <c r="HM63" s="43"/>
      <c r="HN63" s="43"/>
      <c r="HO63" s="43"/>
      <c r="HP63" s="43"/>
      <c r="HQ63" s="43"/>
      <c r="HR63" s="25"/>
      <c r="HS63" s="43"/>
      <c r="HT63" s="43"/>
      <c r="HU63" s="43"/>
      <c r="HV63" s="43"/>
      <c r="HW63" s="43"/>
      <c r="HX63" s="25"/>
      <c r="HY63" s="125"/>
    </row>
    <row r="64" spans="1:233" ht="20.25" customHeight="1" thickBot="1">
      <c r="A64" s="97"/>
      <c r="B64" s="73"/>
      <c r="C64" s="73"/>
      <c r="D64" s="359" t="s">
        <v>178</v>
      </c>
      <c r="E64" s="490"/>
      <c r="F64" s="127">
        <f t="shared" ref="F64:BV64" si="14">SUM(COUNTIF(F14:F63,"A"),COUNTIF(F14:F63,"T"))</f>
        <v>0</v>
      </c>
      <c r="G64" s="128">
        <f t="shared" si="14"/>
        <v>0</v>
      </c>
      <c r="H64" s="128">
        <f t="shared" si="14"/>
        <v>0</v>
      </c>
      <c r="I64" s="128">
        <f t="shared" si="14"/>
        <v>0</v>
      </c>
      <c r="J64" s="128">
        <f t="shared" si="14"/>
        <v>0</v>
      </c>
      <c r="K64" s="128">
        <f t="shared" si="14"/>
        <v>0</v>
      </c>
      <c r="L64" s="128">
        <f t="shared" si="14"/>
        <v>0</v>
      </c>
      <c r="M64" s="129">
        <f t="shared" si="14"/>
        <v>0</v>
      </c>
      <c r="N64" s="129">
        <f t="shared" si="14"/>
        <v>0</v>
      </c>
      <c r="O64" s="129">
        <f t="shared" si="14"/>
        <v>0</v>
      </c>
      <c r="P64" s="129">
        <f t="shared" si="14"/>
        <v>0</v>
      </c>
      <c r="Q64" s="129">
        <f t="shared" si="14"/>
        <v>0</v>
      </c>
      <c r="R64" s="129">
        <f t="shared" si="14"/>
        <v>0</v>
      </c>
      <c r="S64" s="129">
        <f t="shared" si="14"/>
        <v>0</v>
      </c>
      <c r="T64" s="129">
        <f t="shared" si="14"/>
        <v>0</v>
      </c>
      <c r="U64" s="129">
        <f t="shared" si="14"/>
        <v>0</v>
      </c>
      <c r="V64" s="128">
        <f t="shared" si="14"/>
        <v>0</v>
      </c>
      <c r="W64" s="128">
        <f t="shared" si="14"/>
        <v>0</v>
      </c>
      <c r="X64" s="128">
        <f t="shared" si="14"/>
        <v>0</v>
      </c>
      <c r="Y64" s="128">
        <f t="shared" si="14"/>
        <v>0</v>
      </c>
      <c r="Z64" s="128">
        <f t="shared" si="14"/>
        <v>0</v>
      </c>
      <c r="AA64" s="128">
        <f t="shared" si="14"/>
        <v>0</v>
      </c>
      <c r="AB64" s="128">
        <f t="shared" si="14"/>
        <v>0</v>
      </c>
      <c r="AC64" s="128">
        <f t="shared" si="14"/>
        <v>0</v>
      </c>
      <c r="AD64" s="128">
        <f t="shared" si="14"/>
        <v>0</v>
      </c>
      <c r="AE64" s="128">
        <f t="shared" si="14"/>
        <v>0</v>
      </c>
      <c r="AF64" s="128">
        <f t="shared" si="14"/>
        <v>0</v>
      </c>
      <c r="AG64" s="128">
        <f t="shared" si="14"/>
        <v>0</v>
      </c>
      <c r="AH64" s="128">
        <f t="shared" si="14"/>
        <v>0</v>
      </c>
      <c r="AI64" s="128">
        <f t="shared" si="14"/>
        <v>0</v>
      </c>
      <c r="AJ64" s="128">
        <f t="shared" si="14"/>
        <v>0</v>
      </c>
      <c r="AK64" s="128">
        <f t="shared" si="14"/>
        <v>0</v>
      </c>
      <c r="AL64" s="128">
        <f t="shared" si="14"/>
        <v>0</v>
      </c>
      <c r="AM64" s="128">
        <f t="shared" si="14"/>
        <v>0</v>
      </c>
      <c r="AN64" s="128">
        <f t="shared" si="14"/>
        <v>0</v>
      </c>
      <c r="AO64" s="128">
        <f t="shared" si="14"/>
        <v>0</v>
      </c>
      <c r="AP64" s="128">
        <f t="shared" si="14"/>
        <v>0</v>
      </c>
      <c r="AQ64" s="128">
        <f t="shared" si="14"/>
        <v>0</v>
      </c>
      <c r="AR64" s="128">
        <f t="shared" ref="AR64:BU64" si="15">SUM(COUNTIF(AR14:AR63,"A"),COUNTIF(AR14:AR63,"T"))</f>
        <v>0</v>
      </c>
      <c r="AS64" s="128">
        <f t="shared" si="15"/>
        <v>0</v>
      </c>
      <c r="AT64" s="128">
        <f t="shared" si="15"/>
        <v>0</v>
      </c>
      <c r="AU64" s="128">
        <f t="shared" si="15"/>
        <v>0</v>
      </c>
      <c r="AV64" s="128">
        <f t="shared" si="15"/>
        <v>0</v>
      </c>
      <c r="AW64" s="128">
        <f t="shared" si="15"/>
        <v>0</v>
      </c>
      <c r="AX64" s="128">
        <f t="shared" si="15"/>
        <v>0</v>
      </c>
      <c r="AY64" s="128">
        <f t="shared" si="15"/>
        <v>0</v>
      </c>
      <c r="AZ64" s="128">
        <f t="shared" si="15"/>
        <v>0</v>
      </c>
      <c r="BA64" s="128">
        <f t="shared" si="15"/>
        <v>0</v>
      </c>
      <c r="BB64" s="128">
        <f t="shared" si="15"/>
        <v>0</v>
      </c>
      <c r="BC64" s="128">
        <f t="shared" si="15"/>
        <v>0</v>
      </c>
      <c r="BD64" s="128">
        <f t="shared" si="15"/>
        <v>0</v>
      </c>
      <c r="BE64" s="128">
        <f t="shared" si="15"/>
        <v>0</v>
      </c>
      <c r="BF64" s="128">
        <f t="shared" si="15"/>
        <v>0</v>
      </c>
      <c r="BG64" s="128">
        <f t="shared" si="15"/>
        <v>0</v>
      </c>
      <c r="BH64" s="128">
        <f t="shared" si="15"/>
        <v>0</v>
      </c>
      <c r="BI64" s="128">
        <f t="shared" si="15"/>
        <v>0</v>
      </c>
      <c r="BJ64" s="128">
        <f t="shared" si="15"/>
        <v>0</v>
      </c>
      <c r="BK64" s="128">
        <f t="shared" si="15"/>
        <v>0</v>
      </c>
      <c r="BL64" s="128">
        <f t="shared" si="15"/>
        <v>0</v>
      </c>
      <c r="BM64" s="128">
        <f t="shared" si="15"/>
        <v>0</v>
      </c>
      <c r="BN64" s="128">
        <f t="shared" si="15"/>
        <v>0</v>
      </c>
      <c r="BO64" s="128">
        <f t="shared" si="15"/>
        <v>0</v>
      </c>
      <c r="BP64" s="128">
        <f t="shared" si="15"/>
        <v>0</v>
      </c>
      <c r="BQ64" s="128">
        <f t="shared" si="15"/>
        <v>0</v>
      </c>
      <c r="BR64" s="128">
        <f t="shared" si="15"/>
        <v>0</v>
      </c>
      <c r="BS64" s="128">
        <f t="shared" si="15"/>
        <v>0</v>
      </c>
      <c r="BT64" s="128">
        <f t="shared" si="15"/>
        <v>0</v>
      </c>
      <c r="BU64" s="128">
        <f t="shared" si="15"/>
        <v>0</v>
      </c>
      <c r="BV64" s="128">
        <f t="shared" si="14"/>
        <v>0</v>
      </c>
      <c r="BW64" s="130">
        <f t="shared" ref="BW64" si="16">SUM(COUNTIF(BW14:BW63,"A"),COUNTIF(BW14:BW63,"T"))</f>
        <v>0</v>
      </c>
      <c r="BX64" s="99"/>
      <c r="BY64" s="99"/>
      <c r="BZ64" s="98"/>
      <c r="CA64" s="98"/>
      <c r="CB64" s="98"/>
      <c r="CC64" s="24">
        <f>COUNTIF(CC14:CC63,"EFECTIVO")</f>
        <v>0</v>
      </c>
      <c r="CD64" s="96"/>
      <c r="CE64" s="95"/>
      <c r="CF64" s="94"/>
      <c r="CG64" s="43"/>
      <c r="CH64" s="43"/>
      <c r="CI64" s="43"/>
      <c r="CJ64" s="43"/>
      <c r="CK64" s="43"/>
      <c r="CL64" s="43"/>
      <c r="CM64" s="43"/>
      <c r="CO64" s="43"/>
      <c r="CP64" s="43"/>
      <c r="CQ64" s="43"/>
      <c r="CR64" s="43"/>
      <c r="CS64" s="43"/>
      <c r="CU64" s="43"/>
      <c r="CV64" s="43"/>
      <c r="CW64" s="43"/>
      <c r="CX64" s="43"/>
      <c r="CY64" s="43"/>
      <c r="DA64" s="43"/>
      <c r="DB64" s="43"/>
      <c r="DC64" s="43"/>
      <c r="DD64" s="43"/>
      <c r="DE64" s="43"/>
      <c r="DG64" s="43"/>
      <c r="DH64" s="43"/>
      <c r="DI64" s="43"/>
      <c r="DJ64" s="43"/>
      <c r="DK64" s="43"/>
      <c r="DM64" s="94"/>
      <c r="DP64" s="43"/>
      <c r="DQ64" s="43"/>
      <c r="DR64" s="43"/>
      <c r="DS64" s="43"/>
      <c r="DT64" s="43"/>
      <c r="DV64" s="43"/>
      <c r="DW64" s="43"/>
      <c r="DX64" s="43"/>
      <c r="DY64" s="43"/>
      <c r="DZ64" s="43"/>
      <c r="EB64" s="43"/>
      <c r="EC64" s="43"/>
      <c r="ED64" s="43"/>
      <c r="EE64" s="43"/>
      <c r="EF64" s="43"/>
      <c r="EH64" s="43"/>
      <c r="EI64" s="43"/>
      <c r="EJ64" s="43"/>
      <c r="EK64" s="43"/>
      <c r="EL64" s="43"/>
      <c r="EN64" s="43"/>
      <c r="EO64" s="43"/>
      <c r="EP64" s="43"/>
      <c r="EQ64" s="43"/>
      <c r="ER64" s="43"/>
      <c r="ET64" s="43"/>
      <c r="EU64" s="43"/>
      <c r="EV64" s="43"/>
      <c r="EW64" s="43"/>
      <c r="EX64" s="43"/>
      <c r="EZ64" s="43"/>
      <c r="FC64" s="43"/>
      <c r="FD64" s="43"/>
      <c r="FE64" s="43"/>
      <c r="FF64" s="43"/>
      <c r="FG64" s="43"/>
      <c r="FI64" s="43"/>
      <c r="FJ64" s="43"/>
      <c r="FK64" s="43"/>
      <c r="FL64" s="43"/>
      <c r="FM64" s="43"/>
      <c r="FO64" s="43"/>
      <c r="FP64" s="43"/>
      <c r="FQ64" s="43"/>
      <c r="FR64" s="43"/>
      <c r="FS64" s="43"/>
      <c r="FU64" s="43"/>
      <c r="FV64" s="43"/>
      <c r="FW64" s="43"/>
      <c r="FX64" s="43"/>
      <c r="FY64" s="43"/>
      <c r="GA64" s="43"/>
      <c r="GB64" s="43"/>
      <c r="GC64" s="43"/>
      <c r="GD64" s="43"/>
      <c r="GE64" s="43"/>
      <c r="GG64" s="43"/>
      <c r="GH64" s="43"/>
      <c r="GI64" s="43"/>
      <c r="GJ64" s="43"/>
      <c r="GK64" s="43"/>
      <c r="GM64" s="94"/>
      <c r="GO64" s="43"/>
      <c r="GP64" s="43"/>
      <c r="GQ64" s="43"/>
      <c r="GR64" s="43"/>
      <c r="GS64" s="43"/>
      <c r="GT64" s="25"/>
      <c r="GU64" s="43"/>
      <c r="GV64" s="43"/>
      <c r="GW64" s="43"/>
      <c r="GX64" s="43"/>
      <c r="GY64" s="43"/>
      <c r="GZ64" s="25"/>
      <c r="HA64" s="43"/>
      <c r="HB64" s="43"/>
      <c r="HC64" s="43"/>
      <c r="HD64" s="43"/>
      <c r="HE64" s="43"/>
      <c r="HF64" s="25"/>
      <c r="HG64" s="43"/>
      <c r="HH64" s="43"/>
      <c r="HI64" s="43"/>
      <c r="HJ64" s="43"/>
      <c r="HK64" s="43"/>
      <c r="HL64" s="25"/>
      <c r="HM64" s="43"/>
      <c r="HN64" s="43"/>
      <c r="HO64" s="43"/>
      <c r="HP64" s="43"/>
      <c r="HQ64" s="43"/>
      <c r="HR64" s="25"/>
      <c r="HS64" s="43"/>
      <c r="HT64" s="43"/>
      <c r="HU64" s="43"/>
      <c r="HV64" s="43"/>
      <c r="HW64" s="43"/>
      <c r="HX64" s="25"/>
      <c r="HY64" s="94"/>
    </row>
    <row r="65" spans="1:233" ht="20.25" customHeight="1" thickBot="1">
      <c r="A65" s="97"/>
      <c r="B65" s="73"/>
      <c r="C65" s="73"/>
      <c r="D65" s="518" t="s">
        <v>177</v>
      </c>
      <c r="E65" s="519"/>
      <c r="F65" s="520">
        <f>SUM(COUNTIF(F14:F63,"F"),COUNTIF(F14:F63,"L"))</f>
        <v>0</v>
      </c>
      <c r="G65" s="521">
        <f>SUM(COUNTIF(G14:G63,"F"),COUNTIF(G14:G63,"L"))</f>
        <v>0</v>
      </c>
      <c r="H65" s="521">
        <f t="shared" ref="H65:BV65" si="17">SUM(COUNTIF(H14:H63,"F"),COUNTIF(H14:H63,"L"))</f>
        <v>0</v>
      </c>
      <c r="I65" s="521">
        <f t="shared" si="17"/>
        <v>0</v>
      </c>
      <c r="J65" s="521">
        <f t="shared" si="17"/>
        <v>0</v>
      </c>
      <c r="K65" s="521">
        <f t="shared" si="17"/>
        <v>0</v>
      </c>
      <c r="L65" s="521">
        <f t="shared" si="17"/>
        <v>0</v>
      </c>
      <c r="M65" s="521">
        <f t="shared" si="17"/>
        <v>0</v>
      </c>
      <c r="N65" s="521">
        <f t="shared" si="17"/>
        <v>0</v>
      </c>
      <c r="O65" s="521">
        <f t="shared" si="17"/>
        <v>0</v>
      </c>
      <c r="P65" s="521">
        <f t="shared" si="17"/>
        <v>0</v>
      </c>
      <c r="Q65" s="521">
        <f t="shared" si="17"/>
        <v>0</v>
      </c>
      <c r="R65" s="521">
        <f t="shared" si="17"/>
        <v>0</v>
      </c>
      <c r="S65" s="521">
        <f t="shared" si="17"/>
        <v>0</v>
      </c>
      <c r="T65" s="521">
        <f t="shared" si="17"/>
        <v>0</v>
      </c>
      <c r="U65" s="521">
        <f t="shared" si="17"/>
        <v>0</v>
      </c>
      <c r="V65" s="521">
        <f t="shared" si="17"/>
        <v>0</v>
      </c>
      <c r="W65" s="521">
        <f t="shared" si="17"/>
        <v>0</v>
      </c>
      <c r="X65" s="521">
        <f t="shared" si="17"/>
        <v>0</v>
      </c>
      <c r="Y65" s="521">
        <f t="shared" si="17"/>
        <v>0</v>
      </c>
      <c r="Z65" s="521">
        <f t="shared" si="17"/>
        <v>0</v>
      </c>
      <c r="AA65" s="521">
        <f t="shared" si="17"/>
        <v>0</v>
      </c>
      <c r="AB65" s="521">
        <f t="shared" si="17"/>
        <v>0</v>
      </c>
      <c r="AC65" s="521">
        <f t="shared" si="17"/>
        <v>0</v>
      </c>
      <c r="AD65" s="521">
        <f t="shared" si="17"/>
        <v>0</v>
      </c>
      <c r="AE65" s="521">
        <f t="shared" si="17"/>
        <v>0</v>
      </c>
      <c r="AF65" s="521">
        <f t="shared" si="17"/>
        <v>0</v>
      </c>
      <c r="AG65" s="521">
        <f t="shared" si="17"/>
        <v>0</v>
      </c>
      <c r="AH65" s="521">
        <f t="shared" si="17"/>
        <v>0</v>
      </c>
      <c r="AI65" s="521">
        <f t="shared" si="17"/>
        <v>0</v>
      </c>
      <c r="AJ65" s="521">
        <f t="shared" si="17"/>
        <v>0</v>
      </c>
      <c r="AK65" s="521">
        <f t="shared" si="17"/>
        <v>0</v>
      </c>
      <c r="AL65" s="521">
        <f t="shared" si="17"/>
        <v>0</v>
      </c>
      <c r="AM65" s="521">
        <f t="shared" si="17"/>
        <v>0</v>
      </c>
      <c r="AN65" s="521">
        <f t="shared" si="17"/>
        <v>0</v>
      </c>
      <c r="AO65" s="521">
        <f t="shared" si="17"/>
        <v>0</v>
      </c>
      <c r="AP65" s="521">
        <f t="shared" si="17"/>
        <v>0</v>
      </c>
      <c r="AQ65" s="521">
        <f t="shared" si="17"/>
        <v>0</v>
      </c>
      <c r="AR65" s="521">
        <f t="shared" ref="AR65:BU65" si="18">SUM(COUNTIF(AR14:AR63,"F"),COUNTIF(AR14:AR63,"L"))</f>
        <v>0</v>
      </c>
      <c r="AS65" s="521">
        <f t="shared" si="18"/>
        <v>0</v>
      </c>
      <c r="AT65" s="521">
        <f t="shared" si="18"/>
        <v>0</v>
      </c>
      <c r="AU65" s="521">
        <f t="shared" si="18"/>
        <v>0</v>
      </c>
      <c r="AV65" s="521">
        <f t="shared" si="18"/>
        <v>0</v>
      </c>
      <c r="AW65" s="521">
        <f t="shared" si="18"/>
        <v>0</v>
      </c>
      <c r="AX65" s="521">
        <f t="shared" si="18"/>
        <v>0</v>
      </c>
      <c r="AY65" s="521">
        <f t="shared" si="18"/>
        <v>0</v>
      </c>
      <c r="AZ65" s="521">
        <f t="shared" si="18"/>
        <v>0</v>
      </c>
      <c r="BA65" s="521">
        <f t="shared" si="18"/>
        <v>0</v>
      </c>
      <c r="BB65" s="521">
        <f t="shared" si="18"/>
        <v>0</v>
      </c>
      <c r="BC65" s="521">
        <f t="shared" si="18"/>
        <v>0</v>
      </c>
      <c r="BD65" s="521">
        <f t="shared" si="18"/>
        <v>0</v>
      </c>
      <c r="BE65" s="521">
        <f t="shared" si="18"/>
        <v>0</v>
      </c>
      <c r="BF65" s="521">
        <f t="shared" si="18"/>
        <v>0</v>
      </c>
      <c r="BG65" s="521">
        <f t="shared" si="18"/>
        <v>0</v>
      </c>
      <c r="BH65" s="521">
        <f t="shared" si="18"/>
        <v>0</v>
      </c>
      <c r="BI65" s="521">
        <f t="shared" si="18"/>
        <v>0</v>
      </c>
      <c r="BJ65" s="521">
        <f t="shared" si="18"/>
        <v>0</v>
      </c>
      <c r="BK65" s="521">
        <f t="shared" si="18"/>
        <v>0</v>
      </c>
      <c r="BL65" s="521">
        <f t="shared" si="18"/>
        <v>0</v>
      </c>
      <c r="BM65" s="521">
        <f t="shared" si="18"/>
        <v>0</v>
      </c>
      <c r="BN65" s="521">
        <f t="shared" si="18"/>
        <v>0</v>
      </c>
      <c r="BO65" s="521">
        <f t="shared" si="18"/>
        <v>0</v>
      </c>
      <c r="BP65" s="521">
        <f t="shared" si="18"/>
        <v>0</v>
      </c>
      <c r="BQ65" s="521">
        <f t="shared" si="18"/>
        <v>0</v>
      </c>
      <c r="BR65" s="521">
        <f t="shared" si="18"/>
        <v>0</v>
      </c>
      <c r="BS65" s="521">
        <f t="shared" si="18"/>
        <v>0</v>
      </c>
      <c r="BT65" s="521">
        <f t="shared" si="18"/>
        <v>0</v>
      </c>
      <c r="BU65" s="521">
        <f t="shared" si="18"/>
        <v>0</v>
      </c>
      <c r="BV65" s="521">
        <f t="shared" si="17"/>
        <v>0</v>
      </c>
      <c r="BW65" s="522">
        <f>SUM(COUNTIF(BW14:BW63,"F"),COUNTIF(BW14:BW63,"L"))</f>
        <v>0</v>
      </c>
      <c r="BX65" s="99"/>
      <c r="BY65" s="99"/>
      <c r="BZ65" s="98"/>
      <c r="CA65" s="98"/>
      <c r="CB65" s="98"/>
      <c r="CD65" s="96"/>
      <c r="CE65" s="95"/>
      <c r="CF65" s="94"/>
      <c r="CG65" s="43"/>
      <c r="CH65" s="43"/>
      <c r="CI65" s="43"/>
      <c r="CJ65" s="43"/>
      <c r="CK65" s="43"/>
      <c r="CL65" s="43"/>
      <c r="CM65" s="43"/>
      <c r="CO65" s="43"/>
      <c r="CP65" s="43"/>
      <c r="CQ65" s="43"/>
      <c r="CR65" s="43"/>
      <c r="CS65" s="43"/>
      <c r="CU65" s="43"/>
      <c r="CV65" s="43"/>
      <c r="CW65" s="43"/>
      <c r="CX65" s="43"/>
      <c r="CY65" s="43"/>
      <c r="DA65" s="43"/>
      <c r="DB65" s="43"/>
      <c r="DC65" s="43"/>
      <c r="DD65" s="43"/>
      <c r="DE65" s="43"/>
      <c r="DG65" s="43"/>
      <c r="DH65" s="43"/>
      <c r="DI65" s="43"/>
      <c r="DJ65" s="43"/>
      <c r="DK65" s="43"/>
      <c r="DM65" s="94"/>
      <c r="DP65" s="43"/>
      <c r="DQ65" s="43"/>
      <c r="DR65" s="43"/>
      <c r="DS65" s="43"/>
      <c r="DT65" s="43"/>
      <c r="DV65" s="43"/>
      <c r="DW65" s="43"/>
      <c r="DX65" s="43"/>
      <c r="DY65" s="43"/>
      <c r="DZ65" s="43"/>
      <c r="EB65" s="43"/>
      <c r="EC65" s="43"/>
      <c r="ED65" s="43"/>
      <c r="EE65" s="43"/>
      <c r="EF65" s="43"/>
      <c r="EH65" s="43"/>
      <c r="EI65" s="43"/>
      <c r="EJ65" s="43"/>
      <c r="EK65" s="43"/>
      <c r="EL65" s="43"/>
      <c r="EN65" s="43"/>
      <c r="EO65" s="43"/>
      <c r="EP65" s="43"/>
      <c r="EQ65" s="43"/>
      <c r="ER65" s="43"/>
      <c r="ET65" s="43"/>
      <c r="EU65" s="43"/>
      <c r="EV65" s="43"/>
      <c r="EW65" s="43"/>
      <c r="EX65" s="43"/>
      <c r="EZ65" s="43"/>
      <c r="FC65" s="43"/>
      <c r="FD65" s="43"/>
      <c r="FE65" s="43"/>
      <c r="FF65" s="43"/>
      <c r="FG65" s="43"/>
      <c r="FI65" s="43"/>
      <c r="FJ65" s="43"/>
      <c r="FK65" s="43"/>
      <c r="FL65" s="43"/>
      <c r="FM65" s="43"/>
      <c r="FO65" s="43"/>
      <c r="FP65" s="43"/>
      <c r="FQ65" s="43"/>
      <c r="FR65" s="43"/>
      <c r="FS65" s="43"/>
      <c r="FU65" s="43"/>
      <c r="FV65" s="43"/>
      <c r="FW65" s="43"/>
      <c r="FX65" s="43"/>
      <c r="FY65" s="43"/>
      <c r="GA65" s="43"/>
      <c r="GB65" s="43"/>
      <c r="GC65" s="43"/>
      <c r="GD65" s="43"/>
      <c r="GE65" s="43"/>
      <c r="GG65" s="43"/>
      <c r="GH65" s="43"/>
      <c r="GI65" s="43"/>
      <c r="GJ65" s="43"/>
      <c r="GK65" s="43"/>
      <c r="GM65" s="94"/>
      <c r="GO65" s="43"/>
      <c r="GP65" s="43"/>
      <c r="GQ65" s="43"/>
      <c r="GR65" s="43"/>
      <c r="GS65" s="43"/>
      <c r="GT65" s="25"/>
      <c r="GU65" s="43"/>
      <c r="GV65" s="43"/>
      <c r="GW65" s="43"/>
      <c r="GX65" s="43"/>
      <c r="GY65" s="43"/>
      <c r="GZ65" s="25"/>
      <c r="HA65" s="43"/>
      <c r="HB65" s="43"/>
      <c r="HC65" s="43"/>
      <c r="HD65" s="43"/>
      <c r="HE65" s="43"/>
      <c r="HF65" s="25"/>
      <c r="HG65" s="43"/>
      <c r="HH65" s="43"/>
      <c r="HI65" s="43"/>
      <c r="HJ65" s="43"/>
      <c r="HK65" s="43"/>
      <c r="HL65" s="25"/>
      <c r="HM65" s="43"/>
      <c r="HN65" s="43"/>
      <c r="HO65" s="43"/>
      <c r="HP65" s="43"/>
      <c r="HQ65" s="43"/>
      <c r="HR65" s="25"/>
      <c r="HS65" s="43"/>
      <c r="HT65" s="43"/>
      <c r="HU65" s="43"/>
      <c r="HV65" s="43"/>
      <c r="HW65" s="43"/>
      <c r="HX65" s="25"/>
      <c r="HY65" s="94"/>
    </row>
    <row r="66" spans="1:233" ht="19.5" customHeight="1">
      <c r="A66" s="621" t="s">
        <v>296</v>
      </c>
      <c r="B66" s="621" t="s">
        <v>294</v>
      </c>
      <c r="C66" s="767" t="s">
        <v>295</v>
      </c>
      <c r="D66" s="768"/>
      <c r="E66" s="491"/>
      <c r="CD66" s="96"/>
    </row>
    <row r="67" spans="1:233" ht="15" customHeight="1">
      <c r="A67" s="74" t="s">
        <v>22</v>
      </c>
      <c r="B67" s="619">
        <v>5</v>
      </c>
      <c r="C67" s="432" t="s">
        <v>317</v>
      </c>
      <c r="D67" s="433"/>
      <c r="CD67" s="96"/>
    </row>
    <row r="68" spans="1:233" ht="15" customHeight="1">
      <c r="A68" s="434" t="s">
        <v>5</v>
      </c>
      <c r="B68" s="620" t="str">
        <f>"0"</f>
        <v>0</v>
      </c>
      <c r="C68" s="432" t="s">
        <v>297</v>
      </c>
      <c r="D68" s="433"/>
      <c r="F68" s="26">
        <v>0</v>
      </c>
    </row>
    <row r="69" spans="1:233">
      <c r="A69" s="435" t="s">
        <v>293</v>
      </c>
      <c r="B69" s="619">
        <v>5</v>
      </c>
      <c r="C69" s="432" t="s">
        <v>318</v>
      </c>
      <c r="D69" s="433"/>
    </row>
    <row r="70" spans="1:233">
      <c r="A70" s="436" t="s">
        <v>131</v>
      </c>
      <c r="B70" s="619">
        <v>3</v>
      </c>
      <c r="C70" s="432" t="s">
        <v>319</v>
      </c>
      <c r="D70" s="433"/>
    </row>
    <row r="72" spans="1:233" ht="19.5" customHeight="1">
      <c r="A72" s="764" t="s">
        <v>433</v>
      </c>
      <c r="B72" s="764"/>
      <c r="C72" s="764"/>
    </row>
    <row r="73" spans="1:233" ht="15.75">
      <c r="A73" s="765" t="s">
        <v>434</v>
      </c>
      <c r="B73" s="765"/>
      <c r="C73" s="618">
        <v>25</v>
      </c>
    </row>
  </sheetData>
  <sheetProtection autoFilter="0"/>
  <autoFilter ref="CL13:CM63"/>
  <mergeCells count="97">
    <mergeCell ref="A72:C72"/>
    <mergeCell ref="A73:B73"/>
    <mergeCell ref="L4:CB4"/>
    <mergeCell ref="C66:D66"/>
    <mergeCell ref="B48:D48"/>
    <mergeCell ref="B47:D47"/>
    <mergeCell ref="F11:BW11"/>
    <mergeCell ref="B53:D53"/>
    <mergeCell ref="B52:D52"/>
    <mergeCell ref="B51:D51"/>
    <mergeCell ref="B50:D50"/>
    <mergeCell ref="B49:D49"/>
    <mergeCell ref="B30:D30"/>
    <mergeCell ref="B29:D29"/>
    <mergeCell ref="B28:D28"/>
    <mergeCell ref="B27:D27"/>
    <mergeCell ref="B46:D46"/>
    <mergeCell ref="B45:D45"/>
    <mergeCell ref="B44:D44"/>
    <mergeCell ref="B43:D43"/>
    <mergeCell ref="B63:D63"/>
    <mergeCell ref="B62:D62"/>
    <mergeCell ref="B56:D56"/>
    <mergeCell ref="B55:D55"/>
    <mergeCell ref="B54:D54"/>
    <mergeCell ref="B61:D61"/>
    <mergeCell ref="B60:D60"/>
    <mergeCell ref="B59:D59"/>
    <mergeCell ref="B58:D58"/>
    <mergeCell ref="B57:D57"/>
    <mergeCell ref="B42:D42"/>
    <mergeCell ref="B41:D41"/>
    <mergeCell ref="B40:D40"/>
    <mergeCell ref="B39:D39"/>
    <mergeCell ref="B38:D38"/>
    <mergeCell ref="B37:D37"/>
    <mergeCell ref="B36:D36"/>
    <mergeCell ref="B35:D35"/>
    <mergeCell ref="B34:D34"/>
    <mergeCell ref="B33:D33"/>
    <mergeCell ref="B32:D32"/>
    <mergeCell ref="B31:D31"/>
    <mergeCell ref="B14:D14"/>
    <mergeCell ref="B26:D26"/>
    <mergeCell ref="B25:D25"/>
    <mergeCell ref="B24:D24"/>
    <mergeCell ref="B23:D23"/>
    <mergeCell ref="B22:D22"/>
    <mergeCell ref="B21:D21"/>
    <mergeCell ref="B20:D20"/>
    <mergeCell ref="B19:D19"/>
    <mergeCell ref="B18:D18"/>
    <mergeCell ref="B17:D17"/>
    <mergeCell ref="B16:D16"/>
    <mergeCell ref="B15:D15"/>
    <mergeCell ref="HY9:HY13"/>
    <mergeCell ref="GO10:GS10"/>
    <mergeCell ref="GU10:GY10"/>
    <mergeCell ref="HA10:HE10"/>
    <mergeCell ref="HG10:HK10"/>
    <mergeCell ref="HM10:HQ10"/>
    <mergeCell ref="HS10:HW10"/>
    <mergeCell ref="GO9:HX9"/>
    <mergeCell ref="GO11:GS11"/>
    <mergeCell ref="GU11:GY11"/>
    <mergeCell ref="HA11:HE11"/>
    <mergeCell ref="HG11:HK11"/>
    <mergeCell ref="HM11:HQ11"/>
    <mergeCell ref="FU10:FY10"/>
    <mergeCell ref="A12:D12"/>
    <mergeCell ref="B13:D13"/>
    <mergeCell ref="CC9:CC13"/>
    <mergeCell ref="CD9:CD13"/>
    <mergeCell ref="EZ9:EZ13"/>
    <mergeCell ref="BZ9:BZ13"/>
    <mergeCell ref="BX9:BY9"/>
    <mergeCell ref="BY10:BY13"/>
    <mergeCell ref="CA9:CA13"/>
    <mergeCell ref="CB9:CB13"/>
    <mergeCell ref="BX10:BX13"/>
    <mergeCell ref="FO10:FS10"/>
    <mergeCell ref="L2:CB2"/>
    <mergeCell ref="CD6:CD7"/>
    <mergeCell ref="HS11:HW11"/>
    <mergeCell ref="GG11:GK11"/>
    <mergeCell ref="FC9:GL9"/>
    <mergeCell ref="GM9:GM13"/>
    <mergeCell ref="GG10:GK10"/>
    <mergeCell ref="GA10:GE10"/>
    <mergeCell ref="FC11:FG11"/>
    <mergeCell ref="FI11:FM11"/>
    <mergeCell ref="FO11:FS11"/>
    <mergeCell ref="FU11:FY11"/>
    <mergeCell ref="GA11:GE11"/>
    <mergeCell ref="FC10:FG10"/>
    <mergeCell ref="FI10:FM10"/>
    <mergeCell ref="BX8:CB8"/>
  </mergeCells>
  <conditionalFormatting sqref="CD14:CD63">
    <cfRule type="containsErrors" dxfId="60" priority="4">
      <formula>ISERROR(CD14)</formula>
    </cfRule>
  </conditionalFormatting>
  <conditionalFormatting sqref="BX10:BY10 BZ9:CB13 F13:BW13">
    <cfRule type="expression" dxfId="59" priority="3">
      <formula>COLUMN()=CELL("Columna")</formula>
    </cfRule>
  </conditionalFormatting>
  <conditionalFormatting sqref="A14:B63 F14:CD63">
    <cfRule type="expression" dxfId="58" priority="2">
      <formula>ROW()=CELL("Fila")</formula>
    </cfRule>
  </conditionalFormatting>
  <conditionalFormatting sqref="F14:BW63">
    <cfRule type="cellIs" dxfId="57" priority="9" operator="equal">
      <formula>"T"</formula>
    </cfRule>
    <cfRule type="cellIs" dxfId="56" priority="33" operator="equal">
      <formula>"F"</formula>
    </cfRule>
    <cfRule type="cellIs" dxfId="55" priority="34" operator="equal">
      <formula>"L"</formula>
    </cfRule>
  </conditionalFormatting>
  <conditionalFormatting sqref="BX14:CD63">
    <cfRule type="cellIs" dxfId="54" priority="5" operator="equal">
      <formula>0</formula>
    </cfRule>
  </conditionalFormatting>
  <conditionalFormatting sqref="CC14:CC63">
    <cfRule type="cellIs" dxfId="53" priority="1" operator="equal">
      <formula>"RETIRADO"</formula>
    </cfRule>
  </conditionalFormatting>
  <dataValidations count="3">
    <dataValidation type="whole" allowBlank="1" showErrorMessage="1" errorTitle="Valor incorrecto" error="Solo se permite valores entre 1 y 10." sqref="K10">
      <formula1>1</formula1>
      <formula2>10</formula2>
    </dataValidation>
    <dataValidation type="whole" allowBlank="1" showErrorMessage="1" errorTitle="Valor incorrecto:" error="Solo se permite valores entre 1 y 10." sqref="AD10 U10">
      <formula1>1</formula1>
      <formula2>10</formula2>
    </dataValidation>
    <dataValidation type="list" allowBlank="1" showInputMessage="1" showErrorMessage="1" sqref="C73">
      <formula1>"15,20,25,30,35,40,50,60,70"</formula1>
    </dataValidation>
  </dataValidations>
  <pageMargins left="0.78740157480314965" right="0.39370078740157483" top="0.39370078740157483" bottom="0.39370078740157483" header="0.31496062992125984" footer="0.31496062992125984"/>
  <pageSetup scale="76" fitToHeight="0" orientation="portrait" horizontalDpi="4294967294"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5" tint="-0.249977111117893"/>
    <pageSetUpPr fitToPage="1"/>
  </sheetPr>
  <dimension ref="A1:KH166"/>
  <sheetViews>
    <sheetView showGridLines="0" showRowColHeaders="0" showZeros="0" zoomScale="85" zoomScaleNormal="85" workbookViewId="0">
      <pane xSplit="4" ySplit="12" topLeftCell="F13" activePane="bottomRight" state="frozen"/>
      <selection activeCell="F13" sqref="F13"/>
      <selection pane="topRight" activeCell="F13" sqref="F13"/>
      <selection pane="bottomLeft" activeCell="F13" sqref="F13"/>
      <selection pane="bottomRight" activeCell="F13" sqref="F13"/>
    </sheetView>
  </sheetViews>
  <sheetFormatPr baseColWidth="10" defaultRowHeight="15" customHeight="1"/>
  <cols>
    <col min="1" max="1" width="4.25" style="1" customWidth="1"/>
    <col min="2" max="2" width="13.75" style="1" customWidth="1"/>
    <col min="3" max="3" width="12.625" style="1" customWidth="1"/>
    <col min="4" max="4" width="17.875" style="1" customWidth="1"/>
    <col min="5" max="7" width="5.75" style="1" customWidth="1"/>
    <col min="8" max="14" width="5.75" style="1" hidden="1" customWidth="1"/>
    <col min="15" max="15" width="7.625" style="1" customWidth="1"/>
    <col min="16" max="16" width="1.25" style="1" customWidth="1"/>
    <col min="17" max="19" width="5.75" style="1" customWidth="1"/>
    <col min="20" max="31" width="5.75" style="1" hidden="1" customWidth="1"/>
    <col min="32" max="32" width="7.625" style="1" customWidth="1"/>
    <col min="33" max="33" width="1.25" style="1" customWidth="1"/>
    <col min="34" max="36" width="5.75" style="1" customWidth="1"/>
    <col min="37" max="48" width="5.75" style="1" hidden="1" customWidth="1"/>
    <col min="49" max="49" width="7.625" style="1" customWidth="1"/>
    <col min="50" max="50" width="1.25" style="1" customWidth="1"/>
    <col min="51" max="53" width="5.75" style="1" customWidth="1"/>
    <col min="54" max="60" width="5.75" style="1" hidden="1" customWidth="1"/>
    <col min="61" max="61" width="7.625" style="1" customWidth="1"/>
    <col min="62" max="62" width="1.25" style="1" customWidth="1"/>
    <col min="63" max="63" width="5.75" style="1" customWidth="1"/>
    <col min="64" max="64" width="1.25" style="1" customWidth="1"/>
    <col min="65" max="65" width="7.625" style="2" customWidth="1"/>
    <col min="66" max="66" width="7.625" style="195" customWidth="1"/>
    <col min="67" max="67" width="5.75" style="2" customWidth="1"/>
    <col min="68" max="69" width="8.625" style="26" customWidth="1"/>
    <col min="70" max="70" width="5.25" style="26" customWidth="1"/>
    <col min="71" max="71" width="2.25" style="26" customWidth="1"/>
    <col min="72" max="72" width="5.25" style="483" hidden="1" customWidth="1"/>
    <col min="73" max="74" width="5.375" style="483" hidden="1" customWidth="1"/>
    <col min="75" max="76" width="7.5" style="82" hidden="1" customWidth="1"/>
    <col min="77" max="77" width="6.125" style="38" hidden="1" customWidth="1"/>
    <col min="78" max="78" width="5" style="38" hidden="1" customWidth="1"/>
    <col min="79" max="80" width="5" style="26" hidden="1" customWidth="1"/>
    <col min="81" max="81" width="15.875" style="26" customWidth="1"/>
    <col min="82" max="93" width="12.875" style="26" customWidth="1"/>
    <col min="94" max="100" width="7.5" style="26" customWidth="1"/>
    <col min="101" max="102" width="7.5" style="38" customWidth="1"/>
    <col min="103" max="110" width="5" style="38" customWidth="1"/>
    <col min="111" max="151" width="5" style="1" customWidth="1"/>
    <col min="152" max="16384" width="11" style="1"/>
  </cols>
  <sheetData>
    <row r="1" spans="1:294" ht="21.75" customHeight="1">
      <c r="A1" s="56"/>
      <c r="C1" s="42" t="str">
        <f>IF(FILIACIÓN!C1="","",FILIACIÓN!C1)</f>
        <v xml:space="preserve">UNIDAD EDUCATIVA </v>
      </c>
    </row>
    <row r="2" spans="1:294" ht="21.75" customHeight="1" thickBot="1">
      <c r="A2" s="56"/>
      <c r="C2" s="42" t="str">
        <f>IF(FILIACIÓN!C2="","",FILIACIÓN!C2)</f>
        <v>NIVEL SECUNDARIA COMUNITARIA PRODUCTIVA</v>
      </c>
      <c r="M2" s="264"/>
      <c r="N2" s="264"/>
      <c r="O2" s="264"/>
      <c r="P2" s="264"/>
      <c r="Q2" s="264"/>
      <c r="R2" s="264"/>
      <c r="S2" s="264"/>
      <c r="T2" s="264"/>
      <c r="U2" s="264"/>
      <c r="V2" s="264"/>
      <c r="W2" s="264"/>
      <c r="X2" s="264"/>
      <c r="Y2" s="264"/>
      <c r="Z2" s="264"/>
      <c r="AB2" s="264"/>
      <c r="AC2" s="264"/>
      <c r="AD2" s="264"/>
      <c r="AE2" s="264"/>
      <c r="AH2" s="264"/>
      <c r="AI2" s="264"/>
      <c r="AJ2" s="264"/>
      <c r="AK2" s="264"/>
      <c r="AL2" s="264"/>
      <c r="AM2" s="264"/>
      <c r="AN2" s="264"/>
      <c r="AO2" s="264"/>
      <c r="AP2" s="264"/>
      <c r="AQ2" s="264"/>
      <c r="AR2" s="264"/>
      <c r="AS2" s="264"/>
      <c r="AT2" s="264"/>
      <c r="AU2" s="264"/>
      <c r="AW2" s="264"/>
      <c r="BG2" s="264"/>
      <c r="BH2" s="264"/>
      <c r="BI2" s="264"/>
      <c r="CC2" s="269"/>
      <c r="CD2" s="297" t="s">
        <v>24</v>
      </c>
      <c r="CF2" s="816" t="s">
        <v>183</v>
      </c>
      <c r="CG2" s="816"/>
      <c r="CH2" s="816"/>
      <c r="CI2" s="816"/>
      <c r="CJ2" s="816"/>
      <c r="CK2" s="816"/>
      <c r="CL2" s="816"/>
      <c r="CM2" s="816"/>
      <c r="CN2" s="808" t="s">
        <v>189</v>
      </c>
      <c r="CO2" s="809"/>
    </row>
    <row r="3" spans="1:294" ht="21.75" customHeight="1">
      <c r="A3" s="56"/>
      <c r="C3" s="254" t="str">
        <f>IF(FILIACIÓN!E3="","",FILIACIÓN!E3)</f>
        <v xml:space="preserve">SIE </v>
      </c>
      <c r="E3" s="817" t="s">
        <v>238</v>
      </c>
      <c r="F3" s="817"/>
      <c r="G3" s="817"/>
      <c r="H3" s="817"/>
      <c r="I3" s="817"/>
      <c r="J3" s="817"/>
      <c r="K3" s="817"/>
      <c r="L3" s="817"/>
      <c r="M3" s="817"/>
      <c r="N3" s="817"/>
      <c r="O3" s="817"/>
      <c r="P3" s="817"/>
      <c r="Q3" s="817"/>
      <c r="R3" s="817"/>
      <c r="S3" s="817"/>
      <c r="T3" s="817"/>
      <c r="U3" s="817"/>
      <c r="V3" s="817"/>
      <c r="W3" s="817"/>
      <c r="X3" s="817"/>
      <c r="Y3" s="817"/>
      <c r="Z3" s="817"/>
      <c r="AA3" s="817"/>
      <c r="AB3" s="817"/>
      <c r="AC3" s="817"/>
      <c r="AD3" s="817"/>
      <c r="AE3" s="817"/>
      <c r="AF3" s="817"/>
      <c r="AG3" s="817"/>
      <c r="AH3" s="817"/>
      <c r="AI3" s="817"/>
      <c r="AJ3" s="817"/>
      <c r="AK3" s="817"/>
      <c r="AL3" s="817"/>
      <c r="AM3" s="817"/>
      <c r="AN3" s="817"/>
      <c r="AO3" s="817"/>
      <c r="AP3" s="817"/>
      <c r="AQ3" s="817"/>
      <c r="AR3" s="817"/>
      <c r="AS3" s="817"/>
      <c r="AT3" s="817"/>
      <c r="AU3" s="817"/>
      <c r="AV3" s="817"/>
      <c r="AW3" s="817"/>
      <c r="AX3" s="817"/>
      <c r="AY3" s="817"/>
      <c r="AZ3" s="817"/>
      <c r="BA3" s="817"/>
      <c r="BB3" s="817"/>
      <c r="BC3" s="817"/>
      <c r="BD3" s="817"/>
      <c r="BE3" s="817"/>
      <c r="BF3" s="817"/>
      <c r="BG3" s="817"/>
      <c r="BH3" s="817"/>
      <c r="BI3" s="817"/>
      <c r="BJ3" s="28"/>
      <c r="BK3" s="28"/>
      <c r="BL3" s="28"/>
      <c r="BM3" s="28"/>
      <c r="BN3" s="33"/>
      <c r="BO3" s="106"/>
      <c r="CC3" s="256" t="s">
        <v>14</v>
      </c>
      <c r="CD3" s="298">
        <f>COUNTIF($BP$13:$BP$62,"EFECTIVO")</f>
        <v>0</v>
      </c>
      <c r="CF3" s="813" t="s">
        <v>184</v>
      </c>
      <c r="CG3" s="813"/>
      <c r="CH3" s="814" t="s">
        <v>190</v>
      </c>
      <c r="CI3" s="814"/>
      <c r="CJ3" s="815" t="s">
        <v>185</v>
      </c>
      <c r="CK3" s="815"/>
      <c r="CL3" s="812" t="s">
        <v>250</v>
      </c>
      <c r="CM3" s="812"/>
      <c r="CN3" s="810"/>
      <c r="CO3" s="811"/>
    </row>
    <row r="4" spans="1:294" ht="21.75" customHeight="1" thickBot="1">
      <c r="A4" s="56"/>
      <c r="C4" s="42" t="str">
        <f>IF(FILIACIÓN!C3="","",FILIACIÓN!C3)</f>
        <v xml:space="preserve">TURNO </v>
      </c>
      <c r="E4" s="817"/>
      <c r="F4" s="817"/>
      <c r="G4" s="817"/>
      <c r="H4" s="817"/>
      <c r="I4" s="817"/>
      <c r="J4" s="817"/>
      <c r="K4" s="817"/>
      <c r="L4" s="817"/>
      <c r="M4" s="817"/>
      <c r="N4" s="817"/>
      <c r="O4" s="817"/>
      <c r="P4" s="817"/>
      <c r="Q4" s="817"/>
      <c r="R4" s="817"/>
      <c r="S4" s="817"/>
      <c r="T4" s="817"/>
      <c r="U4" s="817"/>
      <c r="V4" s="817"/>
      <c r="W4" s="817"/>
      <c r="X4" s="817"/>
      <c r="Y4" s="817"/>
      <c r="Z4" s="817"/>
      <c r="AA4" s="817"/>
      <c r="AB4" s="817"/>
      <c r="AC4" s="817"/>
      <c r="AD4" s="817"/>
      <c r="AE4" s="817"/>
      <c r="AF4" s="817"/>
      <c r="AG4" s="817"/>
      <c r="AH4" s="817"/>
      <c r="AI4" s="817"/>
      <c r="AJ4" s="817"/>
      <c r="AK4" s="817"/>
      <c r="AL4" s="817"/>
      <c r="AM4" s="817"/>
      <c r="AN4" s="817"/>
      <c r="AO4" s="817"/>
      <c r="AP4" s="817"/>
      <c r="AQ4" s="817"/>
      <c r="AR4" s="817"/>
      <c r="AS4" s="817"/>
      <c r="AT4" s="817"/>
      <c r="AU4" s="817"/>
      <c r="AV4" s="817"/>
      <c r="AW4" s="817"/>
      <c r="AX4" s="817"/>
      <c r="AY4" s="817"/>
      <c r="AZ4" s="817"/>
      <c r="BA4" s="817"/>
      <c r="BB4" s="817"/>
      <c r="BC4" s="817"/>
      <c r="BD4" s="817"/>
      <c r="BE4" s="817"/>
      <c r="BF4" s="817"/>
      <c r="BG4" s="817"/>
      <c r="BH4" s="817"/>
      <c r="BI4" s="817"/>
      <c r="BJ4" s="28"/>
      <c r="BK4" s="28"/>
      <c r="BL4" s="28"/>
      <c r="BM4" s="265"/>
      <c r="BN4" s="267"/>
      <c r="BO4" s="266"/>
      <c r="BV4" s="30"/>
      <c r="BW4" s="39"/>
      <c r="BX4" s="39"/>
      <c r="BY4" s="39"/>
      <c r="BZ4" s="39"/>
      <c r="CA4" s="30"/>
      <c r="CB4" s="30"/>
      <c r="CC4" s="257" t="s">
        <v>18</v>
      </c>
      <c r="CD4" s="299">
        <f>COUNTIF($BQ$13:$BQ$62,"APROBADO")</f>
        <v>0</v>
      </c>
      <c r="CF4" s="292" t="s">
        <v>24</v>
      </c>
      <c r="CG4" s="292" t="s">
        <v>20</v>
      </c>
      <c r="CH4" s="293" t="s">
        <v>24</v>
      </c>
      <c r="CI4" s="293" t="s">
        <v>20</v>
      </c>
      <c r="CJ4" s="294" t="s">
        <v>24</v>
      </c>
      <c r="CK4" s="294" t="s">
        <v>20</v>
      </c>
      <c r="CL4" s="295" t="s">
        <v>24</v>
      </c>
      <c r="CM4" s="295" t="s">
        <v>20</v>
      </c>
      <c r="CN4" s="296" t="s">
        <v>24</v>
      </c>
      <c r="CO4" s="296" t="s">
        <v>20</v>
      </c>
    </row>
    <row r="5" spans="1:294" ht="21.75" customHeight="1" thickBot="1">
      <c r="C5" s="254" t="str">
        <f>IF(FILIACIÓN!C4="","",FILIACIÓN!C4)</f>
        <v>GESTION 2025</v>
      </c>
      <c r="E5" s="801" t="s">
        <v>275</v>
      </c>
      <c r="F5" s="802"/>
      <c r="G5" s="802"/>
      <c r="H5" s="802"/>
      <c r="I5" s="802"/>
      <c r="J5" s="802"/>
      <c r="K5" s="802"/>
      <c r="L5" s="802"/>
      <c r="M5" s="802"/>
      <c r="N5" s="802"/>
      <c r="O5" s="802"/>
      <c r="P5" s="802"/>
      <c r="Q5" s="802"/>
      <c r="R5" s="802"/>
      <c r="S5" s="802"/>
      <c r="T5" s="802"/>
      <c r="U5" s="802"/>
      <c r="V5" s="802"/>
      <c r="W5" s="802"/>
      <c r="X5" s="802"/>
      <c r="Y5" s="802"/>
      <c r="Z5" s="802"/>
      <c r="AA5" s="802"/>
      <c r="AB5" s="802"/>
      <c r="AC5" s="802"/>
      <c r="AD5" s="802"/>
      <c r="AE5" s="802"/>
      <c r="AF5" s="802"/>
      <c r="AG5" s="802"/>
      <c r="AH5" s="802"/>
      <c r="AI5" s="802"/>
      <c r="AJ5" s="802"/>
      <c r="AK5" s="802"/>
      <c r="AL5" s="802"/>
      <c r="AM5" s="802"/>
      <c r="AN5" s="802"/>
      <c r="AO5" s="802"/>
      <c r="AP5" s="802"/>
      <c r="AQ5" s="802"/>
      <c r="AR5" s="802"/>
      <c r="AS5" s="802"/>
      <c r="AT5" s="802"/>
      <c r="AU5" s="802"/>
      <c r="AV5" s="802"/>
      <c r="AW5" s="802"/>
      <c r="AX5" s="802"/>
      <c r="AY5" s="802"/>
      <c r="AZ5" s="802"/>
      <c r="BA5" s="802"/>
      <c r="BB5" s="802"/>
      <c r="BC5" s="802"/>
      <c r="BD5" s="802"/>
      <c r="BE5" s="802"/>
      <c r="BF5" s="802"/>
      <c r="BG5" s="802"/>
      <c r="BH5" s="802"/>
      <c r="BI5" s="802"/>
      <c r="BJ5" s="802"/>
      <c r="BK5" s="803"/>
      <c r="BL5" s="34"/>
      <c r="BM5" s="840" t="s">
        <v>191</v>
      </c>
      <c r="BN5" s="841"/>
      <c r="BO5" s="841"/>
      <c r="BP5" s="827" t="s">
        <v>3</v>
      </c>
      <c r="BQ5" s="827" t="s">
        <v>17</v>
      </c>
      <c r="BR5" s="824" t="s">
        <v>380</v>
      </c>
      <c r="BS5" s="531"/>
      <c r="BT5" s="111"/>
      <c r="BU5" s="30"/>
      <c r="BV5" s="30"/>
      <c r="CC5" s="258" t="s">
        <v>19</v>
      </c>
      <c r="CD5" s="300">
        <f>COUNTIF($BQ$13:$BQ$62,"REPROBADO")</f>
        <v>0</v>
      </c>
      <c r="CF5" s="291">
        <f>COUNTIF(BO13:BO62,"ED")</f>
        <v>0</v>
      </c>
      <c r="CG5" s="291" t="e">
        <f>ROUND((CF5*100)/CN5,1)</f>
        <v>#DIV/0!</v>
      </c>
      <c r="CH5" s="291">
        <f>COUNTIF(BO13:BO62,"DA")</f>
        <v>0</v>
      </c>
      <c r="CI5" s="291" t="e">
        <f>ROUND((CH5*100)/CN5,1)</f>
        <v>#DIV/0!</v>
      </c>
      <c r="CJ5" s="291">
        <f>COUNTIF(BO13:BO62,"DO")</f>
        <v>0</v>
      </c>
      <c r="CK5" s="253" t="e">
        <f>ROUND((CJ5*100)/CN5,1)</f>
        <v>#DIV/0!</v>
      </c>
      <c r="CL5" s="291">
        <f>COUNTIF(BO13:BO62,"DP")</f>
        <v>0</v>
      </c>
      <c r="CM5" s="291" t="e">
        <f>ROUND((CL5*100)/CN5,1)</f>
        <v>#DIV/0!</v>
      </c>
      <c r="CN5" s="291">
        <f>SUM(CF5,CH5,CJ5,CL5)</f>
        <v>0</v>
      </c>
      <c r="CO5" s="291" t="e">
        <f>SUM(CG5,CI5,CK5,CM5)</f>
        <v>#DIV/0!</v>
      </c>
    </row>
    <row r="6" spans="1:294" s="31" customFormat="1" ht="20.25" customHeight="1" thickBot="1">
      <c r="A6" s="14"/>
      <c r="B6" s="4" t="str">
        <f>FILIACIÓN!E5</f>
        <v>AÑO DE ESCOLARIDAD:</v>
      </c>
      <c r="C6" s="268" t="str">
        <f>IF(FILIACIÓN!F5="","",FILIACIÓN!F5)</f>
        <v/>
      </c>
      <c r="D6" s="32"/>
      <c r="E6" s="805" t="s">
        <v>308</v>
      </c>
      <c r="F6" s="806"/>
      <c r="G6" s="806"/>
      <c r="H6" s="806"/>
      <c r="I6" s="806"/>
      <c r="J6" s="806"/>
      <c r="K6" s="806"/>
      <c r="L6" s="806"/>
      <c r="M6" s="806"/>
      <c r="N6" s="806"/>
      <c r="O6" s="807"/>
      <c r="P6" s="14"/>
      <c r="Q6" s="805" t="s">
        <v>309</v>
      </c>
      <c r="R6" s="806"/>
      <c r="S6" s="806"/>
      <c r="T6" s="806"/>
      <c r="U6" s="806"/>
      <c r="V6" s="806"/>
      <c r="W6" s="806"/>
      <c r="X6" s="806"/>
      <c r="Y6" s="806"/>
      <c r="Z6" s="806"/>
      <c r="AA6" s="806"/>
      <c r="AB6" s="806"/>
      <c r="AC6" s="806"/>
      <c r="AD6" s="806"/>
      <c r="AE6" s="806"/>
      <c r="AF6" s="807"/>
      <c r="AG6" s="14"/>
      <c r="AH6" s="805" t="s">
        <v>310</v>
      </c>
      <c r="AI6" s="806"/>
      <c r="AJ6" s="806"/>
      <c r="AK6" s="806"/>
      <c r="AL6" s="806"/>
      <c r="AM6" s="806"/>
      <c r="AN6" s="806"/>
      <c r="AO6" s="806"/>
      <c r="AP6" s="806"/>
      <c r="AQ6" s="806"/>
      <c r="AR6" s="806"/>
      <c r="AS6" s="806"/>
      <c r="AT6" s="806"/>
      <c r="AU6" s="806"/>
      <c r="AV6" s="806"/>
      <c r="AW6" s="807"/>
      <c r="AX6" s="14"/>
      <c r="AY6" s="805" t="s">
        <v>311</v>
      </c>
      <c r="AZ6" s="806"/>
      <c r="BA6" s="806"/>
      <c r="BB6" s="806"/>
      <c r="BC6" s="806"/>
      <c r="BD6" s="806"/>
      <c r="BE6" s="806"/>
      <c r="BF6" s="806"/>
      <c r="BG6" s="806"/>
      <c r="BH6" s="806"/>
      <c r="BI6" s="807"/>
      <c r="BJ6" s="14"/>
      <c r="BK6" s="492">
        <v>5</v>
      </c>
      <c r="BL6" s="14"/>
      <c r="BM6" s="831" t="s">
        <v>246</v>
      </c>
      <c r="BN6" s="831" t="s">
        <v>247</v>
      </c>
      <c r="BO6" s="834" t="s">
        <v>180</v>
      </c>
      <c r="BP6" s="827"/>
      <c r="BQ6" s="827"/>
      <c r="BR6" s="825"/>
      <c r="BS6" s="531"/>
      <c r="BT6" s="111"/>
      <c r="BU6" s="30"/>
      <c r="BV6" s="30"/>
      <c r="BW6" s="82"/>
      <c r="BX6" s="82"/>
      <c r="BY6" s="82"/>
      <c r="BZ6" s="39"/>
      <c r="CB6" s="30"/>
      <c r="CC6" s="259" t="s">
        <v>9</v>
      </c>
      <c r="CD6" s="301">
        <f>SUM(CD4:CD5)</f>
        <v>0</v>
      </c>
      <c r="CF6" s="30"/>
      <c r="CG6" s="30"/>
      <c r="CH6" s="30"/>
      <c r="CI6" s="30"/>
      <c r="CJ6" s="30"/>
      <c r="CK6" s="30"/>
      <c r="CL6" s="30"/>
      <c r="CM6" s="30"/>
      <c r="CN6" s="30"/>
      <c r="CO6" s="30"/>
      <c r="CP6" s="30"/>
      <c r="CQ6" s="30"/>
      <c r="CR6" s="30"/>
      <c r="CS6" s="30"/>
      <c r="CT6" s="30"/>
      <c r="CU6" s="30"/>
      <c r="CV6" s="30"/>
      <c r="CW6" s="39"/>
      <c r="CX6" s="39"/>
      <c r="CY6" s="39"/>
      <c r="CZ6" s="39"/>
      <c r="DA6" s="39"/>
      <c r="DB6" s="39"/>
      <c r="DC6" s="39"/>
      <c r="DD6" s="39"/>
      <c r="DE6" s="39"/>
      <c r="DF6" s="39"/>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row>
    <row r="7" spans="1:294" ht="20.25" customHeight="1">
      <c r="B7" s="4" t="str">
        <f>FILIACIÓN!E6</f>
        <v>CAMPO:</v>
      </c>
      <c r="C7" s="268" t="str">
        <f>IF(FILIACIÓN!F6="","",FILIACIÓN!F6)</f>
        <v/>
      </c>
      <c r="D7" s="6"/>
      <c r="E7" s="790" t="s">
        <v>21</v>
      </c>
      <c r="F7" s="798"/>
      <c r="G7" s="798"/>
      <c r="H7" s="798"/>
      <c r="I7" s="798"/>
      <c r="J7" s="798"/>
      <c r="K7" s="798"/>
      <c r="L7" s="798"/>
      <c r="M7" s="787"/>
      <c r="N7" s="784"/>
      <c r="O7" s="793" t="s">
        <v>186</v>
      </c>
      <c r="Q7" s="795"/>
      <c r="R7" s="787"/>
      <c r="S7" s="787"/>
      <c r="T7" s="787"/>
      <c r="U7" s="787"/>
      <c r="V7" s="787"/>
      <c r="W7" s="787"/>
      <c r="X7" s="787"/>
      <c r="Y7" s="787"/>
      <c r="Z7" s="787"/>
      <c r="AA7" s="787"/>
      <c r="AB7" s="787"/>
      <c r="AC7" s="787"/>
      <c r="AD7" s="787"/>
      <c r="AE7" s="784"/>
      <c r="AF7" s="793" t="s">
        <v>186</v>
      </c>
      <c r="AH7" s="795"/>
      <c r="AI7" s="787"/>
      <c r="AJ7" s="787"/>
      <c r="AK7" s="787"/>
      <c r="AL7" s="787"/>
      <c r="AM7" s="787"/>
      <c r="AN7" s="787"/>
      <c r="AO7" s="787"/>
      <c r="AP7" s="787"/>
      <c r="AQ7" s="787"/>
      <c r="AR7" s="787"/>
      <c r="AS7" s="787"/>
      <c r="AT7" s="787"/>
      <c r="AU7" s="787"/>
      <c r="AV7" s="837"/>
      <c r="AW7" s="793" t="s">
        <v>186</v>
      </c>
      <c r="AY7" s="842"/>
      <c r="AZ7" s="798"/>
      <c r="BA7" s="798"/>
      <c r="BB7" s="798"/>
      <c r="BC7" s="798"/>
      <c r="BD7" s="798"/>
      <c r="BE7" s="798"/>
      <c r="BF7" s="798"/>
      <c r="BG7" s="787"/>
      <c r="BH7" s="787"/>
      <c r="BI7" s="793" t="s">
        <v>186</v>
      </c>
      <c r="BK7" s="820" t="s">
        <v>312</v>
      </c>
      <c r="BM7" s="832"/>
      <c r="BN7" s="832"/>
      <c r="BO7" s="835"/>
      <c r="BP7" s="827"/>
      <c r="BQ7" s="827"/>
      <c r="BR7" s="825"/>
      <c r="BS7" s="531"/>
      <c r="BT7" s="111"/>
      <c r="BU7" s="30"/>
      <c r="BV7" s="30"/>
      <c r="BY7" s="82"/>
      <c r="CA7" s="111"/>
    </row>
    <row r="8" spans="1:294" ht="20.25" customHeight="1">
      <c r="B8" s="4" t="str">
        <f>FILIACIÓN!E7</f>
        <v>ÁREA:</v>
      </c>
      <c r="C8" s="268" t="str">
        <f>IF(FILIACIÓN!F7="","",FILIACIÓN!F7)</f>
        <v/>
      </c>
      <c r="D8" s="6"/>
      <c r="E8" s="791"/>
      <c r="F8" s="799"/>
      <c r="G8" s="799"/>
      <c r="H8" s="799"/>
      <c r="I8" s="799"/>
      <c r="J8" s="799"/>
      <c r="K8" s="799"/>
      <c r="L8" s="799"/>
      <c r="M8" s="788"/>
      <c r="N8" s="785"/>
      <c r="O8" s="793"/>
      <c r="Q8" s="796"/>
      <c r="R8" s="788"/>
      <c r="S8" s="788"/>
      <c r="T8" s="788"/>
      <c r="U8" s="788"/>
      <c r="V8" s="788"/>
      <c r="W8" s="788"/>
      <c r="X8" s="788"/>
      <c r="Y8" s="788"/>
      <c r="Z8" s="788"/>
      <c r="AA8" s="788"/>
      <c r="AB8" s="788"/>
      <c r="AC8" s="788"/>
      <c r="AD8" s="788"/>
      <c r="AE8" s="785"/>
      <c r="AF8" s="793"/>
      <c r="AH8" s="796"/>
      <c r="AI8" s="788"/>
      <c r="AJ8" s="788"/>
      <c r="AK8" s="788"/>
      <c r="AL8" s="788"/>
      <c r="AM8" s="788"/>
      <c r="AN8" s="788"/>
      <c r="AO8" s="788"/>
      <c r="AP8" s="788"/>
      <c r="AQ8" s="788"/>
      <c r="AR8" s="788"/>
      <c r="AS8" s="788"/>
      <c r="AT8" s="788"/>
      <c r="AU8" s="788"/>
      <c r="AV8" s="838"/>
      <c r="AW8" s="793"/>
      <c r="AY8" s="843"/>
      <c r="AZ8" s="799"/>
      <c r="BA8" s="799"/>
      <c r="BB8" s="799"/>
      <c r="BC8" s="799"/>
      <c r="BD8" s="799"/>
      <c r="BE8" s="799"/>
      <c r="BF8" s="799"/>
      <c r="BG8" s="788"/>
      <c r="BH8" s="788"/>
      <c r="BI8" s="793"/>
      <c r="BK8" s="821"/>
      <c r="BM8" s="832"/>
      <c r="BN8" s="832"/>
      <c r="BO8" s="835"/>
      <c r="BP8" s="827"/>
      <c r="BQ8" s="827"/>
      <c r="BR8" s="825"/>
      <c r="BS8" s="531"/>
      <c r="BT8" s="111"/>
      <c r="BU8" s="30"/>
      <c r="BV8" s="30"/>
      <c r="BY8" s="82"/>
      <c r="CA8" s="111"/>
    </row>
    <row r="9" spans="1:294" ht="20.25" customHeight="1">
      <c r="B9" s="27" t="str">
        <f>FILIACIÓN!E8</f>
        <v>MAESTRO/A:</v>
      </c>
      <c r="C9" s="268" t="str">
        <f>IF(FILIACIÓN!F8="","",FILIACIÓN!F8)</f>
        <v>nombre maestro</v>
      </c>
      <c r="E9" s="791"/>
      <c r="F9" s="799"/>
      <c r="G9" s="799"/>
      <c r="H9" s="799"/>
      <c r="I9" s="799"/>
      <c r="J9" s="799"/>
      <c r="K9" s="799"/>
      <c r="L9" s="799"/>
      <c r="M9" s="788"/>
      <c r="N9" s="785"/>
      <c r="O9" s="793"/>
      <c r="Q9" s="796"/>
      <c r="R9" s="788"/>
      <c r="S9" s="788"/>
      <c r="T9" s="788"/>
      <c r="U9" s="788"/>
      <c r="V9" s="788"/>
      <c r="W9" s="788"/>
      <c r="X9" s="788"/>
      <c r="Y9" s="788"/>
      <c r="Z9" s="788"/>
      <c r="AA9" s="788"/>
      <c r="AB9" s="788"/>
      <c r="AC9" s="788"/>
      <c r="AD9" s="788"/>
      <c r="AE9" s="785"/>
      <c r="AF9" s="793"/>
      <c r="AH9" s="796"/>
      <c r="AI9" s="788"/>
      <c r="AJ9" s="788"/>
      <c r="AK9" s="788"/>
      <c r="AL9" s="788"/>
      <c r="AM9" s="788"/>
      <c r="AN9" s="788"/>
      <c r="AO9" s="788"/>
      <c r="AP9" s="788"/>
      <c r="AQ9" s="788"/>
      <c r="AR9" s="788"/>
      <c r="AS9" s="788"/>
      <c r="AT9" s="788"/>
      <c r="AU9" s="788"/>
      <c r="AV9" s="838"/>
      <c r="AW9" s="793"/>
      <c r="AY9" s="843"/>
      <c r="AZ9" s="799"/>
      <c r="BA9" s="799"/>
      <c r="BB9" s="799"/>
      <c r="BC9" s="799"/>
      <c r="BD9" s="799"/>
      <c r="BE9" s="799"/>
      <c r="BF9" s="799"/>
      <c r="BG9" s="788"/>
      <c r="BH9" s="788"/>
      <c r="BI9" s="793"/>
      <c r="BK9" s="821"/>
      <c r="BM9" s="832"/>
      <c r="BN9" s="832"/>
      <c r="BO9" s="835"/>
      <c r="BP9" s="827"/>
      <c r="BQ9" s="827"/>
      <c r="BR9" s="825"/>
      <c r="BS9" s="531"/>
      <c r="BT9" s="111"/>
      <c r="BU9" s="30"/>
      <c r="BV9" s="30"/>
      <c r="BW9" s="818"/>
      <c r="BX9" s="818"/>
      <c r="BY9" s="82"/>
      <c r="CA9" s="111"/>
    </row>
    <row r="10" spans="1:294" ht="45.75" customHeight="1">
      <c r="E10" s="791"/>
      <c r="F10" s="799"/>
      <c r="G10" s="799"/>
      <c r="H10" s="799"/>
      <c r="I10" s="799"/>
      <c r="J10" s="799"/>
      <c r="K10" s="799"/>
      <c r="L10" s="799"/>
      <c r="M10" s="788"/>
      <c r="N10" s="785"/>
      <c r="O10" s="793"/>
      <c r="Q10" s="796"/>
      <c r="R10" s="788"/>
      <c r="S10" s="788"/>
      <c r="T10" s="788"/>
      <c r="U10" s="788"/>
      <c r="V10" s="788"/>
      <c r="W10" s="788"/>
      <c r="X10" s="788"/>
      <c r="Y10" s="788"/>
      <c r="Z10" s="788"/>
      <c r="AA10" s="788"/>
      <c r="AB10" s="788"/>
      <c r="AC10" s="788"/>
      <c r="AD10" s="788"/>
      <c r="AE10" s="785"/>
      <c r="AF10" s="793"/>
      <c r="AH10" s="796"/>
      <c r="AI10" s="788"/>
      <c r="AJ10" s="788"/>
      <c r="AK10" s="788"/>
      <c r="AL10" s="788"/>
      <c r="AM10" s="788"/>
      <c r="AN10" s="788"/>
      <c r="AO10" s="788"/>
      <c r="AP10" s="788"/>
      <c r="AQ10" s="788"/>
      <c r="AR10" s="788"/>
      <c r="AS10" s="788"/>
      <c r="AT10" s="788"/>
      <c r="AU10" s="788"/>
      <c r="AV10" s="838"/>
      <c r="AW10" s="793"/>
      <c r="AY10" s="843"/>
      <c r="AZ10" s="799"/>
      <c r="BA10" s="799"/>
      <c r="BB10" s="799"/>
      <c r="BC10" s="799"/>
      <c r="BD10" s="799"/>
      <c r="BE10" s="799"/>
      <c r="BF10" s="799"/>
      <c r="BG10" s="788"/>
      <c r="BH10" s="788"/>
      <c r="BI10" s="793"/>
      <c r="BK10" s="821"/>
      <c r="BM10" s="832"/>
      <c r="BN10" s="832"/>
      <c r="BO10" s="835"/>
      <c r="BP10" s="827"/>
      <c r="BQ10" s="827"/>
      <c r="BR10" s="825"/>
      <c r="BS10" s="537"/>
      <c r="BT10" s="828" t="s">
        <v>302</v>
      </c>
      <c r="BU10" s="829"/>
      <c r="BV10" s="830"/>
      <c r="BW10" s="818"/>
      <c r="BX10" s="818"/>
      <c r="BY10" s="82"/>
      <c r="CA10" s="823" t="s">
        <v>380</v>
      </c>
    </row>
    <row r="11" spans="1:294" ht="40.5" customHeight="1" thickBot="1">
      <c r="A11" s="345"/>
      <c r="B11" s="345"/>
      <c r="C11" s="345"/>
      <c r="D11" s="347" t="b">
        <v>0</v>
      </c>
      <c r="E11" s="791"/>
      <c r="F11" s="799"/>
      <c r="G11" s="799"/>
      <c r="H11" s="799"/>
      <c r="I11" s="799"/>
      <c r="J11" s="799"/>
      <c r="K11" s="799"/>
      <c r="L11" s="799"/>
      <c r="M11" s="788"/>
      <c r="N11" s="785"/>
      <c r="O11" s="793"/>
      <c r="Q11" s="796"/>
      <c r="R11" s="788"/>
      <c r="S11" s="788"/>
      <c r="T11" s="788"/>
      <c r="U11" s="788"/>
      <c r="V11" s="788"/>
      <c r="W11" s="788"/>
      <c r="X11" s="788"/>
      <c r="Y11" s="788"/>
      <c r="Z11" s="788"/>
      <c r="AA11" s="788"/>
      <c r="AB11" s="788"/>
      <c r="AC11" s="788"/>
      <c r="AD11" s="788"/>
      <c r="AE11" s="785"/>
      <c r="AF11" s="793"/>
      <c r="AH11" s="796"/>
      <c r="AI11" s="788"/>
      <c r="AJ11" s="788"/>
      <c r="AK11" s="788"/>
      <c r="AL11" s="788"/>
      <c r="AM11" s="788"/>
      <c r="AN11" s="788"/>
      <c r="AO11" s="788"/>
      <c r="AP11" s="788"/>
      <c r="AQ11" s="788"/>
      <c r="AR11" s="788"/>
      <c r="AS11" s="788"/>
      <c r="AT11" s="788"/>
      <c r="AU11" s="788"/>
      <c r="AV11" s="838"/>
      <c r="AW11" s="793"/>
      <c r="AY11" s="843"/>
      <c r="AZ11" s="799"/>
      <c r="BA11" s="799"/>
      <c r="BB11" s="799"/>
      <c r="BC11" s="799"/>
      <c r="BD11" s="799"/>
      <c r="BE11" s="799"/>
      <c r="BF11" s="799"/>
      <c r="BG11" s="788"/>
      <c r="BH11" s="788"/>
      <c r="BI11" s="793"/>
      <c r="BK11" s="821"/>
      <c r="BM11" s="832"/>
      <c r="BN11" s="832"/>
      <c r="BO11" s="835"/>
      <c r="BP11" s="827"/>
      <c r="BQ11" s="827"/>
      <c r="BR11" s="825"/>
      <c r="BS11" s="537"/>
      <c r="BT11" s="827"/>
      <c r="BU11" s="819"/>
      <c r="BV11" s="819"/>
      <c r="BW11" s="818"/>
      <c r="BX11" s="818"/>
      <c r="BY11" s="82"/>
      <c r="CA11" s="823"/>
    </row>
    <row r="12" spans="1:294" ht="31.5" customHeight="1" thickBot="1">
      <c r="A12" s="116" t="s">
        <v>0</v>
      </c>
      <c r="B12" s="781" t="s">
        <v>200</v>
      </c>
      <c r="C12" s="782"/>
      <c r="D12" s="783"/>
      <c r="E12" s="792"/>
      <c r="F12" s="800"/>
      <c r="G12" s="800"/>
      <c r="H12" s="800"/>
      <c r="I12" s="800"/>
      <c r="J12" s="800"/>
      <c r="K12" s="800"/>
      <c r="L12" s="800"/>
      <c r="M12" s="789"/>
      <c r="N12" s="786"/>
      <c r="O12" s="794"/>
      <c r="P12" s="115"/>
      <c r="Q12" s="797"/>
      <c r="R12" s="789"/>
      <c r="S12" s="789"/>
      <c r="T12" s="789"/>
      <c r="U12" s="789"/>
      <c r="V12" s="789"/>
      <c r="W12" s="789"/>
      <c r="X12" s="789"/>
      <c r="Y12" s="789"/>
      <c r="Z12" s="789"/>
      <c r="AA12" s="789"/>
      <c r="AB12" s="789"/>
      <c r="AC12" s="789"/>
      <c r="AD12" s="789"/>
      <c r="AE12" s="786"/>
      <c r="AF12" s="794"/>
      <c r="AG12" s="45"/>
      <c r="AH12" s="797"/>
      <c r="AI12" s="789"/>
      <c r="AJ12" s="789"/>
      <c r="AK12" s="789"/>
      <c r="AL12" s="789"/>
      <c r="AM12" s="789"/>
      <c r="AN12" s="789"/>
      <c r="AO12" s="789"/>
      <c r="AP12" s="789"/>
      <c r="AQ12" s="789"/>
      <c r="AR12" s="789"/>
      <c r="AS12" s="789"/>
      <c r="AT12" s="789"/>
      <c r="AU12" s="789"/>
      <c r="AV12" s="839"/>
      <c r="AW12" s="794"/>
      <c r="AY12" s="844"/>
      <c r="AZ12" s="800"/>
      <c r="BA12" s="800"/>
      <c r="BB12" s="800"/>
      <c r="BC12" s="800"/>
      <c r="BD12" s="800"/>
      <c r="BE12" s="800"/>
      <c r="BF12" s="800"/>
      <c r="BG12" s="789"/>
      <c r="BH12" s="789"/>
      <c r="BI12" s="794"/>
      <c r="BK12" s="822"/>
      <c r="BM12" s="833"/>
      <c r="BN12" s="833"/>
      <c r="BO12" s="836"/>
      <c r="BP12" s="827"/>
      <c r="BQ12" s="827"/>
      <c r="BR12" s="826"/>
      <c r="BS12" s="537"/>
      <c r="BT12" s="827"/>
      <c r="BU12" s="819"/>
      <c r="BV12" s="819"/>
      <c r="BW12" s="818"/>
      <c r="BX12" s="818"/>
      <c r="BY12" s="82"/>
      <c r="CA12" s="823"/>
      <c r="CB12" s="26" t="s">
        <v>272</v>
      </c>
      <c r="CC12" s="38" t="s">
        <v>270</v>
      </c>
    </row>
    <row r="13" spans="1:294" s="31" customFormat="1" ht="27" customHeight="1">
      <c r="A13" s="91">
        <f>--SUBTOTAL(2,CC$12:CC13)</f>
        <v>1</v>
      </c>
      <c r="B13" s="778" t="str">
        <f>IF(FILIACIÓN!B11="","",UPPER(FILIACIÓN!B11))</f>
        <v/>
      </c>
      <c r="C13" s="779"/>
      <c r="D13" s="780"/>
      <c r="E13" s="534" t="str">
        <f>'ASISTENCIA 1'!CD14</f>
        <v/>
      </c>
      <c r="F13" s="624"/>
      <c r="G13" s="624"/>
      <c r="H13" s="624"/>
      <c r="I13" s="624"/>
      <c r="J13" s="624"/>
      <c r="K13" s="624"/>
      <c r="L13" s="624"/>
      <c r="M13" s="88"/>
      <c r="N13" s="88"/>
      <c r="O13" s="376" t="str">
        <f>IFERROR(IF(COUNTIF(E13:N13,"&gt;0")&gt;0,AVERAGE(E13:N13),""),"")</f>
        <v/>
      </c>
      <c r="P13" s="59"/>
      <c r="Q13" s="118"/>
      <c r="R13" s="575"/>
      <c r="S13" s="575"/>
      <c r="T13" s="575"/>
      <c r="U13" s="575"/>
      <c r="V13" s="575"/>
      <c r="W13" s="575"/>
      <c r="X13" s="575"/>
      <c r="Y13" s="575"/>
      <c r="Z13" s="575"/>
      <c r="AA13" s="119"/>
      <c r="AB13" s="88"/>
      <c r="AC13" s="88"/>
      <c r="AD13" s="88"/>
      <c r="AE13" s="88"/>
      <c r="AF13" s="376" t="str">
        <f>IFERROR(IF(COUNTIF(Q13:AE13,"&gt;0")&gt;0,AVERAGE(Q13:AE13),""),"")</f>
        <v/>
      </c>
      <c r="AG13" s="59"/>
      <c r="AH13" s="118"/>
      <c r="AI13" s="575"/>
      <c r="AJ13" s="575"/>
      <c r="AK13" s="575"/>
      <c r="AL13" s="575"/>
      <c r="AM13" s="575"/>
      <c r="AN13" s="575"/>
      <c r="AO13" s="575"/>
      <c r="AP13" s="575"/>
      <c r="AQ13" s="575"/>
      <c r="AR13" s="119"/>
      <c r="AS13" s="119"/>
      <c r="AT13" s="119"/>
      <c r="AU13" s="119"/>
      <c r="AV13" s="88"/>
      <c r="AW13" s="376" t="str">
        <f>IFERROR(IF(COUNTIF(AH13:AV13,"&gt;0")&gt;0,AVERAGE(AH13:AV13),""),"")</f>
        <v/>
      </c>
      <c r="AX13" s="59"/>
      <c r="AY13" s="118"/>
      <c r="AZ13" s="575"/>
      <c r="BA13" s="575"/>
      <c r="BB13" s="575"/>
      <c r="BC13" s="575"/>
      <c r="BD13" s="575"/>
      <c r="BE13" s="575"/>
      <c r="BF13" s="575"/>
      <c r="BG13" s="88"/>
      <c r="BH13" s="88"/>
      <c r="BI13" s="376" t="str">
        <f>IFERROR(IF(COUNTIF(AY13:BH13,"&gt;0")&gt;0,AVERAGE(AY13:BH13),""),"")</f>
        <v/>
      </c>
      <c r="BJ13" s="371"/>
      <c r="BK13" s="493"/>
      <c r="BL13" s="373"/>
      <c r="BM13" s="196" t="str">
        <f>IF(SUM(O13,AF13,AW13,BI13,BK13)=0,"",ROUND(SUM(O13,AF13,AW13,BI13,BK13),0))</f>
        <v/>
      </c>
      <c r="BN13" s="532" t="str">
        <f>IF(SUM(O13,AF13,AW13,BI13,BK13)=0,"",SUM(O13,AF13,AW13,BI13,BK13))</f>
        <v/>
      </c>
      <c r="BO13" s="191" t="str">
        <f>IF(AND(BM13&gt;=1,BM13&lt;=50),"ED",IF(AND(BM13&gt;=51,BM13&lt;=68),"DA",IF(AND(BM13&gt;=69,BM13&lt;=84),"DO",IF(AND(BM13&gt;=85,BM13&lt;=100),"DP"," "))))</f>
        <v xml:space="preserve"> </v>
      </c>
      <c r="BP13" s="530" t="str">
        <f>FILIACIÓN!Y11</f>
        <v/>
      </c>
      <c r="BQ13" s="530" t="str">
        <f>IF(OR(BM13="",BM13=0),"",IF(BM13&gt;=51,"APROBADO","REPROBADO"))</f>
        <v/>
      </c>
      <c r="BR13" s="530" t="str">
        <f>IF(OR(BN13="",BN13=0),"",_xlfn.RANK.EQ(BN13,$BN$13:$BN$62))</f>
        <v/>
      </c>
      <c r="BS13" s="530"/>
      <c r="BT13" s="484"/>
      <c r="BU13" s="484"/>
      <c r="BV13" s="484"/>
      <c r="BW13" s="82"/>
      <c r="BX13" s="82"/>
      <c r="BY13" s="82"/>
      <c r="BZ13" s="39"/>
      <c r="CA13" s="605" t="str">
        <f>IF(OR(BN13="",BN13=0),"",_xlfn.RANK.EQ(BN13,$BN$13:$BN$62))</f>
        <v/>
      </c>
      <c r="CB13" s="30" t="str">
        <f>IF(FILIACIÓN!Z11="MOSTRAR","1","")</f>
        <v/>
      </c>
      <c r="CC13" s="39">
        <v>1</v>
      </c>
      <c r="CD13" s="30"/>
      <c r="CE13" s="30"/>
      <c r="CF13" s="30"/>
      <c r="CG13" s="30"/>
      <c r="CH13" s="30"/>
      <c r="CI13" s="30"/>
      <c r="CJ13" s="30"/>
      <c r="CK13" s="30"/>
      <c r="CL13" s="30"/>
      <c r="CM13" s="30"/>
      <c r="CN13" s="30"/>
      <c r="CO13" s="30"/>
      <c r="CP13" s="30"/>
      <c r="CQ13" s="30"/>
      <c r="CR13" s="30"/>
      <c r="CS13" s="30"/>
      <c r="CT13" s="30"/>
      <c r="CU13" s="30"/>
      <c r="CV13" s="30"/>
      <c r="CW13" s="39"/>
      <c r="CX13" s="39"/>
      <c r="CY13" s="39"/>
      <c r="CZ13" s="39"/>
      <c r="DA13" s="39"/>
      <c r="DB13" s="39"/>
      <c r="DC13" s="39"/>
      <c r="DD13" s="39"/>
      <c r="DE13" s="39"/>
      <c r="DF13" s="39"/>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row>
    <row r="14" spans="1:294" s="31" customFormat="1" ht="27" customHeight="1">
      <c r="A14" s="92">
        <f>--SUBTOTAL(2,CC$12:CC14)</f>
        <v>2</v>
      </c>
      <c r="B14" s="772" t="str">
        <f>IF(FILIACIÓN!B12="","",UPPER(FILIACIÓN!B12))</f>
        <v/>
      </c>
      <c r="C14" s="773"/>
      <c r="D14" s="774"/>
      <c r="E14" s="535" t="str">
        <f>'ASISTENCIA 1'!CD15</f>
        <v/>
      </c>
      <c r="F14" s="625"/>
      <c r="G14" s="625"/>
      <c r="H14" s="625"/>
      <c r="I14" s="625"/>
      <c r="J14" s="625"/>
      <c r="K14" s="625"/>
      <c r="L14" s="625"/>
      <c r="M14" s="89"/>
      <c r="N14" s="89"/>
      <c r="O14" s="377" t="str">
        <f t="shared" ref="O14:O62" si="0">IFERROR(IF(COUNTIF(E14:N14,"&gt;0")&gt;0,AVERAGE(E14:N14),""),"")</f>
        <v/>
      </c>
      <c r="P14" s="59"/>
      <c r="Q14" s="120"/>
      <c r="R14" s="576"/>
      <c r="S14" s="576"/>
      <c r="T14" s="576"/>
      <c r="U14" s="576"/>
      <c r="V14" s="576"/>
      <c r="W14" s="576"/>
      <c r="X14" s="576"/>
      <c r="Y14" s="576"/>
      <c r="Z14" s="576"/>
      <c r="AA14" s="121"/>
      <c r="AB14" s="89"/>
      <c r="AC14" s="89"/>
      <c r="AD14" s="89"/>
      <c r="AE14" s="89"/>
      <c r="AF14" s="377" t="str">
        <f t="shared" ref="AF14:AF62" si="1">IFERROR(IF(COUNTIF(Q14:AE14,"&gt;0")&gt;0,AVERAGE(Q14:AE14),""),"")</f>
        <v/>
      </c>
      <c r="AG14" s="59"/>
      <c r="AH14" s="120"/>
      <c r="AI14" s="576"/>
      <c r="AJ14" s="576"/>
      <c r="AK14" s="576"/>
      <c r="AL14" s="576"/>
      <c r="AM14" s="576"/>
      <c r="AN14" s="576"/>
      <c r="AO14" s="576"/>
      <c r="AP14" s="576"/>
      <c r="AQ14" s="576"/>
      <c r="AR14" s="121"/>
      <c r="AS14" s="121"/>
      <c r="AT14" s="121"/>
      <c r="AU14" s="121"/>
      <c r="AV14" s="89"/>
      <c r="AW14" s="377" t="str">
        <f t="shared" ref="AW14:AW62" si="2">IFERROR(IF(COUNTIF(AH14:AV14,"&gt;0")&gt;0,AVERAGE(AH14:AV14),""),"")</f>
        <v/>
      </c>
      <c r="AX14" s="59"/>
      <c r="AY14" s="120"/>
      <c r="AZ14" s="576"/>
      <c r="BA14" s="576"/>
      <c r="BB14" s="576"/>
      <c r="BC14" s="576"/>
      <c r="BD14" s="576"/>
      <c r="BE14" s="576"/>
      <c r="BF14" s="576"/>
      <c r="BG14" s="89"/>
      <c r="BH14" s="89"/>
      <c r="BI14" s="377" t="str">
        <f t="shared" ref="BI14:BI62" si="3">IFERROR(IF(COUNTIF(AY14:BH14,"&gt;0")&gt;0,AVERAGE(AY14:BH14),""),"")</f>
        <v/>
      </c>
      <c r="BJ14" s="371"/>
      <c r="BK14" s="494"/>
      <c r="BL14" s="373"/>
      <c r="BM14" s="196" t="str">
        <f t="shared" ref="BM14:BM62" si="4">IF(SUM(O14,AF14,AW14,BI14,BK14)=0,"",ROUND(SUM(O14,AF14,AW14,BI14,BK14),0))</f>
        <v/>
      </c>
      <c r="BN14" s="532" t="str">
        <f t="shared" ref="BN14:BN62" si="5">IF(SUM(O14,AF14,AW14,BI14,BK14)=0,"",SUM(O14,AF14,AW14,BI14,BK14))</f>
        <v/>
      </c>
      <c r="BO14" s="192" t="str">
        <f t="shared" ref="BO14:BO61" si="6">IF(AND(BM14&gt;=1,BM14&lt;=50),"ED",IF(AND(BM14&gt;=51,BM14&lt;=68),"DA",IF(AND(BM14&gt;=69,BM14&lt;=84),"DO",IF(AND(BM14&gt;=85,BM14&lt;=100),"DP"," "))))</f>
        <v xml:space="preserve"> </v>
      </c>
      <c r="BP14" s="530" t="str">
        <f>FILIACIÓN!Y12</f>
        <v/>
      </c>
      <c r="BQ14" s="530" t="str">
        <f t="shared" ref="BQ14:BQ62" si="7">IF(OR(BM14="",BM14=0),"",IF(BM14&gt;=51,"APROBADO","REPROBADO"))</f>
        <v/>
      </c>
      <c r="BR14" s="530" t="str">
        <f t="shared" ref="BR14:BR62" si="8">IF(OR(BN14="",BN14=0),"",_xlfn.RANK.EQ(BN14,$BN$13:$BN$62))</f>
        <v/>
      </c>
      <c r="BS14" s="530"/>
      <c r="BT14" s="484"/>
      <c r="BU14" s="484"/>
      <c r="BV14" s="484"/>
      <c r="BW14" s="82"/>
      <c r="BX14" s="82"/>
      <c r="BY14" s="82"/>
      <c r="BZ14" s="39"/>
      <c r="CA14" s="605" t="str">
        <f t="shared" ref="CA14:CA61" si="9">IF(OR(BN14="",BN14=0),"",_xlfn.RANK.EQ(BN14,$BN$13:$BN$62))</f>
        <v/>
      </c>
      <c r="CB14" s="30" t="str">
        <f>IF(FILIACIÓN!Z12="MOSTRAR","1","")</f>
        <v/>
      </c>
      <c r="CC14" s="39">
        <v>2</v>
      </c>
      <c r="CD14" s="30"/>
      <c r="CE14" s="30"/>
      <c r="CF14" s="30"/>
      <c r="CG14" s="30"/>
      <c r="CH14" s="30"/>
      <c r="CI14" s="30"/>
      <c r="CJ14" s="30"/>
      <c r="CK14" s="30"/>
      <c r="CL14" s="30"/>
      <c r="CM14" s="30"/>
      <c r="CN14" s="30"/>
      <c r="CO14" s="30"/>
      <c r="CP14" s="30"/>
      <c r="CQ14" s="30"/>
      <c r="CR14" s="30"/>
      <c r="CS14" s="30"/>
      <c r="CT14" s="30"/>
      <c r="CU14" s="30"/>
      <c r="CV14" s="30"/>
      <c r="CW14" s="39"/>
      <c r="CX14" s="39"/>
      <c r="CY14" s="39"/>
      <c r="CZ14" s="39"/>
      <c r="DA14" s="39"/>
      <c r="DB14" s="39"/>
      <c r="DC14" s="39"/>
      <c r="DD14" s="39"/>
      <c r="DE14" s="39"/>
      <c r="DF14" s="39"/>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row>
    <row r="15" spans="1:294" s="31" customFormat="1" ht="27" customHeight="1">
      <c r="A15" s="92">
        <f>--SUBTOTAL(2,CC$12:CC15)</f>
        <v>3</v>
      </c>
      <c r="B15" s="772" t="str">
        <f>IF(FILIACIÓN!B13="","",UPPER(FILIACIÓN!B13))</f>
        <v/>
      </c>
      <c r="C15" s="773"/>
      <c r="D15" s="774"/>
      <c r="E15" s="535" t="str">
        <f>'ASISTENCIA 1'!CD16</f>
        <v/>
      </c>
      <c r="F15" s="625"/>
      <c r="G15" s="625"/>
      <c r="H15" s="625"/>
      <c r="I15" s="625"/>
      <c r="J15" s="625"/>
      <c r="K15" s="625"/>
      <c r="L15" s="625"/>
      <c r="M15" s="89"/>
      <c r="N15" s="89"/>
      <c r="O15" s="377" t="str">
        <f t="shared" si="0"/>
        <v/>
      </c>
      <c r="P15" s="59"/>
      <c r="Q15" s="120"/>
      <c r="R15" s="576"/>
      <c r="S15" s="576"/>
      <c r="T15" s="576"/>
      <c r="U15" s="576"/>
      <c r="V15" s="576"/>
      <c r="W15" s="576"/>
      <c r="X15" s="576"/>
      <c r="Y15" s="576"/>
      <c r="Z15" s="576"/>
      <c r="AA15" s="121"/>
      <c r="AB15" s="89"/>
      <c r="AC15" s="89"/>
      <c r="AD15" s="89"/>
      <c r="AE15" s="89"/>
      <c r="AF15" s="377" t="str">
        <f t="shared" si="1"/>
        <v/>
      </c>
      <c r="AG15" s="59"/>
      <c r="AH15" s="120"/>
      <c r="AI15" s="576"/>
      <c r="AJ15" s="576"/>
      <c r="AK15" s="576"/>
      <c r="AL15" s="576"/>
      <c r="AM15" s="576"/>
      <c r="AN15" s="576"/>
      <c r="AO15" s="576"/>
      <c r="AP15" s="576"/>
      <c r="AQ15" s="576"/>
      <c r="AR15" s="121"/>
      <c r="AS15" s="121"/>
      <c r="AT15" s="121"/>
      <c r="AU15" s="121"/>
      <c r="AV15" s="89"/>
      <c r="AW15" s="377" t="str">
        <f t="shared" si="2"/>
        <v/>
      </c>
      <c r="AX15" s="59"/>
      <c r="AY15" s="120"/>
      <c r="AZ15" s="576"/>
      <c r="BA15" s="576"/>
      <c r="BB15" s="576"/>
      <c r="BC15" s="576"/>
      <c r="BD15" s="576"/>
      <c r="BE15" s="576"/>
      <c r="BF15" s="576"/>
      <c r="BG15" s="89"/>
      <c r="BH15" s="89"/>
      <c r="BI15" s="377" t="str">
        <f t="shared" si="3"/>
        <v/>
      </c>
      <c r="BJ15" s="371"/>
      <c r="BK15" s="494"/>
      <c r="BL15" s="373"/>
      <c r="BM15" s="196" t="str">
        <f t="shared" si="4"/>
        <v/>
      </c>
      <c r="BN15" s="532" t="str">
        <f t="shared" si="5"/>
        <v/>
      </c>
      <c r="BO15" s="192" t="str">
        <f t="shared" si="6"/>
        <v xml:space="preserve"> </v>
      </c>
      <c r="BP15" s="530" t="str">
        <f>FILIACIÓN!Y13</f>
        <v/>
      </c>
      <c r="BQ15" s="530" t="str">
        <f t="shared" si="7"/>
        <v/>
      </c>
      <c r="BR15" s="530" t="str">
        <f t="shared" si="8"/>
        <v/>
      </c>
      <c r="BS15" s="530"/>
      <c r="BT15" s="484"/>
      <c r="BU15" s="484"/>
      <c r="BV15" s="484"/>
      <c r="BW15" s="82"/>
      <c r="BX15" s="82"/>
      <c r="BY15" s="82"/>
      <c r="BZ15" s="39"/>
      <c r="CA15" s="605" t="str">
        <f t="shared" si="9"/>
        <v/>
      </c>
      <c r="CB15" s="30" t="str">
        <f>IF(FILIACIÓN!Z13="MOSTRAR","1","")</f>
        <v/>
      </c>
      <c r="CC15" s="39">
        <v>3</v>
      </c>
      <c r="CD15" s="30"/>
      <c r="CE15" s="30"/>
      <c r="CF15" s="30"/>
      <c r="CG15" s="30"/>
      <c r="CH15" s="30"/>
      <c r="CI15" s="30"/>
      <c r="CJ15" s="30"/>
      <c r="CK15" s="30"/>
      <c r="CL15" s="30"/>
      <c r="CM15" s="30"/>
      <c r="CN15" s="30"/>
      <c r="CO15" s="30"/>
      <c r="CP15" s="30"/>
      <c r="CQ15" s="30"/>
      <c r="CR15" s="30"/>
      <c r="CS15" s="30"/>
      <c r="CT15" s="30"/>
      <c r="CU15" s="30"/>
      <c r="CV15" s="30"/>
      <c r="CW15" s="39"/>
      <c r="CX15" s="39"/>
      <c r="CY15" s="39"/>
      <c r="CZ15" s="39"/>
      <c r="DA15" s="39"/>
      <c r="DB15" s="39"/>
      <c r="DC15" s="39"/>
      <c r="DD15" s="39"/>
      <c r="DE15" s="39"/>
      <c r="DF15" s="39"/>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row>
    <row r="16" spans="1:294" s="31" customFormat="1" ht="27" customHeight="1">
      <c r="A16" s="92">
        <f>--SUBTOTAL(2,CC$12:CC16)</f>
        <v>4</v>
      </c>
      <c r="B16" s="772" t="str">
        <f>IF(FILIACIÓN!B14="","",UPPER(FILIACIÓN!B14))</f>
        <v/>
      </c>
      <c r="C16" s="773"/>
      <c r="D16" s="774"/>
      <c r="E16" s="535" t="str">
        <f>'ASISTENCIA 1'!CD17</f>
        <v/>
      </c>
      <c r="F16" s="625"/>
      <c r="G16" s="625"/>
      <c r="H16" s="625"/>
      <c r="I16" s="625"/>
      <c r="J16" s="625"/>
      <c r="K16" s="625"/>
      <c r="L16" s="625"/>
      <c r="M16" s="89"/>
      <c r="N16" s="89"/>
      <c r="O16" s="377" t="str">
        <f t="shared" si="0"/>
        <v/>
      </c>
      <c r="P16" s="59"/>
      <c r="Q16" s="120"/>
      <c r="R16" s="576"/>
      <c r="S16" s="576"/>
      <c r="T16" s="576"/>
      <c r="U16" s="576"/>
      <c r="V16" s="576"/>
      <c r="W16" s="576"/>
      <c r="X16" s="576"/>
      <c r="Y16" s="576"/>
      <c r="Z16" s="576"/>
      <c r="AA16" s="121"/>
      <c r="AB16" s="89"/>
      <c r="AC16" s="89"/>
      <c r="AD16" s="89"/>
      <c r="AE16" s="89"/>
      <c r="AF16" s="377" t="str">
        <f t="shared" si="1"/>
        <v/>
      </c>
      <c r="AG16" s="59"/>
      <c r="AH16" s="120"/>
      <c r="AI16" s="576"/>
      <c r="AJ16" s="576"/>
      <c r="AK16" s="576"/>
      <c r="AL16" s="576"/>
      <c r="AM16" s="576"/>
      <c r="AN16" s="576"/>
      <c r="AO16" s="576"/>
      <c r="AP16" s="576"/>
      <c r="AQ16" s="576"/>
      <c r="AR16" s="121"/>
      <c r="AS16" s="121"/>
      <c r="AT16" s="121"/>
      <c r="AU16" s="121"/>
      <c r="AV16" s="89"/>
      <c r="AW16" s="377" t="str">
        <f t="shared" si="2"/>
        <v/>
      </c>
      <c r="AX16" s="59"/>
      <c r="AY16" s="120"/>
      <c r="AZ16" s="576"/>
      <c r="BA16" s="576"/>
      <c r="BB16" s="576"/>
      <c r="BC16" s="576"/>
      <c r="BD16" s="576"/>
      <c r="BE16" s="576"/>
      <c r="BF16" s="576"/>
      <c r="BG16" s="89"/>
      <c r="BH16" s="89"/>
      <c r="BI16" s="377" t="str">
        <f t="shared" si="3"/>
        <v/>
      </c>
      <c r="BJ16" s="371"/>
      <c r="BK16" s="494"/>
      <c r="BL16" s="373"/>
      <c r="BM16" s="196" t="str">
        <f t="shared" si="4"/>
        <v/>
      </c>
      <c r="BN16" s="532" t="str">
        <f t="shared" si="5"/>
        <v/>
      </c>
      <c r="BO16" s="192" t="str">
        <f t="shared" si="6"/>
        <v xml:space="preserve"> </v>
      </c>
      <c r="BP16" s="530" t="str">
        <f>FILIACIÓN!Y14</f>
        <v/>
      </c>
      <c r="BQ16" s="530" t="str">
        <f t="shared" si="7"/>
        <v/>
      </c>
      <c r="BR16" s="530" t="str">
        <f t="shared" si="8"/>
        <v/>
      </c>
      <c r="BS16" s="530"/>
      <c r="BT16" s="484"/>
      <c r="BU16" s="484"/>
      <c r="BV16" s="484"/>
      <c r="BW16" s="82"/>
      <c r="BX16" s="82"/>
      <c r="BY16" s="82"/>
      <c r="BZ16" s="39"/>
      <c r="CA16" s="605" t="str">
        <f t="shared" si="9"/>
        <v/>
      </c>
      <c r="CB16" s="30" t="str">
        <f>IF(FILIACIÓN!Z14="MOSTRAR","1","")</f>
        <v/>
      </c>
      <c r="CC16" s="39">
        <v>4</v>
      </c>
      <c r="CD16" s="30"/>
      <c r="CE16" s="30"/>
      <c r="CF16" s="30"/>
      <c r="CG16" s="30"/>
      <c r="CH16" s="30"/>
      <c r="CI16" s="30"/>
      <c r="CJ16" s="30"/>
      <c r="CK16" s="30"/>
      <c r="CL16" s="30"/>
      <c r="CM16" s="30"/>
      <c r="CN16" s="30"/>
      <c r="CO16" s="30"/>
      <c r="CP16" s="30"/>
      <c r="CQ16" s="30"/>
      <c r="CR16" s="30"/>
      <c r="CS16" s="30"/>
      <c r="CT16" s="30"/>
      <c r="CU16" s="30"/>
      <c r="CV16" s="30"/>
      <c r="CW16" s="39"/>
      <c r="CX16" s="39"/>
      <c r="CY16" s="39"/>
      <c r="CZ16" s="39"/>
      <c r="DA16" s="39"/>
      <c r="DB16" s="39"/>
      <c r="DC16" s="39"/>
      <c r="DD16" s="39"/>
      <c r="DE16" s="39"/>
      <c r="DF16" s="39"/>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row>
    <row r="17" spans="1:294" s="31" customFormat="1" ht="27" customHeight="1">
      <c r="A17" s="92">
        <f>--SUBTOTAL(2,CC$12:CC17)</f>
        <v>5</v>
      </c>
      <c r="B17" s="772" t="str">
        <f>IF(FILIACIÓN!B15="","",UPPER(FILIACIÓN!B15))</f>
        <v/>
      </c>
      <c r="C17" s="773"/>
      <c r="D17" s="774"/>
      <c r="E17" s="535" t="str">
        <f>'ASISTENCIA 1'!CD18</f>
        <v/>
      </c>
      <c r="F17" s="625"/>
      <c r="G17" s="625"/>
      <c r="H17" s="625"/>
      <c r="I17" s="625"/>
      <c r="J17" s="625"/>
      <c r="K17" s="625"/>
      <c r="L17" s="625"/>
      <c r="M17" s="89"/>
      <c r="N17" s="89"/>
      <c r="O17" s="377" t="str">
        <f t="shared" si="0"/>
        <v/>
      </c>
      <c r="P17" s="59"/>
      <c r="Q17" s="120"/>
      <c r="R17" s="576"/>
      <c r="S17" s="576"/>
      <c r="T17" s="576"/>
      <c r="U17" s="576"/>
      <c r="V17" s="576"/>
      <c r="W17" s="576"/>
      <c r="X17" s="576"/>
      <c r="Y17" s="576"/>
      <c r="Z17" s="576"/>
      <c r="AA17" s="121"/>
      <c r="AB17" s="89"/>
      <c r="AC17" s="89"/>
      <c r="AD17" s="89"/>
      <c r="AE17" s="89"/>
      <c r="AF17" s="377" t="str">
        <f t="shared" si="1"/>
        <v/>
      </c>
      <c r="AG17" s="59"/>
      <c r="AH17" s="120"/>
      <c r="AI17" s="576"/>
      <c r="AJ17" s="576"/>
      <c r="AK17" s="576"/>
      <c r="AL17" s="576"/>
      <c r="AM17" s="576"/>
      <c r="AN17" s="576"/>
      <c r="AO17" s="576"/>
      <c r="AP17" s="576"/>
      <c r="AQ17" s="576"/>
      <c r="AR17" s="121"/>
      <c r="AS17" s="121"/>
      <c r="AT17" s="121"/>
      <c r="AU17" s="121"/>
      <c r="AV17" s="89"/>
      <c r="AW17" s="377" t="str">
        <f t="shared" si="2"/>
        <v/>
      </c>
      <c r="AX17" s="59"/>
      <c r="AY17" s="120"/>
      <c r="AZ17" s="576"/>
      <c r="BA17" s="576"/>
      <c r="BB17" s="576"/>
      <c r="BC17" s="576"/>
      <c r="BD17" s="576"/>
      <c r="BE17" s="576"/>
      <c r="BF17" s="576"/>
      <c r="BG17" s="89"/>
      <c r="BH17" s="89"/>
      <c r="BI17" s="377" t="str">
        <f t="shared" si="3"/>
        <v/>
      </c>
      <c r="BJ17" s="371"/>
      <c r="BK17" s="494"/>
      <c r="BL17" s="373"/>
      <c r="BM17" s="196" t="str">
        <f t="shared" si="4"/>
        <v/>
      </c>
      <c r="BN17" s="532" t="str">
        <f t="shared" si="5"/>
        <v/>
      </c>
      <c r="BO17" s="192" t="str">
        <f t="shared" si="6"/>
        <v xml:space="preserve"> </v>
      </c>
      <c r="BP17" s="530" t="str">
        <f>FILIACIÓN!Y15</f>
        <v/>
      </c>
      <c r="BQ17" s="530" t="str">
        <f t="shared" si="7"/>
        <v/>
      </c>
      <c r="BR17" s="530" t="str">
        <f t="shared" si="8"/>
        <v/>
      </c>
      <c r="BS17" s="530"/>
      <c r="BT17" s="484"/>
      <c r="BU17" s="484"/>
      <c r="BV17" s="484"/>
      <c r="BW17" s="82"/>
      <c r="BX17" s="82"/>
      <c r="BY17" s="82"/>
      <c r="BZ17" s="39"/>
      <c r="CA17" s="605" t="str">
        <f t="shared" si="9"/>
        <v/>
      </c>
      <c r="CB17" s="30" t="str">
        <f>IF(FILIACIÓN!Z15="MOSTRAR","1","")</f>
        <v/>
      </c>
      <c r="CC17" s="39">
        <v>5</v>
      </c>
      <c r="CD17" s="30"/>
      <c r="CE17" s="30"/>
      <c r="CF17" s="30"/>
      <c r="CG17" s="30"/>
      <c r="CH17" s="30"/>
      <c r="CI17" s="30"/>
      <c r="CJ17" s="30"/>
      <c r="CK17" s="30"/>
      <c r="CL17" s="30"/>
      <c r="CM17" s="30"/>
      <c r="CN17" s="30"/>
      <c r="CO17" s="30"/>
      <c r="CP17" s="30"/>
      <c r="CQ17" s="30"/>
      <c r="CR17" s="30"/>
      <c r="CS17" s="30"/>
      <c r="CT17" s="30"/>
      <c r="CU17" s="30"/>
      <c r="CV17" s="30"/>
      <c r="CW17" s="39"/>
      <c r="CX17" s="39"/>
      <c r="CY17" s="39"/>
      <c r="CZ17" s="39"/>
      <c r="DA17" s="39"/>
      <c r="DB17" s="39"/>
      <c r="DC17" s="39"/>
      <c r="DD17" s="39"/>
      <c r="DE17" s="39"/>
      <c r="DF17" s="39"/>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row>
    <row r="18" spans="1:294" s="31" customFormat="1" ht="27" customHeight="1">
      <c r="A18" s="92">
        <f>--SUBTOTAL(2,CC$12:CC18)</f>
        <v>6</v>
      </c>
      <c r="B18" s="772" t="str">
        <f>IF(FILIACIÓN!B16="","",UPPER(FILIACIÓN!B16))</f>
        <v/>
      </c>
      <c r="C18" s="773"/>
      <c r="D18" s="774"/>
      <c r="E18" s="535" t="str">
        <f>'ASISTENCIA 1'!CD19</f>
        <v/>
      </c>
      <c r="F18" s="625"/>
      <c r="G18" s="625"/>
      <c r="H18" s="625"/>
      <c r="I18" s="625"/>
      <c r="J18" s="625"/>
      <c r="K18" s="625"/>
      <c r="L18" s="625"/>
      <c r="M18" s="89"/>
      <c r="N18" s="89"/>
      <c r="O18" s="377" t="str">
        <f t="shared" si="0"/>
        <v/>
      </c>
      <c r="P18" s="59"/>
      <c r="Q18" s="120"/>
      <c r="R18" s="576"/>
      <c r="S18" s="576"/>
      <c r="T18" s="576"/>
      <c r="U18" s="576"/>
      <c r="V18" s="576"/>
      <c r="W18" s="576"/>
      <c r="X18" s="576"/>
      <c r="Y18" s="576"/>
      <c r="Z18" s="576"/>
      <c r="AA18" s="121"/>
      <c r="AB18" s="89"/>
      <c r="AC18" s="89"/>
      <c r="AD18" s="89"/>
      <c r="AE18" s="89"/>
      <c r="AF18" s="377" t="str">
        <f t="shared" si="1"/>
        <v/>
      </c>
      <c r="AG18" s="59"/>
      <c r="AH18" s="120"/>
      <c r="AI18" s="576"/>
      <c r="AJ18" s="576"/>
      <c r="AK18" s="576"/>
      <c r="AL18" s="576"/>
      <c r="AM18" s="576"/>
      <c r="AN18" s="576"/>
      <c r="AO18" s="576"/>
      <c r="AP18" s="576"/>
      <c r="AQ18" s="576"/>
      <c r="AR18" s="121"/>
      <c r="AS18" s="121"/>
      <c r="AT18" s="121"/>
      <c r="AU18" s="121"/>
      <c r="AV18" s="89"/>
      <c r="AW18" s="377" t="str">
        <f t="shared" si="2"/>
        <v/>
      </c>
      <c r="AX18" s="59"/>
      <c r="AY18" s="120"/>
      <c r="AZ18" s="576"/>
      <c r="BA18" s="576"/>
      <c r="BB18" s="576"/>
      <c r="BC18" s="576"/>
      <c r="BD18" s="576"/>
      <c r="BE18" s="576"/>
      <c r="BF18" s="576"/>
      <c r="BG18" s="89"/>
      <c r="BH18" s="89"/>
      <c r="BI18" s="377" t="str">
        <f t="shared" si="3"/>
        <v/>
      </c>
      <c r="BJ18" s="371"/>
      <c r="BK18" s="494"/>
      <c r="BL18" s="373"/>
      <c r="BM18" s="196" t="str">
        <f t="shared" si="4"/>
        <v/>
      </c>
      <c r="BN18" s="532" t="str">
        <f t="shared" si="5"/>
        <v/>
      </c>
      <c r="BO18" s="192" t="str">
        <f t="shared" si="6"/>
        <v xml:space="preserve"> </v>
      </c>
      <c r="BP18" s="530" t="str">
        <f>FILIACIÓN!Y16</f>
        <v/>
      </c>
      <c r="BQ18" s="530" t="str">
        <f t="shared" si="7"/>
        <v/>
      </c>
      <c r="BR18" s="530" t="str">
        <f t="shared" si="8"/>
        <v/>
      </c>
      <c r="BS18" s="530"/>
      <c r="BT18" s="484"/>
      <c r="BU18" s="484"/>
      <c r="BV18" s="484"/>
      <c r="BW18" s="82"/>
      <c r="BX18" s="82"/>
      <c r="BY18" s="82"/>
      <c r="BZ18" s="39"/>
      <c r="CA18" s="605" t="str">
        <f t="shared" si="9"/>
        <v/>
      </c>
      <c r="CB18" s="30" t="str">
        <f>IF(FILIACIÓN!Z16="MOSTRAR","1","")</f>
        <v/>
      </c>
      <c r="CC18" s="39">
        <v>6</v>
      </c>
      <c r="CD18" s="30"/>
      <c r="CE18" s="30"/>
      <c r="CF18" s="30"/>
      <c r="CG18" s="30"/>
      <c r="CH18" s="30"/>
      <c r="CI18" s="30"/>
      <c r="CJ18" s="30"/>
      <c r="CK18" s="30"/>
      <c r="CL18" s="30"/>
      <c r="CM18" s="30"/>
      <c r="CN18" s="30"/>
      <c r="CO18" s="30"/>
      <c r="CP18" s="30"/>
      <c r="CQ18" s="30"/>
      <c r="CR18" s="30"/>
      <c r="CS18" s="30"/>
      <c r="CT18" s="30"/>
      <c r="CU18" s="30"/>
      <c r="CV18" s="30"/>
      <c r="CW18" s="39"/>
      <c r="CX18" s="39"/>
      <c r="CY18" s="39"/>
      <c r="CZ18" s="39"/>
      <c r="DA18" s="39"/>
      <c r="DB18" s="39"/>
      <c r="DC18" s="39"/>
      <c r="DD18" s="39"/>
      <c r="DE18" s="39"/>
      <c r="DF18" s="39"/>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row>
    <row r="19" spans="1:294" s="31" customFormat="1" ht="27" customHeight="1">
      <c r="A19" s="92">
        <f>--SUBTOTAL(2,CC$12:CC19)</f>
        <v>7</v>
      </c>
      <c r="B19" s="772" t="str">
        <f>IF(FILIACIÓN!B17="","",UPPER(FILIACIÓN!B17))</f>
        <v/>
      </c>
      <c r="C19" s="773"/>
      <c r="D19" s="774"/>
      <c r="E19" s="535" t="str">
        <f>'ASISTENCIA 1'!CD20</f>
        <v/>
      </c>
      <c r="F19" s="625"/>
      <c r="G19" s="625"/>
      <c r="H19" s="625"/>
      <c r="I19" s="625"/>
      <c r="J19" s="625"/>
      <c r="K19" s="625"/>
      <c r="L19" s="625"/>
      <c r="M19" s="89"/>
      <c r="N19" s="89"/>
      <c r="O19" s="377" t="str">
        <f t="shared" si="0"/>
        <v/>
      </c>
      <c r="P19" s="59"/>
      <c r="Q19" s="120"/>
      <c r="R19" s="576"/>
      <c r="S19" s="576"/>
      <c r="T19" s="576"/>
      <c r="U19" s="576"/>
      <c r="V19" s="576"/>
      <c r="W19" s="576"/>
      <c r="X19" s="576"/>
      <c r="Y19" s="576"/>
      <c r="Z19" s="576"/>
      <c r="AA19" s="121"/>
      <c r="AB19" s="89"/>
      <c r="AC19" s="89"/>
      <c r="AD19" s="89"/>
      <c r="AE19" s="89"/>
      <c r="AF19" s="377" t="str">
        <f t="shared" si="1"/>
        <v/>
      </c>
      <c r="AG19" s="59"/>
      <c r="AH19" s="120"/>
      <c r="AI19" s="576"/>
      <c r="AJ19" s="576"/>
      <c r="AK19" s="576"/>
      <c r="AL19" s="576"/>
      <c r="AM19" s="576"/>
      <c r="AN19" s="576"/>
      <c r="AO19" s="576"/>
      <c r="AP19" s="576"/>
      <c r="AQ19" s="576"/>
      <c r="AR19" s="121"/>
      <c r="AS19" s="121"/>
      <c r="AT19" s="121"/>
      <c r="AU19" s="121"/>
      <c r="AV19" s="89"/>
      <c r="AW19" s="377" t="str">
        <f t="shared" si="2"/>
        <v/>
      </c>
      <c r="AX19" s="59"/>
      <c r="AY19" s="120"/>
      <c r="AZ19" s="576"/>
      <c r="BA19" s="576"/>
      <c r="BB19" s="576"/>
      <c r="BC19" s="576"/>
      <c r="BD19" s="576"/>
      <c r="BE19" s="576"/>
      <c r="BF19" s="576"/>
      <c r="BG19" s="89"/>
      <c r="BH19" s="89"/>
      <c r="BI19" s="377" t="str">
        <f t="shared" si="3"/>
        <v/>
      </c>
      <c r="BJ19" s="371"/>
      <c r="BK19" s="494"/>
      <c r="BL19" s="373"/>
      <c r="BM19" s="196" t="str">
        <f t="shared" si="4"/>
        <v/>
      </c>
      <c r="BN19" s="532" t="str">
        <f t="shared" si="5"/>
        <v/>
      </c>
      <c r="BO19" s="192" t="str">
        <f t="shared" si="6"/>
        <v xml:space="preserve"> </v>
      </c>
      <c r="BP19" s="530" t="str">
        <f>FILIACIÓN!Y17</f>
        <v/>
      </c>
      <c r="BQ19" s="530" t="str">
        <f t="shared" si="7"/>
        <v/>
      </c>
      <c r="BR19" s="530" t="str">
        <f t="shared" si="8"/>
        <v/>
      </c>
      <c r="BS19" s="530"/>
      <c r="BT19" s="484"/>
      <c r="BU19" s="484"/>
      <c r="BV19" s="484"/>
      <c r="BW19" s="82"/>
      <c r="BX19" s="82"/>
      <c r="BY19" s="82"/>
      <c r="BZ19" s="39"/>
      <c r="CA19" s="605" t="str">
        <f t="shared" si="9"/>
        <v/>
      </c>
      <c r="CB19" s="30" t="str">
        <f>IF(FILIACIÓN!Z17="MOSTRAR","1","")</f>
        <v/>
      </c>
      <c r="CC19" s="39">
        <v>7</v>
      </c>
      <c r="CD19" s="30"/>
      <c r="CE19" s="30"/>
      <c r="CF19" s="30"/>
      <c r="CG19" s="30"/>
      <c r="CH19" s="30"/>
      <c r="CI19" s="30"/>
      <c r="CJ19" s="30"/>
      <c r="CK19" s="30"/>
      <c r="CL19" s="30"/>
      <c r="CM19" s="30"/>
      <c r="CN19" s="30"/>
      <c r="CO19" s="30"/>
      <c r="CP19" s="30"/>
      <c r="CQ19" s="30"/>
      <c r="CR19" s="30"/>
      <c r="CS19" s="30"/>
      <c r="CT19" s="30"/>
      <c r="CU19" s="30"/>
      <c r="CV19" s="30"/>
      <c r="CW19" s="39"/>
      <c r="CX19" s="39"/>
      <c r="CY19" s="39"/>
      <c r="CZ19" s="39"/>
      <c r="DA19" s="39"/>
      <c r="DB19" s="39"/>
      <c r="DC19" s="39"/>
      <c r="DD19" s="39"/>
      <c r="DE19" s="39"/>
      <c r="DF19" s="39"/>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row>
    <row r="20" spans="1:294" s="31" customFormat="1" ht="27" customHeight="1">
      <c r="A20" s="92">
        <f>--SUBTOTAL(2,CC$12:CC20)</f>
        <v>8</v>
      </c>
      <c r="B20" s="772" t="str">
        <f>IF(FILIACIÓN!B18="","",UPPER(FILIACIÓN!B18))</f>
        <v/>
      </c>
      <c r="C20" s="773"/>
      <c r="D20" s="774"/>
      <c r="E20" s="535" t="str">
        <f>'ASISTENCIA 1'!CD21</f>
        <v/>
      </c>
      <c r="F20" s="625"/>
      <c r="G20" s="625"/>
      <c r="H20" s="625"/>
      <c r="I20" s="625"/>
      <c r="J20" s="625"/>
      <c r="K20" s="625"/>
      <c r="L20" s="625"/>
      <c r="M20" s="89"/>
      <c r="N20" s="89"/>
      <c r="O20" s="377" t="str">
        <f t="shared" si="0"/>
        <v/>
      </c>
      <c r="P20" s="59"/>
      <c r="Q20" s="120"/>
      <c r="R20" s="576"/>
      <c r="S20" s="576"/>
      <c r="T20" s="576"/>
      <c r="U20" s="576"/>
      <c r="V20" s="576"/>
      <c r="W20" s="576"/>
      <c r="X20" s="576"/>
      <c r="Y20" s="576"/>
      <c r="Z20" s="576"/>
      <c r="AA20" s="121"/>
      <c r="AB20" s="89"/>
      <c r="AC20" s="89"/>
      <c r="AD20" s="89"/>
      <c r="AE20" s="89"/>
      <c r="AF20" s="377" t="str">
        <f t="shared" si="1"/>
        <v/>
      </c>
      <c r="AG20" s="59"/>
      <c r="AH20" s="120"/>
      <c r="AI20" s="576"/>
      <c r="AJ20" s="576"/>
      <c r="AK20" s="576"/>
      <c r="AL20" s="576"/>
      <c r="AM20" s="576"/>
      <c r="AN20" s="576"/>
      <c r="AO20" s="576"/>
      <c r="AP20" s="576"/>
      <c r="AQ20" s="576"/>
      <c r="AR20" s="121"/>
      <c r="AS20" s="121"/>
      <c r="AT20" s="121"/>
      <c r="AU20" s="121"/>
      <c r="AV20" s="89"/>
      <c r="AW20" s="377" t="str">
        <f t="shared" si="2"/>
        <v/>
      </c>
      <c r="AX20" s="59"/>
      <c r="AY20" s="120"/>
      <c r="AZ20" s="576"/>
      <c r="BA20" s="576"/>
      <c r="BB20" s="576"/>
      <c r="BC20" s="576"/>
      <c r="BD20" s="576"/>
      <c r="BE20" s="576"/>
      <c r="BF20" s="576"/>
      <c r="BG20" s="89"/>
      <c r="BH20" s="89"/>
      <c r="BI20" s="377" t="str">
        <f t="shared" si="3"/>
        <v/>
      </c>
      <c r="BJ20" s="371"/>
      <c r="BK20" s="494"/>
      <c r="BL20" s="373"/>
      <c r="BM20" s="196" t="str">
        <f t="shared" si="4"/>
        <v/>
      </c>
      <c r="BN20" s="532" t="str">
        <f t="shared" si="5"/>
        <v/>
      </c>
      <c r="BO20" s="192" t="str">
        <f t="shared" si="6"/>
        <v xml:space="preserve"> </v>
      </c>
      <c r="BP20" s="530" t="str">
        <f>FILIACIÓN!Y18</f>
        <v/>
      </c>
      <c r="BQ20" s="530" t="str">
        <f t="shared" si="7"/>
        <v/>
      </c>
      <c r="BR20" s="530" t="str">
        <f t="shared" si="8"/>
        <v/>
      </c>
      <c r="BS20" s="530"/>
      <c r="BT20" s="484"/>
      <c r="BU20" s="484"/>
      <c r="BV20" s="484"/>
      <c r="BW20" s="82"/>
      <c r="BX20" s="82"/>
      <c r="BY20" s="82"/>
      <c r="BZ20" s="39"/>
      <c r="CA20" s="605" t="str">
        <f t="shared" si="9"/>
        <v/>
      </c>
      <c r="CB20" s="30" t="str">
        <f>IF(FILIACIÓN!Z18="MOSTRAR","1","")</f>
        <v/>
      </c>
      <c r="CC20" s="39">
        <v>8</v>
      </c>
      <c r="CD20" s="30"/>
      <c r="CE20" s="30"/>
      <c r="CF20" s="30"/>
      <c r="CG20" s="30"/>
      <c r="CH20" s="30"/>
      <c r="CI20" s="30"/>
      <c r="CJ20" s="30"/>
      <c r="CK20" s="30"/>
      <c r="CL20" s="30"/>
      <c r="CM20" s="30"/>
      <c r="CN20" s="30"/>
      <c r="CO20" s="30"/>
      <c r="CP20" s="30"/>
      <c r="CQ20" s="30"/>
      <c r="CR20" s="30"/>
      <c r="CS20" s="30"/>
      <c r="CT20" s="30"/>
      <c r="CU20" s="30"/>
      <c r="CV20" s="30"/>
      <c r="CW20" s="39"/>
      <c r="CX20" s="39"/>
      <c r="CY20" s="39"/>
      <c r="CZ20" s="39"/>
      <c r="DA20" s="39"/>
      <c r="DB20" s="39"/>
      <c r="DC20" s="39"/>
      <c r="DD20" s="39"/>
      <c r="DE20" s="39"/>
      <c r="DF20" s="39"/>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row>
    <row r="21" spans="1:294" s="31" customFormat="1" ht="27" customHeight="1">
      <c r="A21" s="92">
        <f>--SUBTOTAL(2,CC$12:CC21)</f>
        <v>9</v>
      </c>
      <c r="B21" s="772" t="str">
        <f>IF(FILIACIÓN!B19="","",UPPER(FILIACIÓN!B19))</f>
        <v/>
      </c>
      <c r="C21" s="773"/>
      <c r="D21" s="774"/>
      <c r="E21" s="535" t="str">
        <f>'ASISTENCIA 1'!CD22</f>
        <v/>
      </c>
      <c r="F21" s="625"/>
      <c r="G21" s="625"/>
      <c r="H21" s="625"/>
      <c r="I21" s="625"/>
      <c r="J21" s="625"/>
      <c r="K21" s="625"/>
      <c r="L21" s="625"/>
      <c r="M21" s="89"/>
      <c r="N21" s="89"/>
      <c r="O21" s="377" t="str">
        <f t="shared" si="0"/>
        <v/>
      </c>
      <c r="P21" s="59"/>
      <c r="Q21" s="120"/>
      <c r="R21" s="576"/>
      <c r="S21" s="576"/>
      <c r="T21" s="576"/>
      <c r="U21" s="576"/>
      <c r="V21" s="576"/>
      <c r="W21" s="576"/>
      <c r="X21" s="576"/>
      <c r="Y21" s="576"/>
      <c r="Z21" s="576"/>
      <c r="AA21" s="121"/>
      <c r="AB21" s="89"/>
      <c r="AC21" s="89"/>
      <c r="AD21" s="89"/>
      <c r="AE21" s="89"/>
      <c r="AF21" s="377" t="str">
        <f t="shared" si="1"/>
        <v/>
      </c>
      <c r="AG21" s="59"/>
      <c r="AH21" s="120"/>
      <c r="AI21" s="576"/>
      <c r="AJ21" s="576"/>
      <c r="AK21" s="576"/>
      <c r="AL21" s="576"/>
      <c r="AM21" s="576"/>
      <c r="AN21" s="576"/>
      <c r="AO21" s="576"/>
      <c r="AP21" s="576"/>
      <c r="AQ21" s="576"/>
      <c r="AR21" s="121"/>
      <c r="AS21" s="121"/>
      <c r="AT21" s="121"/>
      <c r="AU21" s="121"/>
      <c r="AV21" s="89"/>
      <c r="AW21" s="377" t="str">
        <f t="shared" si="2"/>
        <v/>
      </c>
      <c r="AX21" s="59"/>
      <c r="AY21" s="120"/>
      <c r="AZ21" s="576"/>
      <c r="BA21" s="576"/>
      <c r="BB21" s="576"/>
      <c r="BC21" s="576"/>
      <c r="BD21" s="576"/>
      <c r="BE21" s="576"/>
      <c r="BF21" s="576"/>
      <c r="BG21" s="89"/>
      <c r="BH21" s="89"/>
      <c r="BI21" s="377" t="str">
        <f t="shared" si="3"/>
        <v/>
      </c>
      <c r="BJ21" s="371"/>
      <c r="BK21" s="494"/>
      <c r="BL21" s="373"/>
      <c r="BM21" s="196" t="str">
        <f t="shared" si="4"/>
        <v/>
      </c>
      <c r="BN21" s="532" t="str">
        <f t="shared" si="5"/>
        <v/>
      </c>
      <c r="BO21" s="192" t="str">
        <f t="shared" si="6"/>
        <v xml:space="preserve"> </v>
      </c>
      <c r="BP21" s="530" t="str">
        <f>FILIACIÓN!Y19</f>
        <v/>
      </c>
      <c r="BQ21" s="530" t="str">
        <f t="shared" si="7"/>
        <v/>
      </c>
      <c r="BR21" s="530" t="str">
        <f t="shared" si="8"/>
        <v/>
      </c>
      <c r="BS21" s="530"/>
      <c r="BT21" s="484"/>
      <c r="BU21" s="484"/>
      <c r="BV21" s="484"/>
      <c r="BW21" s="82"/>
      <c r="BX21" s="82"/>
      <c r="BY21" s="82"/>
      <c r="BZ21" s="39"/>
      <c r="CA21" s="605" t="str">
        <f t="shared" si="9"/>
        <v/>
      </c>
      <c r="CB21" s="30" t="str">
        <f>IF(FILIACIÓN!Z19="MOSTRAR","1","")</f>
        <v/>
      </c>
      <c r="CC21" s="39">
        <v>9</v>
      </c>
      <c r="CD21" s="30"/>
      <c r="CE21" s="30"/>
      <c r="CF21" s="30"/>
      <c r="CG21" s="30"/>
      <c r="CH21" s="30"/>
      <c r="CI21" s="30"/>
      <c r="CJ21" s="30"/>
      <c r="CK21" s="30"/>
      <c r="CL21" s="30"/>
      <c r="CM21" s="30"/>
      <c r="CN21" s="30"/>
      <c r="CO21" s="30"/>
      <c r="CP21" s="30"/>
      <c r="CQ21" s="30"/>
      <c r="CR21" s="30"/>
      <c r="CS21" s="30"/>
      <c r="CT21" s="30"/>
      <c r="CU21" s="30"/>
      <c r="CV21" s="30"/>
      <c r="CW21" s="39"/>
      <c r="CX21" s="39"/>
      <c r="CY21" s="39"/>
      <c r="CZ21" s="39"/>
      <c r="DA21" s="39"/>
      <c r="DB21" s="39"/>
      <c r="DC21" s="39"/>
      <c r="DD21" s="39"/>
      <c r="DE21" s="39"/>
      <c r="DF21" s="39"/>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row>
    <row r="22" spans="1:294" s="31" customFormat="1" ht="27" customHeight="1">
      <c r="A22" s="92">
        <f>--SUBTOTAL(2,CC$12:CC22)</f>
        <v>10</v>
      </c>
      <c r="B22" s="772" t="str">
        <f>IF(FILIACIÓN!B20="","",UPPER(FILIACIÓN!B20))</f>
        <v/>
      </c>
      <c r="C22" s="773"/>
      <c r="D22" s="774"/>
      <c r="E22" s="535" t="str">
        <f>'ASISTENCIA 1'!CD23</f>
        <v/>
      </c>
      <c r="F22" s="625"/>
      <c r="G22" s="625"/>
      <c r="H22" s="625"/>
      <c r="I22" s="625"/>
      <c r="J22" s="625"/>
      <c r="K22" s="625"/>
      <c r="L22" s="625"/>
      <c r="M22" s="89"/>
      <c r="N22" s="89"/>
      <c r="O22" s="377" t="str">
        <f t="shared" si="0"/>
        <v/>
      </c>
      <c r="P22" s="59"/>
      <c r="Q22" s="120"/>
      <c r="R22" s="576"/>
      <c r="S22" s="576"/>
      <c r="T22" s="576"/>
      <c r="U22" s="576"/>
      <c r="V22" s="576"/>
      <c r="W22" s="576"/>
      <c r="X22" s="576"/>
      <c r="Y22" s="576"/>
      <c r="Z22" s="576"/>
      <c r="AA22" s="121"/>
      <c r="AB22" s="89"/>
      <c r="AC22" s="89"/>
      <c r="AD22" s="89"/>
      <c r="AE22" s="89"/>
      <c r="AF22" s="377" t="str">
        <f t="shared" si="1"/>
        <v/>
      </c>
      <c r="AG22" s="59"/>
      <c r="AH22" s="120"/>
      <c r="AI22" s="576"/>
      <c r="AJ22" s="576"/>
      <c r="AK22" s="576"/>
      <c r="AL22" s="576"/>
      <c r="AM22" s="576"/>
      <c r="AN22" s="576"/>
      <c r="AO22" s="576"/>
      <c r="AP22" s="576"/>
      <c r="AQ22" s="576"/>
      <c r="AR22" s="121"/>
      <c r="AS22" s="121"/>
      <c r="AT22" s="121"/>
      <c r="AU22" s="121"/>
      <c r="AV22" s="89"/>
      <c r="AW22" s="377" t="str">
        <f t="shared" si="2"/>
        <v/>
      </c>
      <c r="AX22" s="59"/>
      <c r="AY22" s="120"/>
      <c r="AZ22" s="576"/>
      <c r="BA22" s="576"/>
      <c r="BB22" s="576"/>
      <c r="BC22" s="576"/>
      <c r="BD22" s="576"/>
      <c r="BE22" s="576"/>
      <c r="BF22" s="576"/>
      <c r="BG22" s="89"/>
      <c r="BH22" s="89"/>
      <c r="BI22" s="377" t="str">
        <f t="shared" si="3"/>
        <v/>
      </c>
      <c r="BJ22" s="371"/>
      <c r="BK22" s="494"/>
      <c r="BL22" s="373"/>
      <c r="BM22" s="196" t="str">
        <f t="shared" si="4"/>
        <v/>
      </c>
      <c r="BN22" s="532" t="str">
        <f t="shared" si="5"/>
        <v/>
      </c>
      <c r="BO22" s="192" t="str">
        <f t="shared" si="6"/>
        <v xml:space="preserve"> </v>
      </c>
      <c r="BP22" s="530" t="str">
        <f>FILIACIÓN!Y20</f>
        <v/>
      </c>
      <c r="BQ22" s="530" t="str">
        <f t="shared" si="7"/>
        <v/>
      </c>
      <c r="BR22" s="530" t="str">
        <f t="shared" si="8"/>
        <v/>
      </c>
      <c r="BS22" s="530"/>
      <c r="BT22" s="484"/>
      <c r="BU22" s="484"/>
      <c r="BV22" s="484"/>
      <c r="BW22" s="82"/>
      <c r="BX22" s="82"/>
      <c r="BY22" s="82"/>
      <c r="BZ22" s="39"/>
      <c r="CA22" s="605" t="str">
        <f t="shared" si="9"/>
        <v/>
      </c>
      <c r="CB22" s="30" t="str">
        <f>IF(FILIACIÓN!Z20="MOSTRAR","1","")</f>
        <v/>
      </c>
      <c r="CC22" s="39">
        <v>10</v>
      </c>
      <c r="CD22" s="30"/>
      <c r="CE22" s="30"/>
      <c r="CF22" s="30"/>
      <c r="CG22" s="30"/>
      <c r="CH22" s="30"/>
      <c r="CI22" s="30"/>
      <c r="CJ22" s="30"/>
      <c r="CK22" s="30"/>
      <c r="CL22" s="30"/>
      <c r="CM22" s="30"/>
      <c r="CN22" s="30"/>
      <c r="CO22" s="30"/>
      <c r="CP22" s="30"/>
      <c r="CQ22" s="30"/>
      <c r="CR22" s="30"/>
      <c r="CS22" s="30"/>
      <c r="CT22" s="30"/>
      <c r="CU22" s="30"/>
      <c r="CV22" s="30"/>
      <c r="CW22" s="39"/>
      <c r="CX22" s="39"/>
      <c r="CY22" s="39"/>
      <c r="CZ22" s="39"/>
      <c r="DA22" s="39"/>
      <c r="DB22" s="39"/>
      <c r="DC22" s="39"/>
      <c r="DD22" s="39"/>
      <c r="DE22" s="39"/>
      <c r="DF22" s="39"/>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row>
    <row r="23" spans="1:294" s="31" customFormat="1" ht="27" customHeight="1">
      <c r="A23" s="92">
        <f>--SUBTOTAL(2,CC$12:CC23)</f>
        <v>11</v>
      </c>
      <c r="B23" s="772" t="str">
        <f>IF(FILIACIÓN!B21="","",UPPER(FILIACIÓN!B21))</f>
        <v/>
      </c>
      <c r="C23" s="773"/>
      <c r="D23" s="774"/>
      <c r="E23" s="535" t="str">
        <f>'ASISTENCIA 1'!CD24</f>
        <v/>
      </c>
      <c r="F23" s="625"/>
      <c r="G23" s="625"/>
      <c r="H23" s="625"/>
      <c r="I23" s="625"/>
      <c r="J23" s="625"/>
      <c r="K23" s="625"/>
      <c r="L23" s="625"/>
      <c r="M23" s="89"/>
      <c r="N23" s="89"/>
      <c r="O23" s="377" t="str">
        <f t="shared" si="0"/>
        <v/>
      </c>
      <c r="P23" s="59"/>
      <c r="Q23" s="120"/>
      <c r="R23" s="576"/>
      <c r="S23" s="576"/>
      <c r="T23" s="576"/>
      <c r="U23" s="576"/>
      <c r="V23" s="576"/>
      <c r="W23" s="576"/>
      <c r="X23" s="576"/>
      <c r="Y23" s="576"/>
      <c r="Z23" s="576"/>
      <c r="AA23" s="121"/>
      <c r="AB23" s="89"/>
      <c r="AC23" s="89"/>
      <c r="AD23" s="89"/>
      <c r="AE23" s="89"/>
      <c r="AF23" s="377" t="str">
        <f t="shared" si="1"/>
        <v/>
      </c>
      <c r="AG23" s="59"/>
      <c r="AH23" s="120"/>
      <c r="AI23" s="576"/>
      <c r="AJ23" s="576"/>
      <c r="AK23" s="576"/>
      <c r="AL23" s="576"/>
      <c r="AM23" s="576"/>
      <c r="AN23" s="576"/>
      <c r="AO23" s="576"/>
      <c r="AP23" s="576"/>
      <c r="AQ23" s="576"/>
      <c r="AR23" s="121"/>
      <c r="AS23" s="121"/>
      <c r="AT23" s="121"/>
      <c r="AU23" s="121"/>
      <c r="AV23" s="89"/>
      <c r="AW23" s="377" t="str">
        <f t="shared" si="2"/>
        <v/>
      </c>
      <c r="AX23" s="59"/>
      <c r="AY23" s="120"/>
      <c r="AZ23" s="576"/>
      <c r="BA23" s="576"/>
      <c r="BB23" s="576"/>
      <c r="BC23" s="576"/>
      <c r="BD23" s="576"/>
      <c r="BE23" s="576"/>
      <c r="BF23" s="576"/>
      <c r="BG23" s="89"/>
      <c r="BH23" s="89"/>
      <c r="BI23" s="377" t="str">
        <f t="shared" si="3"/>
        <v/>
      </c>
      <c r="BJ23" s="371"/>
      <c r="BK23" s="494"/>
      <c r="BL23" s="373"/>
      <c r="BM23" s="196" t="str">
        <f t="shared" si="4"/>
        <v/>
      </c>
      <c r="BN23" s="532" t="str">
        <f t="shared" si="5"/>
        <v/>
      </c>
      <c r="BO23" s="192" t="str">
        <f t="shared" si="6"/>
        <v xml:space="preserve"> </v>
      </c>
      <c r="BP23" s="530" t="str">
        <f>FILIACIÓN!Y21</f>
        <v/>
      </c>
      <c r="BQ23" s="530" t="str">
        <f t="shared" si="7"/>
        <v/>
      </c>
      <c r="BR23" s="530" t="str">
        <f t="shared" si="8"/>
        <v/>
      </c>
      <c r="BS23" s="530"/>
      <c r="BT23" s="484"/>
      <c r="BU23" s="484"/>
      <c r="BV23" s="484"/>
      <c r="BW23" s="82"/>
      <c r="BX23" s="82"/>
      <c r="BY23" s="82"/>
      <c r="BZ23" s="39"/>
      <c r="CA23" s="605" t="str">
        <f t="shared" si="9"/>
        <v/>
      </c>
      <c r="CB23" s="30" t="str">
        <f>IF(FILIACIÓN!Z21="MOSTRAR","1","")</f>
        <v/>
      </c>
      <c r="CC23" s="39">
        <v>11</v>
      </c>
      <c r="CD23" s="30"/>
      <c r="CE23" s="30"/>
      <c r="CF23" s="30"/>
      <c r="CG23" s="30"/>
      <c r="CH23" s="30"/>
      <c r="CI23" s="30"/>
      <c r="CJ23" s="30"/>
      <c r="CK23" s="30"/>
      <c r="CL23" s="30"/>
      <c r="CM23" s="30"/>
      <c r="CN23" s="30"/>
      <c r="CO23" s="30"/>
      <c r="CP23" s="30"/>
      <c r="CQ23" s="30"/>
      <c r="CR23" s="30"/>
      <c r="CS23" s="30"/>
      <c r="CT23" s="30"/>
      <c r="CU23" s="30"/>
      <c r="CV23" s="30"/>
      <c r="CW23" s="39"/>
      <c r="CX23" s="39"/>
      <c r="CY23" s="39"/>
      <c r="CZ23" s="39"/>
      <c r="DA23" s="39"/>
      <c r="DB23" s="39"/>
      <c r="DC23" s="39"/>
      <c r="DD23" s="39"/>
      <c r="DE23" s="39"/>
      <c r="DF23" s="39"/>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row>
    <row r="24" spans="1:294" s="31" customFormat="1" ht="27" customHeight="1">
      <c r="A24" s="92">
        <f>--SUBTOTAL(2,CC$12:CC24)</f>
        <v>12</v>
      </c>
      <c r="B24" s="772" t="str">
        <f>IF(FILIACIÓN!B22="","",UPPER(FILIACIÓN!B22))</f>
        <v/>
      </c>
      <c r="C24" s="773"/>
      <c r="D24" s="774"/>
      <c r="E24" s="535" t="str">
        <f>'ASISTENCIA 1'!CD25</f>
        <v/>
      </c>
      <c r="F24" s="625"/>
      <c r="G24" s="625"/>
      <c r="H24" s="625"/>
      <c r="I24" s="625"/>
      <c r="J24" s="625"/>
      <c r="K24" s="625"/>
      <c r="L24" s="625"/>
      <c r="M24" s="89"/>
      <c r="N24" s="89"/>
      <c r="O24" s="377" t="str">
        <f t="shared" si="0"/>
        <v/>
      </c>
      <c r="P24" s="59"/>
      <c r="Q24" s="120"/>
      <c r="R24" s="576"/>
      <c r="S24" s="576"/>
      <c r="T24" s="576"/>
      <c r="U24" s="576"/>
      <c r="V24" s="576"/>
      <c r="W24" s="576"/>
      <c r="X24" s="576"/>
      <c r="Y24" s="576"/>
      <c r="Z24" s="576"/>
      <c r="AA24" s="121"/>
      <c r="AB24" s="89"/>
      <c r="AC24" s="89"/>
      <c r="AD24" s="89"/>
      <c r="AE24" s="89"/>
      <c r="AF24" s="377" t="str">
        <f t="shared" si="1"/>
        <v/>
      </c>
      <c r="AG24" s="59"/>
      <c r="AH24" s="120"/>
      <c r="AI24" s="576"/>
      <c r="AJ24" s="576"/>
      <c r="AK24" s="576"/>
      <c r="AL24" s="576"/>
      <c r="AM24" s="576"/>
      <c r="AN24" s="576"/>
      <c r="AO24" s="576"/>
      <c r="AP24" s="576"/>
      <c r="AQ24" s="576"/>
      <c r="AR24" s="121"/>
      <c r="AS24" s="121"/>
      <c r="AT24" s="121"/>
      <c r="AU24" s="121"/>
      <c r="AV24" s="89"/>
      <c r="AW24" s="377" t="str">
        <f t="shared" si="2"/>
        <v/>
      </c>
      <c r="AX24" s="59"/>
      <c r="AY24" s="120"/>
      <c r="AZ24" s="576"/>
      <c r="BA24" s="576"/>
      <c r="BB24" s="576"/>
      <c r="BC24" s="576"/>
      <c r="BD24" s="576"/>
      <c r="BE24" s="576"/>
      <c r="BF24" s="576"/>
      <c r="BG24" s="89"/>
      <c r="BH24" s="89"/>
      <c r="BI24" s="377" t="str">
        <f t="shared" si="3"/>
        <v/>
      </c>
      <c r="BJ24" s="371"/>
      <c r="BK24" s="494"/>
      <c r="BL24" s="373"/>
      <c r="BM24" s="196" t="str">
        <f t="shared" si="4"/>
        <v/>
      </c>
      <c r="BN24" s="532" t="str">
        <f t="shared" si="5"/>
        <v/>
      </c>
      <c r="BO24" s="192" t="str">
        <f t="shared" si="6"/>
        <v xml:space="preserve"> </v>
      </c>
      <c r="BP24" s="530" t="str">
        <f>FILIACIÓN!Y22</f>
        <v/>
      </c>
      <c r="BQ24" s="530" t="str">
        <f t="shared" si="7"/>
        <v/>
      </c>
      <c r="BR24" s="530" t="str">
        <f t="shared" si="8"/>
        <v/>
      </c>
      <c r="BS24" s="530"/>
      <c r="BT24" s="484"/>
      <c r="BU24" s="484"/>
      <c r="BV24" s="484"/>
      <c r="BW24" s="82"/>
      <c r="BX24" s="82"/>
      <c r="BY24" s="82"/>
      <c r="BZ24" s="39"/>
      <c r="CA24" s="605" t="str">
        <f t="shared" si="9"/>
        <v/>
      </c>
      <c r="CB24" s="30" t="str">
        <f>IF(FILIACIÓN!Z22="MOSTRAR","1","")</f>
        <v/>
      </c>
      <c r="CC24" s="39">
        <v>12</v>
      </c>
      <c r="CD24" s="30"/>
      <c r="CE24" s="30"/>
      <c r="CF24" s="30"/>
      <c r="CG24" s="30"/>
      <c r="CH24" s="30"/>
      <c r="CI24" s="30"/>
      <c r="CJ24" s="30"/>
      <c r="CK24" s="30"/>
      <c r="CL24" s="30"/>
      <c r="CM24" s="30"/>
      <c r="CN24" s="30"/>
      <c r="CO24" s="30"/>
      <c r="CP24" s="30"/>
      <c r="CQ24" s="30"/>
      <c r="CR24" s="30"/>
      <c r="CS24" s="30"/>
      <c r="CT24" s="30"/>
      <c r="CU24" s="30"/>
      <c r="CV24" s="30"/>
      <c r="CW24" s="39"/>
      <c r="CX24" s="39"/>
      <c r="CY24" s="39"/>
      <c r="CZ24" s="39"/>
      <c r="DA24" s="39"/>
      <c r="DB24" s="39"/>
      <c r="DC24" s="39"/>
      <c r="DD24" s="39"/>
      <c r="DE24" s="39"/>
      <c r="DF24" s="39"/>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row>
    <row r="25" spans="1:294" s="31" customFormat="1" ht="27" customHeight="1">
      <c r="A25" s="92">
        <f>--SUBTOTAL(2,CC$12:CC25)</f>
        <v>13</v>
      </c>
      <c r="B25" s="772" t="str">
        <f>IF(FILIACIÓN!B23="","",UPPER(FILIACIÓN!B23))</f>
        <v/>
      </c>
      <c r="C25" s="773"/>
      <c r="D25" s="774"/>
      <c r="E25" s="535" t="str">
        <f>'ASISTENCIA 1'!CD26</f>
        <v/>
      </c>
      <c r="F25" s="625"/>
      <c r="G25" s="625"/>
      <c r="H25" s="625"/>
      <c r="I25" s="625"/>
      <c r="J25" s="625"/>
      <c r="K25" s="625"/>
      <c r="L25" s="625"/>
      <c r="M25" s="89"/>
      <c r="N25" s="89"/>
      <c r="O25" s="377" t="str">
        <f t="shared" si="0"/>
        <v/>
      </c>
      <c r="P25" s="59"/>
      <c r="Q25" s="120"/>
      <c r="R25" s="576"/>
      <c r="S25" s="576"/>
      <c r="T25" s="576"/>
      <c r="U25" s="576"/>
      <c r="V25" s="576"/>
      <c r="W25" s="576"/>
      <c r="X25" s="576"/>
      <c r="Y25" s="576"/>
      <c r="Z25" s="576"/>
      <c r="AA25" s="121"/>
      <c r="AB25" s="89"/>
      <c r="AC25" s="89"/>
      <c r="AD25" s="89"/>
      <c r="AE25" s="89"/>
      <c r="AF25" s="377" t="str">
        <f t="shared" si="1"/>
        <v/>
      </c>
      <c r="AG25" s="59"/>
      <c r="AH25" s="120"/>
      <c r="AI25" s="576"/>
      <c r="AJ25" s="576"/>
      <c r="AK25" s="576"/>
      <c r="AL25" s="576"/>
      <c r="AM25" s="576"/>
      <c r="AN25" s="576"/>
      <c r="AO25" s="576"/>
      <c r="AP25" s="576"/>
      <c r="AQ25" s="576"/>
      <c r="AR25" s="121"/>
      <c r="AS25" s="121"/>
      <c r="AT25" s="121"/>
      <c r="AU25" s="121"/>
      <c r="AV25" s="89"/>
      <c r="AW25" s="377" t="str">
        <f t="shared" si="2"/>
        <v/>
      </c>
      <c r="AX25" s="59"/>
      <c r="AY25" s="120"/>
      <c r="AZ25" s="576"/>
      <c r="BA25" s="576"/>
      <c r="BB25" s="576"/>
      <c r="BC25" s="576"/>
      <c r="BD25" s="576"/>
      <c r="BE25" s="576"/>
      <c r="BF25" s="576"/>
      <c r="BG25" s="89"/>
      <c r="BH25" s="89"/>
      <c r="BI25" s="377" t="str">
        <f t="shared" si="3"/>
        <v/>
      </c>
      <c r="BJ25" s="371"/>
      <c r="BK25" s="494"/>
      <c r="BL25" s="373"/>
      <c r="BM25" s="196" t="str">
        <f t="shared" si="4"/>
        <v/>
      </c>
      <c r="BN25" s="532" t="str">
        <f t="shared" si="5"/>
        <v/>
      </c>
      <c r="BO25" s="192" t="str">
        <f t="shared" si="6"/>
        <v xml:space="preserve"> </v>
      </c>
      <c r="BP25" s="530" t="str">
        <f>FILIACIÓN!Y23</f>
        <v/>
      </c>
      <c r="BQ25" s="530" t="str">
        <f t="shared" si="7"/>
        <v/>
      </c>
      <c r="BR25" s="530" t="str">
        <f t="shared" si="8"/>
        <v/>
      </c>
      <c r="BS25" s="530"/>
      <c r="BT25" s="484"/>
      <c r="BU25" s="484"/>
      <c r="BV25" s="484"/>
      <c r="BW25" s="82"/>
      <c r="BX25" s="82"/>
      <c r="BY25" s="82"/>
      <c r="BZ25" s="39"/>
      <c r="CA25" s="605" t="str">
        <f t="shared" si="9"/>
        <v/>
      </c>
      <c r="CB25" s="30" t="str">
        <f>IF(FILIACIÓN!Z23="MOSTRAR","1","")</f>
        <v/>
      </c>
      <c r="CC25" s="39">
        <v>13</v>
      </c>
      <c r="CD25" s="30"/>
      <c r="CE25" s="30"/>
      <c r="CF25" s="30"/>
      <c r="CG25" s="30"/>
      <c r="CH25" s="30"/>
      <c r="CI25" s="30"/>
      <c r="CJ25" s="30"/>
      <c r="CK25" s="30"/>
      <c r="CL25" s="30"/>
      <c r="CM25" s="30"/>
      <c r="CN25" s="30"/>
      <c r="CO25" s="30"/>
      <c r="CP25" s="30"/>
      <c r="CQ25" s="30"/>
      <c r="CR25" s="30"/>
      <c r="CS25" s="30"/>
      <c r="CT25" s="30"/>
      <c r="CU25" s="30"/>
      <c r="CV25" s="30"/>
      <c r="CW25" s="39"/>
      <c r="CX25" s="39"/>
      <c r="CY25" s="39"/>
      <c r="CZ25" s="39"/>
      <c r="DA25" s="39"/>
      <c r="DB25" s="39"/>
      <c r="DC25" s="39"/>
      <c r="DD25" s="39"/>
      <c r="DE25" s="39"/>
      <c r="DF25" s="39"/>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row>
    <row r="26" spans="1:294" s="31" customFormat="1" ht="27" customHeight="1">
      <c r="A26" s="92">
        <f>--SUBTOTAL(2,CC$12:CC26)</f>
        <v>14</v>
      </c>
      <c r="B26" s="772" t="str">
        <f>IF(FILIACIÓN!B24="","",UPPER(FILIACIÓN!B24))</f>
        <v/>
      </c>
      <c r="C26" s="773"/>
      <c r="D26" s="774"/>
      <c r="E26" s="535" t="str">
        <f>'ASISTENCIA 1'!CD27</f>
        <v/>
      </c>
      <c r="F26" s="625"/>
      <c r="G26" s="625"/>
      <c r="H26" s="625"/>
      <c r="I26" s="625"/>
      <c r="J26" s="625"/>
      <c r="K26" s="625"/>
      <c r="L26" s="625"/>
      <c r="M26" s="89"/>
      <c r="N26" s="89"/>
      <c r="O26" s="377" t="str">
        <f t="shared" si="0"/>
        <v/>
      </c>
      <c r="P26" s="59"/>
      <c r="Q26" s="120"/>
      <c r="R26" s="576"/>
      <c r="S26" s="576"/>
      <c r="T26" s="576"/>
      <c r="U26" s="576"/>
      <c r="V26" s="576"/>
      <c r="W26" s="576"/>
      <c r="X26" s="576"/>
      <c r="Y26" s="576"/>
      <c r="Z26" s="576"/>
      <c r="AA26" s="121"/>
      <c r="AB26" s="89"/>
      <c r="AC26" s="89"/>
      <c r="AD26" s="89"/>
      <c r="AE26" s="89"/>
      <c r="AF26" s="377" t="str">
        <f t="shared" si="1"/>
        <v/>
      </c>
      <c r="AG26" s="59"/>
      <c r="AH26" s="120"/>
      <c r="AI26" s="576"/>
      <c r="AJ26" s="576"/>
      <c r="AK26" s="576"/>
      <c r="AL26" s="576"/>
      <c r="AM26" s="576"/>
      <c r="AN26" s="576"/>
      <c r="AO26" s="576"/>
      <c r="AP26" s="576"/>
      <c r="AQ26" s="576"/>
      <c r="AR26" s="121"/>
      <c r="AS26" s="121"/>
      <c r="AT26" s="121"/>
      <c r="AU26" s="121"/>
      <c r="AV26" s="89"/>
      <c r="AW26" s="377" t="str">
        <f t="shared" si="2"/>
        <v/>
      </c>
      <c r="AX26" s="59"/>
      <c r="AY26" s="120"/>
      <c r="AZ26" s="576"/>
      <c r="BA26" s="576"/>
      <c r="BB26" s="576"/>
      <c r="BC26" s="576"/>
      <c r="BD26" s="576"/>
      <c r="BE26" s="576"/>
      <c r="BF26" s="576"/>
      <c r="BG26" s="89"/>
      <c r="BH26" s="89"/>
      <c r="BI26" s="377" t="str">
        <f t="shared" si="3"/>
        <v/>
      </c>
      <c r="BJ26" s="371"/>
      <c r="BK26" s="494"/>
      <c r="BL26" s="373"/>
      <c r="BM26" s="196" t="str">
        <f t="shared" si="4"/>
        <v/>
      </c>
      <c r="BN26" s="532" t="str">
        <f t="shared" si="5"/>
        <v/>
      </c>
      <c r="BO26" s="192" t="str">
        <f t="shared" si="6"/>
        <v xml:space="preserve"> </v>
      </c>
      <c r="BP26" s="530" t="str">
        <f>FILIACIÓN!Y24</f>
        <v/>
      </c>
      <c r="BQ26" s="530" t="str">
        <f t="shared" si="7"/>
        <v/>
      </c>
      <c r="BR26" s="530" t="str">
        <f t="shared" si="8"/>
        <v/>
      </c>
      <c r="BS26" s="530"/>
      <c r="BT26" s="484"/>
      <c r="BU26" s="484"/>
      <c r="BV26" s="484"/>
      <c r="BW26" s="82"/>
      <c r="BX26" s="82"/>
      <c r="BY26" s="82"/>
      <c r="BZ26" s="39"/>
      <c r="CA26" s="605" t="str">
        <f t="shared" si="9"/>
        <v/>
      </c>
      <c r="CB26" s="30" t="str">
        <f>IF(FILIACIÓN!Z24="MOSTRAR","1","")</f>
        <v/>
      </c>
      <c r="CC26" s="39">
        <v>14</v>
      </c>
      <c r="CD26" s="30"/>
      <c r="CE26" s="30"/>
      <c r="CF26" s="30"/>
      <c r="CG26" s="30"/>
      <c r="CH26" s="30"/>
      <c r="CI26" s="30"/>
      <c r="CJ26" s="30"/>
      <c r="CK26" s="30"/>
      <c r="CL26" s="30"/>
      <c r="CM26" s="30"/>
      <c r="CN26" s="30"/>
      <c r="CO26" s="30"/>
      <c r="CP26" s="30"/>
      <c r="CQ26" s="30"/>
      <c r="CR26" s="30"/>
      <c r="CS26" s="30"/>
      <c r="CT26" s="30"/>
      <c r="CU26" s="30"/>
      <c r="CV26" s="30"/>
      <c r="CW26" s="39"/>
      <c r="CX26" s="39"/>
      <c r="CY26" s="39"/>
      <c r="CZ26" s="39"/>
      <c r="DA26" s="39"/>
      <c r="DB26" s="39"/>
      <c r="DC26" s="39"/>
      <c r="DD26" s="39"/>
      <c r="DE26" s="39"/>
      <c r="DF26" s="39"/>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row>
    <row r="27" spans="1:294" s="31" customFormat="1" ht="27" customHeight="1">
      <c r="A27" s="92">
        <f>--SUBTOTAL(2,CC$12:CC27)</f>
        <v>15</v>
      </c>
      <c r="B27" s="772" t="str">
        <f>IF(FILIACIÓN!B25="","",UPPER(FILIACIÓN!B25))</f>
        <v/>
      </c>
      <c r="C27" s="773"/>
      <c r="D27" s="774"/>
      <c r="E27" s="535" t="str">
        <f>'ASISTENCIA 1'!CD28</f>
        <v/>
      </c>
      <c r="F27" s="625"/>
      <c r="G27" s="625"/>
      <c r="H27" s="625"/>
      <c r="I27" s="625"/>
      <c r="J27" s="625"/>
      <c r="K27" s="625"/>
      <c r="L27" s="625"/>
      <c r="M27" s="89"/>
      <c r="N27" s="89"/>
      <c r="O27" s="377" t="str">
        <f t="shared" si="0"/>
        <v/>
      </c>
      <c r="P27" s="59"/>
      <c r="Q27" s="120"/>
      <c r="R27" s="576"/>
      <c r="S27" s="576"/>
      <c r="T27" s="576"/>
      <c r="U27" s="576"/>
      <c r="V27" s="576"/>
      <c r="W27" s="576"/>
      <c r="X27" s="576"/>
      <c r="Y27" s="576"/>
      <c r="Z27" s="576"/>
      <c r="AA27" s="121"/>
      <c r="AB27" s="89"/>
      <c r="AC27" s="89"/>
      <c r="AD27" s="89"/>
      <c r="AE27" s="89"/>
      <c r="AF27" s="377" t="str">
        <f t="shared" si="1"/>
        <v/>
      </c>
      <c r="AG27" s="59"/>
      <c r="AH27" s="120"/>
      <c r="AI27" s="576"/>
      <c r="AJ27" s="576"/>
      <c r="AK27" s="576"/>
      <c r="AL27" s="576"/>
      <c r="AM27" s="576"/>
      <c r="AN27" s="576"/>
      <c r="AO27" s="576"/>
      <c r="AP27" s="576"/>
      <c r="AQ27" s="576"/>
      <c r="AR27" s="121"/>
      <c r="AS27" s="121"/>
      <c r="AT27" s="121"/>
      <c r="AU27" s="121"/>
      <c r="AV27" s="89"/>
      <c r="AW27" s="377" t="str">
        <f t="shared" si="2"/>
        <v/>
      </c>
      <c r="AX27" s="59"/>
      <c r="AY27" s="120"/>
      <c r="AZ27" s="576"/>
      <c r="BA27" s="576"/>
      <c r="BB27" s="576"/>
      <c r="BC27" s="576"/>
      <c r="BD27" s="576"/>
      <c r="BE27" s="576"/>
      <c r="BF27" s="576"/>
      <c r="BG27" s="89"/>
      <c r="BH27" s="89"/>
      <c r="BI27" s="377" t="str">
        <f t="shared" si="3"/>
        <v/>
      </c>
      <c r="BJ27" s="371"/>
      <c r="BK27" s="494"/>
      <c r="BL27" s="373"/>
      <c r="BM27" s="196" t="str">
        <f t="shared" si="4"/>
        <v/>
      </c>
      <c r="BN27" s="532" t="str">
        <f t="shared" si="5"/>
        <v/>
      </c>
      <c r="BO27" s="192" t="str">
        <f t="shared" si="6"/>
        <v xml:space="preserve"> </v>
      </c>
      <c r="BP27" s="530" t="str">
        <f>FILIACIÓN!Y25</f>
        <v/>
      </c>
      <c r="BQ27" s="530" t="str">
        <f t="shared" si="7"/>
        <v/>
      </c>
      <c r="BR27" s="530" t="str">
        <f t="shared" si="8"/>
        <v/>
      </c>
      <c r="BS27" s="530"/>
      <c r="BT27" s="484"/>
      <c r="BU27" s="484"/>
      <c r="BV27" s="484"/>
      <c r="BW27" s="82"/>
      <c r="BX27" s="82"/>
      <c r="BY27" s="82"/>
      <c r="BZ27" s="39"/>
      <c r="CA27" s="605" t="str">
        <f t="shared" si="9"/>
        <v/>
      </c>
      <c r="CB27" s="30" t="str">
        <f>IF(FILIACIÓN!Z25="MOSTRAR","1","")</f>
        <v/>
      </c>
      <c r="CC27" s="39">
        <v>15</v>
      </c>
      <c r="CD27" s="30"/>
      <c r="CE27" s="30"/>
      <c r="CF27" s="30"/>
      <c r="CG27" s="30"/>
      <c r="CH27" s="30"/>
      <c r="CI27" s="30"/>
      <c r="CJ27" s="30"/>
      <c r="CK27" s="30"/>
      <c r="CL27" s="30"/>
      <c r="CM27" s="30"/>
      <c r="CN27" s="30"/>
      <c r="CO27" s="30"/>
      <c r="CP27" s="30"/>
      <c r="CQ27" s="30"/>
      <c r="CR27" s="30"/>
      <c r="CS27" s="30"/>
      <c r="CT27" s="30"/>
      <c r="CU27" s="30"/>
      <c r="CV27" s="30"/>
      <c r="CW27" s="39"/>
      <c r="CX27" s="39"/>
      <c r="CY27" s="39"/>
      <c r="CZ27" s="39"/>
      <c r="DA27" s="39"/>
      <c r="DB27" s="39"/>
      <c r="DC27" s="39"/>
      <c r="DD27" s="39"/>
      <c r="DE27" s="39"/>
      <c r="DF27" s="39"/>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row>
    <row r="28" spans="1:294" s="31" customFormat="1" ht="27" customHeight="1">
      <c r="A28" s="92">
        <f>--SUBTOTAL(2,CC$12:CC28)</f>
        <v>16</v>
      </c>
      <c r="B28" s="772" t="str">
        <f>IF(FILIACIÓN!B26="","",UPPER(FILIACIÓN!B26))</f>
        <v/>
      </c>
      <c r="C28" s="773"/>
      <c r="D28" s="774"/>
      <c r="E28" s="535" t="str">
        <f>'ASISTENCIA 1'!CD29</f>
        <v/>
      </c>
      <c r="F28" s="625"/>
      <c r="G28" s="625"/>
      <c r="H28" s="625"/>
      <c r="I28" s="625"/>
      <c r="J28" s="625"/>
      <c r="K28" s="625"/>
      <c r="L28" s="625"/>
      <c r="M28" s="89"/>
      <c r="N28" s="89"/>
      <c r="O28" s="377" t="str">
        <f t="shared" si="0"/>
        <v/>
      </c>
      <c r="P28" s="59"/>
      <c r="Q28" s="120"/>
      <c r="R28" s="576"/>
      <c r="S28" s="576"/>
      <c r="T28" s="576"/>
      <c r="U28" s="576"/>
      <c r="V28" s="576"/>
      <c r="W28" s="576"/>
      <c r="X28" s="576"/>
      <c r="Y28" s="576"/>
      <c r="Z28" s="576"/>
      <c r="AA28" s="121"/>
      <c r="AB28" s="89"/>
      <c r="AC28" s="89"/>
      <c r="AD28" s="89"/>
      <c r="AE28" s="89"/>
      <c r="AF28" s="377" t="str">
        <f t="shared" si="1"/>
        <v/>
      </c>
      <c r="AG28" s="59"/>
      <c r="AH28" s="120"/>
      <c r="AI28" s="576"/>
      <c r="AJ28" s="576"/>
      <c r="AK28" s="576"/>
      <c r="AL28" s="576"/>
      <c r="AM28" s="576"/>
      <c r="AN28" s="576"/>
      <c r="AO28" s="576"/>
      <c r="AP28" s="576"/>
      <c r="AQ28" s="576"/>
      <c r="AR28" s="121"/>
      <c r="AS28" s="121"/>
      <c r="AT28" s="121"/>
      <c r="AU28" s="121"/>
      <c r="AV28" s="89"/>
      <c r="AW28" s="377" t="str">
        <f t="shared" si="2"/>
        <v/>
      </c>
      <c r="AX28" s="59"/>
      <c r="AY28" s="120"/>
      <c r="AZ28" s="576"/>
      <c r="BA28" s="576"/>
      <c r="BB28" s="576"/>
      <c r="BC28" s="576"/>
      <c r="BD28" s="576"/>
      <c r="BE28" s="576"/>
      <c r="BF28" s="576"/>
      <c r="BG28" s="89"/>
      <c r="BH28" s="89"/>
      <c r="BI28" s="377" t="str">
        <f t="shared" si="3"/>
        <v/>
      </c>
      <c r="BJ28" s="371"/>
      <c r="BK28" s="494"/>
      <c r="BL28" s="373"/>
      <c r="BM28" s="196" t="str">
        <f t="shared" si="4"/>
        <v/>
      </c>
      <c r="BN28" s="532" t="str">
        <f t="shared" si="5"/>
        <v/>
      </c>
      <c r="BO28" s="192" t="str">
        <f t="shared" si="6"/>
        <v xml:space="preserve"> </v>
      </c>
      <c r="BP28" s="530" t="str">
        <f>FILIACIÓN!Y26</f>
        <v/>
      </c>
      <c r="BQ28" s="530" t="str">
        <f t="shared" si="7"/>
        <v/>
      </c>
      <c r="BR28" s="530" t="str">
        <f t="shared" si="8"/>
        <v/>
      </c>
      <c r="BS28" s="530"/>
      <c r="BT28" s="484"/>
      <c r="BU28" s="484"/>
      <c r="BV28" s="484"/>
      <c r="BW28" s="82"/>
      <c r="BX28" s="82"/>
      <c r="BY28" s="82"/>
      <c r="BZ28" s="39"/>
      <c r="CA28" s="605" t="str">
        <f t="shared" si="9"/>
        <v/>
      </c>
      <c r="CB28" s="30" t="str">
        <f>IF(FILIACIÓN!Z26="MOSTRAR","1","")</f>
        <v/>
      </c>
      <c r="CC28" s="39">
        <v>16</v>
      </c>
      <c r="CD28" s="30"/>
      <c r="CE28" s="30"/>
      <c r="CF28" s="30"/>
      <c r="CG28" s="30"/>
      <c r="CH28" s="30"/>
      <c r="CI28" s="30"/>
      <c r="CJ28" s="30"/>
      <c r="CK28" s="30"/>
      <c r="CL28" s="30"/>
      <c r="CM28" s="30"/>
      <c r="CN28" s="30"/>
      <c r="CO28" s="30"/>
      <c r="CP28" s="30"/>
      <c r="CQ28" s="30"/>
      <c r="CR28" s="30"/>
      <c r="CS28" s="30"/>
      <c r="CT28" s="30"/>
      <c r="CU28" s="30"/>
      <c r="CV28" s="30"/>
      <c r="CW28" s="39"/>
      <c r="CX28" s="39"/>
      <c r="CY28" s="39"/>
      <c r="CZ28" s="39"/>
      <c r="DA28" s="39"/>
      <c r="DB28" s="39"/>
      <c r="DC28" s="39"/>
      <c r="DD28" s="39"/>
      <c r="DE28" s="39"/>
      <c r="DF28" s="39"/>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row>
    <row r="29" spans="1:294" s="31" customFormat="1" ht="27" customHeight="1">
      <c r="A29" s="92">
        <f>--SUBTOTAL(2,CC$12:CC29)</f>
        <v>17</v>
      </c>
      <c r="B29" s="772" t="str">
        <f>IF(FILIACIÓN!B27="","",UPPER(FILIACIÓN!B27))</f>
        <v/>
      </c>
      <c r="C29" s="773"/>
      <c r="D29" s="774"/>
      <c r="E29" s="535" t="str">
        <f>'ASISTENCIA 1'!CD30</f>
        <v/>
      </c>
      <c r="F29" s="625"/>
      <c r="G29" s="625"/>
      <c r="H29" s="625"/>
      <c r="I29" s="625"/>
      <c r="J29" s="625"/>
      <c r="K29" s="625"/>
      <c r="L29" s="625"/>
      <c r="M29" s="89"/>
      <c r="N29" s="89"/>
      <c r="O29" s="377" t="str">
        <f t="shared" si="0"/>
        <v/>
      </c>
      <c r="P29" s="59"/>
      <c r="Q29" s="120"/>
      <c r="R29" s="576"/>
      <c r="S29" s="576"/>
      <c r="T29" s="576"/>
      <c r="U29" s="576"/>
      <c r="V29" s="576"/>
      <c r="W29" s="576"/>
      <c r="X29" s="576"/>
      <c r="Y29" s="576"/>
      <c r="Z29" s="576"/>
      <c r="AA29" s="121"/>
      <c r="AB29" s="89"/>
      <c r="AC29" s="89"/>
      <c r="AD29" s="89"/>
      <c r="AE29" s="89"/>
      <c r="AF29" s="377" t="str">
        <f t="shared" si="1"/>
        <v/>
      </c>
      <c r="AG29" s="59"/>
      <c r="AH29" s="120"/>
      <c r="AI29" s="576"/>
      <c r="AJ29" s="576"/>
      <c r="AK29" s="576"/>
      <c r="AL29" s="576"/>
      <c r="AM29" s="576"/>
      <c r="AN29" s="576"/>
      <c r="AO29" s="576"/>
      <c r="AP29" s="576"/>
      <c r="AQ29" s="576"/>
      <c r="AR29" s="121"/>
      <c r="AS29" s="121"/>
      <c r="AT29" s="121"/>
      <c r="AU29" s="121"/>
      <c r="AV29" s="89"/>
      <c r="AW29" s="377" t="str">
        <f t="shared" si="2"/>
        <v/>
      </c>
      <c r="AX29" s="59"/>
      <c r="AY29" s="120"/>
      <c r="AZ29" s="576"/>
      <c r="BA29" s="576"/>
      <c r="BB29" s="576"/>
      <c r="BC29" s="576"/>
      <c r="BD29" s="576"/>
      <c r="BE29" s="576"/>
      <c r="BF29" s="576"/>
      <c r="BG29" s="89"/>
      <c r="BH29" s="89"/>
      <c r="BI29" s="377" t="str">
        <f t="shared" si="3"/>
        <v/>
      </c>
      <c r="BJ29" s="371"/>
      <c r="BK29" s="494"/>
      <c r="BL29" s="373"/>
      <c r="BM29" s="196" t="str">
        <f t="shared" si="4"/>
        <v/>
      </c>
      <c r="BN29" s="532" t="str">
        <f t="shared" si="5"/>
        <v/>
      </c>
      <c r="BO29" s="192" t="str">
        <f t="shared" si="6"/>
        <v xml:space="preserve"> </v>
      </c>
      <c r="BP29" s="530" t="str">
        <f>FILIACIÓN!Y27</f>
        <v/>
      </c>
      <c r="BQ29" s="530" t="str">
        <f t="shared" si="7"/>
        <v/>
      </c>
      <c r="BR29" s="530" t="str">
        <f t="shared" si="8"/>
        <v/>
      </c>
      <c r="BS29" s="530"/>
      <c r="BT29" s="484"/>
      <c r="BU29" s="484"/>
      <c r="BV29" s="484"/>
      <c r="BW29" s="82"/>
      <c r="BX29" s="82"/>
      <c r="BY29" s="82"/>
      <c r="BZ29" s="39"/>
      <c r="CA29" s="605" t="str">
        <f t="shared" si="9"/>
        <v/>
      </c>
      <c r="CB29" s="30" t="str">
        <f>IF(FILIACIÓN!Z27="MOSTRAR","1","")</f>
        <v/>
      </c>
      <c r="CC29" s="39">
        <v>17</v>
      </c>
      <c r="CD29" s="30"/>
      <c r="CE29" s="30"/>
      <c r="CF29" s="30"/>
      <c r="CG29" s="30"/>
      <c r="CH29" s="30"/>
      <c r="CI29" s="30"/>
      <c r="CJ29" s="30"/>
      <c r="CK29" s="30"/>
      <c r="CL29" s="30"/>
      <c r="CM29" s="30"/>
      <c r="CN29" s="30"/>
      <c r="CO29" s="30"/>
      <c r="CP29" s="30"/>
      <c r="CQ29" s="30"/>
      <c r="CR29" s="30"/>
      <c r="CS29" s="30"/>
      <c r="CT29" s="30"/>
      <c r="CU29" s="30"/>
      <c r="CV29" s="30"/>
      <c r="CW29" s="39"/>
      <c r="CX29" s="39"/>
      <c r="CY29" s="39"/>
      <c r="CZ29" s="39"/>
      <c r="DA29" s="39"/>
      <c r="DB29" s="39"/>
      <c r="DC29" s="39"/>
      <c r="DD29" s="39"/>
      <c r="DE29" s="39"/>
      <c r="DF29" s="39"/>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row>
    <row r="30" spans="1:294" s="31" customFormat="1" ht="27" customHeight="1">
      <c r="A30" s="92">
        <f>--SUBTOTAL(2,CC$12:CC30)</f>
        <v>18</v>
      </c>
      <c r="B30" s="772" t="str">
        <f>IF(FILIACIÓN!B28="","",UPPER(FILIACIÓN!B28))</f>
        <v/>
      </c>
      <c r="C30" s="773"/>
      <c r="D30" s="774"/>
      <c r="E30" s="535" t="str">
        <f>'ASISTENCIA 1'!CD31</f>
        <v/>
      </c>
      <c r="F30" s="625"/>
      <c r="G30" s="625"/>
      <c r="H30" s="625"/>
      <c r="I30" s="625"/>
      <c r="J30" s="625"/>
      <c r="K30" s="625"/>
      <c r="L30" s="625"/>
      <c r="M30" s="89"/>
      <c r="N30" s="89"/>
      <c r="O30" s="377" t="str">
        <f t="shared" si="0"/>
        <v/>
      </c>
      <c r="P30" s="59"/>
      <c r="Q30" s="120"/>
      <c r="R30" s="576"/>
      <c r="S30" s="576"/>
      <c r="T30" s="576"/>
      <c r="U30" s="576"/>
      <c r="V30" s="576"/>
      <c r="W30" s="576"/>
      <c r="X30" s="576"/>
      <c r="Y30" s="576"/>
      <c r="Z30" s="576"/>
      <c r="AA30" s="121"/>
      <c r="AB30" s="89"/>
      <c r="AC30" s="89"/>
      <c r="AD30" s="89"/>
      <c r="AE30" s="89"/>
      <c r="AF30" s="377" t="str">
        <f t="shared" si="1"/>
        <v/>
      </c>
      <c r="AG30" s="59"/>
      <c r="AH30" s="120"/>
      <c r="AI30" s="576"/>
      <c r="AJ30" s="576"/>
      <c r="AK30" s="576"/>
      <c r="AL30" s="576"/>
      <c r="AM30" s="576"/>
      <c r="AN30" s="576"/>
      <c r="AO30" s="576"/>
      <c r="AP30" s="576"/>
      <c r="AQ30" s="576"/>
      <c r="AR30" s="121"/>
      <c r="AS30" s="121"/>
      <c r="AT30" s="121"/>
      <c r="AU30" s="121"/>
      <c r="AV30" s="89"/>
      <c r="AW30" s="377" t="str">
        <f t="shared" si="2"/>
        <v/>
      </c>
      <c r="AX30" s="59"/>
      <c r="AY30" s="120"/>
      <c r="AZ30" s="576"/>
      <c r="BA30" s="576"/>
      <c r="BB30" s="576"/>
      <c r="BC30" s="576"/>
      <c r="BD30" s="576"/>
      <c r="BE30" s="576"/>
      <c r="BF30" s="576"/>
      <c r="BG30" s="89"/>
      <c r="BH30" s="89"/>
      <c r="BI30" s="377" t="str">
        <f t="shared" si="3"/>
        <v/>
      </c>
      <c r="BJ30" s="371"/>
      <c r="BK30" s="494"/>
      <c r="BL30" s="373"/>
      <c r="BM30" s="196" t="str">
        <f t="shared" si="4"/>
        <v/>
      </c>
      <c r="BN30" s="532" t="str">
        <f t="shared" si="5"/>
        <v/>
      </c>
      <c r="BO30" s="192" t="str">
        <f t="shared" si="6"/>
        <v xml:space="preserve"> </v>
      </c>
      <c r="BP30" s="530" t="str">
        <f>FILIACIÓN!Y28</f>
        <v/>
      </c>
      <c r="BQ30" s="530" t="str">
        <f t="shared" si="7"/>
        <v/>
      </c>
      <c r="BR30" s="530" t="str">
        <f t="shared" si="8"/>
        <v/>
      </c>
      <c r="BS30" s="530"/>
      <c r="BT30" s="484"/>
      <c r="BU30" s="484"/>
      <c r="BV30" s="484"/>
      <c r="BW30" s="82"/>
      <c r="BX30" s="82"/>
      <c r="BY30" s="82"/>
      <c r="BZ30" s="39"/>
      <c r="CA30" s="605" t="str">
        <f t="shared" si="9"/>
        <v/>
      </c>
      <c r="CB30" s="30" t="str">
        <f>IF(FILIACIÓN!Z28="MOSTRAR","1","")</f>
        <v/>
      </c>
      <c r="CC30" s="39">
        <v>18</v>
      </c>
      <c r="CD30" s="30"/>
      <c r="CE30" s="30"/>
      <c r="CF30" s="30"/>
      <c r="CG30" s="30"/>
      <c r="CH30" s="30"/>
      <c r="CI30" s="30"/>
      <c r="CJ30" s="30"/>
      <c r="CK30" s="30"/>
      <c r="CL30" s="30"/>
      <c r="CM30" s="30"/>
      <c r="CN30" s="30"/>
      <c r="CO30" s="30"/>
      <c r="CP30" s="30"/>
      <c r="CQ30" s="30"/>
      <c r="CR30" s="30"/>
      <c r="CS30" s="30"/>
      <c r="CT30" s="30"/>
      <c r="CU30" s="30"/>
      <c r="CV30" s="30"/>
      <c r="CW30" s="39"/>
      <c r="CX30" s="39"/>
      <c r="CY30" s="39"/>
      <c r="CZ30" s="39"/>
      <c r="DA30" s="39"/>
      <c r="DB30" s="39"/>
      <c r="DC30" s="39"/>
      <c r="DD30" s="39"/>
      <c r="DE30" s="39"/>
      <c r="DF30" s="39"/>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row>
    <row r="31" spans="1:294" s="31" customFormat="1" ht="27" customHeight="1">
      <c r="A31" s="92">
        <f>--SUBTOTAL(2,CC$12:CC31)</f>
        <v>19</v>
      </c>
      <c r="B31" s="772" t="str">
        <f>IF(FILIACIÓN!B29="","",UPPER(FILIACIÓN!B29))</f>
        <v/>
      </c>
      <c r="C31" s="773"/>
      <c r="D31" s="774"/>
      <c r="E31" s="535" t="str">
        <f>'ASISTENCIA 1'!CD32</f>
        <v/>
      </c>
      <c r="F31" s="625"/>
      <c r="G31" s="625"/>
      <c r="H31" s="625"/>
      <c r="I31" s="625"/>
      <c r="J31" s="625"/>
      <c r="K31" s="625"/>
      <c r="L31" s="625"/>
      <c r="M31" s="89"/>
      <c r="N31" s="89"/>
      <c r="O31" s="377" t="str">
        <f t="shared" si="0"/>
        <v/>
      </c>
      <c r="P31" s="59"/>
      <c r="Q31" s="120"/>
      <c r="R31" s="576"/>
      <c r="S31" s="576"/>
      <c r="T31" s="576"/>
      <c r="U31" s="576"/>
      <c r="V31" s="576"/>
      <c r="W31" s="576"/>
      <c r="X31" s="576"/>
      <c r="Y31" s="576"/>
      <c r="Z31" s="576"/>
      <c r="AA31" s="121"/>
      <c r="AB31" s="89"/>
      <c r="AC31" s="89"/>
      <c r="AD31" s="89"/>
      <c r="AE31" s="89"/>
      <c r="AF31" s="377" t="str">
        <f t="shared" si="1"/>
        <v/>
      </c>
      <c r="AG31" s="59"/>
      <c r="AH31" s="120"/>
      <c r="AI31" s="576"/>
      <c r="AJ31" s="576"/>
      <c r="AK31" s="576"/>
      <c r="AL31" s="576"/>
      <c r="AM31" s="576"/>
      <c r="AN31" s="576"/>
      <c r="AO31" s="576"/>
      <c r="AP31" s="576"/>
      <c r="AQ31" s="576"/>
      <c r="AR31" s="121"/>
      <c r="AS31" s="121"/>
      <c r="AT31" s="121"/>
      <c r="AU31" s="121"/>
      <c r="AV31" s="89"/>
      <c r="AW31" s="377" t="str">
        <f t="shared" si="2"/>
        <v/>
      </c>
      <c r="AX31" s="59"/>
      <c r="AY31" s="120"/>
      <c r="AZ31" s="576"/>
      <c r="BA31" s="576"/>
      <c r="BB31" s="576"/>
      <c r="BC31" s="576"/>
      <c r="BD31" s="576"/>
      <c r="BE31" s="576"/>
      <c r="BF31" s="576"/>
      <c r="BG31" s="89"/>
      <c r="BH31" s="89"/>
      <c r="BI31" s="377" t="str">
        <f t="shared" si="3"/>
        <v/>
      </c>
      <c r="BJ31" s="371"/>
      <c r="BK31" s="494"/>
      <c r="BL31" s="373"/>
      <c r="BM31" s="196" t="str">
        <f t="shared" si="4"/>
        <v/>
      </c>
      <c r="BN31" s="532" t="str">
        <f t="shared" si="5"/>
        <v/>
      </c>
      <c r="BO31" s="192" t="str">
        <f t="shared" si="6"/>
        <v xml:space="preserve"> </v>
      </c>
      <c r="BP31" s="530" t="str">
        <f>FILIACIÓN!Y29</f>
        <v/>
      </c>
      <c r="BQ31" s="530" t="str">
        <f t="shared" si="7"/>
        <v/>
      </c>
      <c r="BR31" s="530" t="str">
        <f t="shared" si="8"/>
        <v/>
      </c>
      <c r="BS31" s="530"/>
      <c r="BT31" s="484"/>
      <c r="BU31" s="484"/>
      <c r="BV31" s="484"/>
      <c r="BW31" s="82"/>
      <c r="BX31" s="82"/>
      <c r="BY31" s="82"/>
      <c r="BZ31" s="39"/>
      <c r="CA31" s="605" t="str">
        <f t="shared" si="9"/>
        <v/>
      </c>
      <c r="CB31" s="30" t="str">
        <f>IF(FILIACIÓN!Z29="MOSTRAR","1","")</f>
        <v/>
      </c>
      <c r="CC31" s="39">
        <v>19</v>
      </c>
      <c r="CD31" s="30"/>
      <c r="CE31" s="30"/>
      <c r="CF31" s="30"/>
      <c r="CG31" s="30"/>
      <c r="CH31" s="30"/>
      <c r="CI31" s="30"/>
      <c r="CJ31" s="30"/>
      <c r="CK31" s="30"/>
      <c r="CL31" s="30"/>
      <c r="CM31" s="30"/>
      <c r="CN31" s="30"/>
      <c r="CO31" s="30"/>
      <c r="CP31" s="30"/>
      <c r="CQ31" s="30"/>
      <c r="CR31" s="30"/>
      <c r="CS31" s="30"/>
      <c r="CT31" s="30"/>
      <c r="CU31" s="30"/>
      <c r="CV31" s="30"/>
      <c r="CW31" s="39"/>
      <c r="CX31" s="39"/>
      <c r="CY31" s="39"/>
      <c r="CZ31" s="39"/>
      <c r="DA31" s="39"/>
      <c r="DB31" s="39"/>
      <c r="DC31" s="39"/>
      <c r="DD31" s="39"/>
      <c r="DE31" s="39"/>
      <c r="DF31" s="39"/>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row>
    <row r="32" spans="1:294" s="31" customFormat="1" ht="27" customHeight="1">
      <c r="A32" s="92">
        <f>--SUBTOTAL(2,CC$12:CC32)</f>
        <v>20</v>
      </c>
      <c r="B32" s="772" t="str">
        <f>IF(FILIACIÓN!B30="","",UPPER(FILIACIÓN!B30))</f>
        <v/>
      </c>
      <c r="C32" s="773"/>
      <c r="D32" s="774"/>
      <c r="E32" s="535" t="str">
        <f>'ASISTENCIA 1'!CD33</f>
        <v/>
      </c>
      <c r="F32" s="625"/>
      <c r="G32" s="625"/>
      <c r="H32" s="625"/>
      <c r="I32" s="625"/>
      <c r="J32" s="625"/>
      <c r="K32" s="625"/>
      <c r="L32" s="625"/>
      <c r="M32" s="89"/>
      <c r="N32" s="89"/>
      <c r="O32" s="377" t="str">
        <f t="shared" si="0"/>
        <v/>
      </c>
      <c r="P32" s="59"/>
      <c r="Q32" s="120"/>
      <c r="R32" s="576"/>
      <c r="S32" s="576"/>
      <c r="T32" s="576"/>
      <c r="U32" s="576"/>
      <c r="V32" s="576"/>
      <c r="W32" s="576"/>
      <c r="X32" s="576"/>
      <c r="Y32" s="576"/>
      <c r="Z32" s="576"/>
      <c r="AA32" s="121"/>
      <c r="AB32" s="89"/>
      <c r="AC32" s="89"/>
      <c r="AD32" s="89"/>
      <c r="AE32" s="89"/>
      <c r="AF32" s="377" t="str">
        <f t="shared" si="1"/>
        <v/>
      </c>
      <c r="AG32" s="59"/>
      <c r="AH32" s="120"/>
      <c r="AI32" s="576"/>
      <c r="AJ32" s="576"/>
      <c r="AK32" s="576"/>
      <c r="AL32" s="576"/>
      <c r="AM32" s="576"/>
      <c r="AN32" s="576"/>
      <c r="AO32" s="576"/>
      <c r="AP32" s="576"/>
      <c r="AQ32" s="576"/>
      <c r="AR32" s="121"/>
      <c r="AS32" s="121"/>
      <c r="AT32" s="121"/>
      <c r="AU32" s="121"/>
      <c r="AV32" s="89"/>
      <c r="AW32" s="377" t="str">
        <f t="shared" si="2"/>
        <v/>
      </c>
      <c r="AX32" s="59"/>
      <c r="AY32" s="120"/>
      <c r="AZ32" s="576"/>
      <c r="BA32" s="576"/>
      <c r="BB32" s="576"/>
      <c r="BC32" s="576"/>
      <c r="BD32" s="576"/>
      <c r="BE32" s="576"/>
      <c r="BF32" s="576"/>
      <c r="BG32" s="89"/>
      <c r="BH32" s="89"/>
      <c r="BI32" s="377" t="str">
        <f t="shared" si="3"/>
        <v/>
      </c>
      <c r="BJ32" s="371"/>
      <c r="BK32" s="494"/>
      <c r="BL32" s="373"/>
      <c r="BM32" s="196" t="str">
        <f t="shared" si="4"/>
        <v/>
      </c>
      <c r="BN32" s="532" t="str">
        <f t="shared" si="5"/>
        <v/>
      </c>
      <c r="BO32" s="192" t="str">
        <f t="shared" si="6"/>
        <v xml:space="preserve"> </v>
      </c>
      <c r="BP32" s="530" t="str">
        <f>FILIACIÓN!Y30</f>
        <v/>
      </c>
      <c r="BQ32" s="530" t="str">
        <f t="shared" si="7"/>
        <v/>
      </c>
      <c r="BR32" s="530" t="str">
        <f t="shared" si="8"/>
        <v/>
      </c>
      <c r="BS32" s="530"/>
      <c r="BT32" s="484"/>
      <c r="BU32" s="484"/>
      <c r="BV32" s="484"/>
      <c r="BW32" s="82"/>
      <c r="BX32" s="82"/>
      <c r="BY32" s="82"/>
      <c r="BZ32" s="39"/>
      <c r="CA32" s="605" t="str">
        <f t="shared" si="9"/>
        <v/>
      </c>
      <c r="CB32" s="30" t="str">
        <f>IF(FILIACIÓN!Z30="MOSTRAR","1","")</f>
        <v/>
      </c>
      <c r="CC32" s="39">
        <v>20</v>
      </c>
      <c r="CD32" s="30"/>
      <c r="CE32" s="30"/>
      <c r="CF32" s="30"/>
      <c r="CG32" s="30"/>
      <c r="CH32" s="30"/>
      <c r="CI32" s="30"/>
      <c r="CJ32" s="30"/>
      <c r="CK32" s="30"/>
      <c r="CL32" s="30"/>
      <c r="CM32" s="30"/>
      <c r="CN32" s="30"/>
      <c r="CO32" s="30"/>
      <c r="CP32" s="30"/>
      <c r="CQ32" s="30"/>
      <c r="CR32" s="30"/>
      <c r="CS32" s="30"/>
      <c r="CT32" s="30"/>
      <c r="CU32" s="30"/>
      <c r="CV32" s="30"/>
      <c r="CW32" s="39"/>
      <c r="CX32" s="39"/>
      <c r="CY32" s="39"/>
      <c r="CZ32" s="39"/>
      <c r="DA32" s="39"/>
      <c r="DB32" s="39"/>
      <c r="DC32" s="39"/>
      <c r="DD32" s="39"/>
      <c r="DE32" s="39"/>
      <c r="DF32" s="39"/>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row>
    <row r="33" spans="1:294" s="31" customFormat="1" ht="27" customHeight="1">
      <c r="A33" s="92">
        <f>--SUBTOTAL(2,CC$12:CC33)</f>
        <v>21</v>
      </c>
      <c r="B33" s="772" t="str">
        <f>IF(FILIACIÓN!B31="","",UPPER(FILIACIÓN!B31))</f>
        <v/>
      </c>
      <c r="C33" s="773"/>
      <c r="D33" s="774"/>
      <c r="E33" s="535" t="str">
        <f>'ASISTENCIA 1'!CD34</f>
        <v/>
      </c>
      <c r="F33" s="625"/>
      <c r="G33" s="625"/>
      <c r="H33" s="625"/>
      <c r="I33" s="625"/>
      <c r="J33" s="625"/>
      <c r="K33" s="625"/>
      <c r="L33" s="625"/>
      <c r="M33" s="89"/>
      <c r="N33" s="89"/>
      <c r="O33" s="377" t="str">
        <f t="shared" si="0"/>
        <v/>
      </c>
      <c r="P33" s="59"/>
      <c r="Q33" s="120"/>
      <c r="R33" s="576"/>
      <c r="S33" s="576"/>
      <c r="T33" s="576"/>
      <c r="U33" s="576"/>
      <c r="V33" s="576"/>
      <c r="W33" s="576"/>
      <c r="X33" s="576"/>
      <c r="Y33" s="576"/>
      <c r="Z33" s="576"/>
      <c r="AA33" s="121"/>
      <c r="AB33" s="89"/>
      <c r="AC33" s="89"/>
      <c r="AD33" s="89"/>
      <c r="AE33" s="89"/>
      <c r="AF33" s="377" t="str">
        <f t="shared" si="1"/>
        <v/>
      </c>
      <c r="AG33" s="59"/>
      <c r="AH33" s="120"/>
      <c r="AI33" s="576"/>
      <c r="AJ33" s="576"/>
      <c r="AK33" s="576"/>
      <c r="AL33" s="576"/>
      <c r="AM33" s="576"/>
      <c r="AN33" s="576"/>
      <c r="AO33" s="576"/>
      <c r="AP33" s="576"/>
      <c r="AQ33" s="576"/>
      <c r="AR33" s="121"/>
      <c r="AS33" s="121"/>
      <c r="AT33" s="121"/>
      <c r="AU33" s="121"/>
      <c r="AV33" s="89"/>
      <c r="AW33" s="377" t="str">
        <f t="shared" si="2"/>
        <v/>
      </c>
      <c r="AX33" s="59"/>
      <c r="AY33" s="120"/>
      <c r="AZ33" s="576"/>
      <c r="BA33" s="576"/>
      <c r="BB33" s="576"/>
      <c r="BC33" s="576"/>
      <c r="BD33" s="576"/>
      <c r="BE33" s="576"/>
      <c r="BF33" s="576"/>
      <c r="BG33" s="89"/>
      <c r="BH33" s="89"/>
      <c r="BI33" s="377" t="str">
        <f t="shared" si="3"/>
        <v/>
      </c>
      <c r="BJ33" s="371"/>
      <c r="BK33" s="494"/>
      <c r="BL33" s="373"/>
      <c r="BM33" s="196" t="str">
        <f t="shared" si="4"/>
        <v/>
      </c>
      <c r="BN33" s="532" t="str">
        <f t="shared" si="5"/>
        <v/>
      </c>
      <c r="BO33" s="192" t="str">
        <f t="shared" si="6"/>
        <v xml:space="preserve"> </v>
      </c>
      <c r="BP33" s="530" t="str">
        <f>FILIACIÓN!Y31</f>
        <v/>
      </c>
      <c r="BQ33" s="530" t="str">
        <f t="shared" si="7"/>
        <v/>
      </c>
      <c r="BR33" s="530" t="str">
        <f t="shared" si="8"/>
        <v/>
      </c>
      <c r="BS33" s="530"/>
      <c r="BT33" s="484"/>
      <c r="BU33" s="484"/>
      <c r="BV33" s="484"/>
      <c r="BW33" s="82"/>
      <c r="BX33" s="82"/>
      <c r="BY33" s="82"/>
      <c r="BZ33" s="39"/>
      <c r="CA33" s="605" t="str">
        <f t="shared" si="9"/>
        <v/>
      </c>
      <c r="CB33" s="30" t="str">
        <f>IF(FILIACIÓN!Z31="MOSTRAR","1","")</f>
        <v/>
      </c>
      <c r="CC33" s="39">
        <v>21</v>
      </c>
      <c r="CD33" s="30"/>
      <c r="CE33" s="30"/>
      <c r="CF33" s="30"/>
      <c r="CG33" s="30"/>
      <c r="CH33" s="30"/>
      <c r="CI33" s="30"/>
      <c r="CJ33" s="30"/>
      <c r="CK33" s="30"/>
      <c r="CL33" s="30"/>
      <c r="CM33" s="30"/>
      <c r="CN33" s="30"/>
      <c r="CO33" s="30"/>
      <c r="CP33" s="30"/>
      <c r="CQ33" s="30"/>
      <c r="CR33" s="30"/>
      <c r="CS33" s="30"/>
      <c r="CT33" s="30"/>
      <c r="CU33" s="30"/>
      <c r="CV33" s="30"/>
      <c r="CW33" s="39"/>
      <c r="CX33" s="39"/>
      <c r="CY33" s="39"/>
      <c r="CZ33" s="39"/>
      <c r="DA33" s="39"/>
      <c r="DB33" s="39"/>
      <c r="DC33" s="39"/>
      <c r="DD33" s="39"/>
      <c r="DE33" s="39"/>
      <c r="DF33" s="39"/>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row>
    <row r="34" spans="1:294" s="31" customFormat="1" ht="27" customHeight="1">
      <c r="A34" s="92">
        <f>--SUBTOTAL(2,CC$12:CC34)</f>
        <v>22</v>
      </c>
      <c r="B34" s="772" t="str">
        <f>IF(FILIACIÓN!B32="","",UPPER(FILIACIÓN!B32))</f>
        <v/>
      </c>
      <c r="C34" s="773"/>
      <c r="D34" s="774"/>
      <c r="E34" s="535" t="str">
        <f>'ASISTENCIA 1'!CD35</f>
        <v/>
      </c>
      <c r="F34" s="625"/>
      <c r="G34" s="625"/>
      <c r="H34" s="625"/>
      <c r="I34" s="625"/>
      <c r="J34" s="625"/>
      <c r="K34" s="625"/>
      <c r="L34" s="625"/>
      <c r="M34" s="89"/>
      <c r="N34" s="89"/>
      <c r="O34" s="377" t="str">
        <f t="shared" si="0"/>
        <v/>
      </c>
      <c r="P34" s="59"/>
      <c r="Q34" s="120"/>
      <c r="R34" s="576"/>
      <c r="S34" s="576"/>
      <c r="T34" s="576"/>
      <c r="U34" s="576"/>
      <c r="V34" s="576"/>
      <c r="W34" s="576"/>
      <c r="X34" s="576"/>
      <c r="Y34" s="576"/>
      <c r="Z34" s="576"/>
      <c r="AA34" s="121"/>
      <c r="AB34" s="89"/>
      <c r="AC34" s="89"/>
      <c r="AD34" s="89"/>
      <c r="AE34" s="89"/>
      <c r="AF34" s="377" t="str">
        <f t="shared" si="1"/>
        <v/>
      </c>
      <c r="AG34" s="59"/>
      <c r="AH34" s="120"/>
      <c r="AI34" s="576"/>
      <c r="AJ34" s="576"/>
      <c r="AK34" s="576"/>
      <c r="AL34" s="576"/>
      <c r="AM34" s="576"/>
      <c r="AN34" s="576"/>
      <c r="AO34" s="576"/>
      <c r="AP34" s="576"/>
      <c r="AQ34" s="576"/>
      <c r="AR34" s="121"/>
      <c r="AS34" s="121"/>
      <c r="AT34" s="121"/>
      <c r="AU34" s="121"/>
      <c r="AV34" s="89"/>
      <c r="AW34" s="377" t="str">
        <f t="shared" si="2"/>
        <v/>
      </c>
      <c r="AX34" s="59"/>
      <c r="AY34" s="120"/>
      <c r="AZ34" s="576"/>
      <c r="BA34" s="576"/>
      <c r="BB34" s="576"/>
      <c r="BC34" s="576"/>
      <c r="BD34" s="576"/>
      <c r="BE34" s="576"/>
      <c r="BF34" s="576"/>
      <c r="BG34" s="89"/>
      <c r="BH34" s="89"/>
      <c r="BI34" s="377" t="str">
        <f t="shared" si="3"/>
        <v/>
      </c>
      <c r="BJ34" s="371"/>
      <c r="BK34" s="494"/>
      <c r="BL34" s="373"/>
      <c r="BM34" s="196" t="str">
        <f t="shared" si="4"/>
        <v/>
      </c>
      <c r="BN34" s="532" t="str">
        <f t="shared" si="5"/>
        <v/>
      </c>
      <c r="BO34" s="192" t="str">
        <f t="shared" si="6"/>
        <v xml:space="preserve"> </v>
      </c>
      <c r="BP34" s="530" t="str">
        <f>FILIACIÓN!Y32</f>
        <v/>
      </c>
      <c r="BQ34" s="530" t="str">
        <f t="shared" si="7"/>
        <v/>
      </c>
      <c r="BR34" s="530" t="str">
        <f t="shared" si="8"/>
        <v/>
      </c>
      <c r="BS34" s="530"/>
      <c r="BT34" s="484"/>
      <c r="BU34" s="484"/>
      <c r="BV34" s="484"/>
      <c r="BW34" s="82"/>
      <c r="BX34" s="82"/>
      <c r="BY34" s="82"/>
      <c r="BZ34" s="39"/>
      <c r="CA34" s="605" t="str">
        <f t="shared" si="9"/>
        <v/>
      </c>
      <c r="CB34" s="30" t="str">
        <f>IF(FILIACIÓN!Z32="MOSTRAR","1","")</f>
        <v/>
      </c>
      <c r="CC34" s="39">
        <v>22</v>
      </c>
      <c r="CD34" s="30"/>
      <c r="CE34" s="30"/>
      <c r="CF34" s="30"/>
      <c r="CG34" s="30"/>
      <c r="CH34" s="30"/>
      <c r="CI34" s="30"/>
      <c r="CJ34" s="30"/>
      <c r="CK34" s="30"/>
      <c r="CL34" s="30"/>
      <c r="CM34" s="30"/>
      <c r="CN34" s="30"/>
      <c r="CO34" s="30"/>
      <c r="CP34" s="30"/>
      <c r="CQ34" s="30"/>
      <c r="CR34" s="30"/>
      <c r="CS34" s="30"/>
      <c r="CT34" s="30"/>
      <c r="CU34" s="30"/>
      <c r="CV34" s="30"/>
      <c r="CW34" s="39"/>
      <c r="CX34" s="39"/>
      <c r="CY34" s="39"/>
      <c r="CZ34" s="39"/>
      <c r="DA34" s="39"/>
      <c r="DB34" s="39"/>
      <c r="DC34" s="39"/>
      <c r="DD34" s="39"/>
      <c r="DE34" s="39"/>
      <c r="DF34" s="39"/>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row>
    <row r="35" spans="1:294" s="31" customFormat="1" ht="27" customHeight="1">
      <c r="A35" s="92">
        <f>--SUBTOTAL(2,CC$12:CC35)</f>
        <v>23</v>
      </c>
      <c r="B35" s="772" t="str">
        <f>IF(FILIACIÓN!B33="","",UPPER(FILIACIÓN!B33))</f>
        <v/>
      </c>
      <c r="C35" s="773"/>
      <c r="D35" s="774"/>
      <c r="E35" s="535" t="str">
        <f>'ASISTENCIA 1'!CD36</f>
        <v/>
      </c>
      <c r="F35" s="625"/>
      <c r="G35" s="625"/>
      <c r="H35" s="625"/>
      <c r="I35" s="625"/>
      <c r="J35" s="625"/>
      <c r="K35" s="625"/>
      <c r="L35" s="625"/>
      <c r="M35" s="89"/>
      <c r="N35" s="89"/>
      <c r="O35" s="377" t="str">
        <f t="shared" si="0"/>
        <v/>
      </c>
      <c r="P35" s="59"/>
      <c r="Q35" s="120"/>
      <c r="R35" s="576"/>
      <c r="S35" s="576"/>
      <c r="T35" s="576"/>
      <c r="U35" s="576"/>
      <c r="V35" s="576"/>
      <c r="W35" s="576"/>
      <c r="X35" s="576"/>
      <c r="Y35" s="576"/>
      <c r="Z35" s="576"/>
      <c r="AA35" s="121"/>
      <c r="AB35" s="89"/>
      <c r="AC35" s="89"/>
      <c r="AD35" s="89"/>
      <c r="AE35" s="89"/>
      <c r="AF35" s="377" t="str">
        <f t="shared" si="1"/>
        <v/>
      </c>
      <c r="AG35" s="59"/>
      <c r="AH35" s="120"/>
      <c r="AI35" s="576"/>
      <c r="AJ35" s="576"/>
      <c r="AK35" s="576"/>
      <c r="AL35" s="576"/>
      <c r="AM35" s="576"/>
      <c r="AN35" s="576"/>
      <c r="AO35" s="576"/>
      <c r="AP35" s="576"/>
      <c r="AQ35" s="576"/>
      <c r="AR35" s="121"/>
      <c r="AS35" s="121"/>
      <c r="AT35" s="121"/>
      <c r="AU35" s="121"/>
      <c r="AV35" s="89"/>
      <c r="AW35" s="377" t="str">
        <f t="shared" si="2"/>
        <v/>
      </c>
      <c r="AX35" s="59"/>
      <c r="AY35" s="120"/>
      <c r="AZ35" s="576"/>
      <c r="BA35" s="576"/>
      <c r="BB35" s="576"/>
      <c r="BC35" s="576"/>
      <c r="BD35" s="576"/>
      <c r="BE35" s="576"/>
      <c r="BF35" s="576"/>
      <c r="BG35" s="89"/>
      <c r="BH35" s="89"/>
      <c r="BI35" s="377" t="str">
        <f t="shared" si="3"/>
        <v/>
      </c>
      <c r="BJ35" s="371"/>
      <c r="BK35" s="494"/>
      <c r="BL35" s="373"/>
      <c r="BM35" s="196" t="str">
        <f t="shared" si="4"/>
        <v/>
      </c>
      <c r="BN35" s="532" t="str">
        <f t="shared" si="5"/>
        <v/>
      </c>
      <c r="BO35" s="192" t="str">
        <f t="shared" si="6"/>
        <v xml:space="preserve"> </v>
      </c>
      <c r="BP35" s="530" t="str">
        <f>FILIACIÓN!Y33</f>
        <v/>
      </c>
      <c r="BQ35" s="530" t="str">
        <f t="shared" si="7"/>
        <v/>
      </c>
      <c r="BR35" s="530" t="str">
        <f t="shared" si="8"/>
        <v/>
      </c>
      <c r="BS35" s="530"/>
      <c r="BT35" s="484"/>
      <c r="BU35" s="484"/>
      <c r="BV35" s="484"/>
      <c r="BW35" s="82"/>
      <c r="BX35" s="82"/>
      <c r="BY35" s="82"/>
      <c r="BZ35" s="39"/>
      <c r="CA35" s="605" t="str">
        <f t="shared" si="9"/>
        <v/>
      </c>
      <c r="CB35" s="30" t="str">
        <f>IF(FILIACIÓN!Z33="MOSTRAR","1","")</f>
        <v/>
      </c>
      <c r="CC35" s="39">
        <v>23</v>
      </c>
      <c r="CD35" s="30"/>
      <c r="CE35" s="30"/>
      <c r="CF35" s="30"/>
      <c r="CG35" s="30"/>
      <c r="CH35" s="30"/>
      <c r="CI35" s="30"/>
      <c r="CJ35" s="30"/>
      <c r="CK35" s="30"/>
      <c r="CL35" s="30"/>
      <c r="CM35" s="30"/>
      <c r="CN35" s="30"/>
      <c r="CO35" s="30"/>
      <c r="CP35" s="30"/>
      <c r="CQ35" s="30"/>
      <c r="CR35" s="30"/>
      <c r="CS35" s="30"/>
      <c r="CT35" s="30"/>
      <c r="CU35" s="30"/>
      <c r="CV35" s="30"/>
      <c r="CW35" s="39"/>
      <c r="CX35" s="39"/>
      <c r="CY35" s="39"/>
      <c r="CZ35" s="39"/>
      <c r="DA35" s="39"/>
      <c r="DB35" s="39"/>
      <c r="DC35" s="39"/>
      <c r="DD35" s="39"/>
      <c r="DE35" s="39"/>
      <c r="DF35" s="39"/>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row>
    <row r="36" spans="1:294" s="31" customFormat="1" ht="27" customHeight="1">
      <c r="A36" s="92">
        <f>--SUBTOTAL(2,CC$12:CC36)</f>
        <v>24</v>
      </c>
      <c r="B36" s="772" t="str">
        <f>IF(FILIACIÓN!B34="","",UPPER(FILIACIÓN!B34))</f>
        <v/>
      </c>
      <c r="C36" s="773"/>
      <c r="D36" s="774"/>
      <c r="E36" s="535" t="str">
        <f>'ASISTENCIA 1'!CD37</f>
        <v/>
      </c>
      <c r="F36" s="625"/>
      <c r="G36" s="625"/>
      <c r="H36" s="625"/>
      <c r="I36" s="625"/>
      <c r="J36" s="625"/>
      <c r="K36" s="625"/>
      <c r="L36" s="625"/>
      <c r="M36" s="89"/>
      <c r="N36" s="89"/>
      <c r="O36" s="377" t="str">
        <f t="shared" si="0"/>
        <v/>
      </c>
      <c r="P36" s="59"/>
      <c r="Q36" s="120"/>
      <c r="R36" s="576"/>
      <c r="S36" s="576"/>
      <c r="T36" s="576"/>
      <c r="U36" s="576"/>
      <c r="V36" s="576"/>
      <c r="W36" s="576"/>
      <c r="X36" s="576"/>
      <c r="Y36" s="576"/>
      <c r="Z36" s="576"/>
      <c r="AA36" s="121"/>
      <c r="AB36" s="89"/>
      <c r="AC36" s="89"/>
      <c r="AD36" s="89"/>
      <c r="AE36" s="89"/>
      <c r="AF36" s="377" t="str">
        <f t="shared" si="1"/>
        <v/>
      </c>
      <c r="AG36" s="59"/>
      <c r="AH36" s="120"/>
      <c r="AI36" s="576"/>
      <c r="AJ36" s="576"/>
      <c r="AK36" s="576"/>
      <c r="AL36" s="576"/>
      <c r="AM36" s="576"/>
      <c r="AN36" s="576"/>
      <c r="AO36" s="576"/>
      <c r="AP36" s="576"/>
      <c r="AQ36" s="576"/>
      <c r="AR36" s="121"/>
      <c r="AS36" s="121"/>
      <c r="AT36" s="121"/>
      <c r="AU36" s="121"/>
      <c r="AV36" s="89"/>
      <c r="AW36" s="377" t="str">
        <f t="shared" si="2"/>
        <v/>
      </c>
      <c r="AX36" s="59"/>
      <c r="AY36" s="120"/>
      <c r="AZ36" s="576"/>
      <c r="BA36" s="576"/>
      <c r="BB36" s="576"/>
      <c r="BC36" s="576"/>
      <c r="BD36" s="576"/>
      <c r="BE36" s="576"/>
      <c r="BF36" s="576"/>
      <c r="BG36" s="89"/>
      <c r="BH36" s="89"/>
      <c r="BI36" s="377" t="str">
        <f t="shared" si="3"/>
        <v/>
      </c>
      <c r="BJ36" s="371"/>
      <c r="BK36" s="494"/>
      <c r="BL36" s="373"/>
      <c r="BM36" s="196" t="str">
        <f t="shared" si="4"/>
        <v/>
      </c>
      <c r="BN36" s="532" t="str">
        <f t="shared" si="5"/>
        <v/>
      </c>
      <c r="BO36" s="192" t="str">
        <f t="shared" si="6"/>
        <v xml:space="preserve"> </v>
      </c>
      <c r="BP36" s="530" t="str">
        <f>FILIACIÓN!Y34</f>
        <v/>
      </c>
      <c r="BQ36" s="530" t="str">
        <f t="shared" si="7"/>
        <v/>
      </c>
      <c r="BR36" s="530" t="str">
        <f t="shared" si="8"/>
        <v/>
      </c>
      <c r="BS36" s="530"/>
      <c r="BT36" s="484"/>
      <c r="BU36" s="484"/>
      <c r="BV36" s="484"/>
      <c r="BW36" s="82"/>
      <c r="BX36" s="82"/>
      <c r="BY36" s="82"/>
      <c r="BZ36" s="39"/>
      <c r="CA36" s="605" t="str">
        <f t="shared" si="9"/>
        <v/>
      </c>
      <c r="CB36" s="30" t="str">
        <f>IF(FILIACIÓN!Z34="MOSTRAR","1","")</f>
        <v/>
      </c>
      <c r="CC36" s="39">
        <v>24</v>
      </c>
      <c r="CD36" s="30"/>
      <c r="CE36" s="30"/>
      <c r="CF36" s="30"/>
      <c r="CG36" s="30"/>
      <c r="CH36" s="30"/>
      <c r="CI36" s="30"/>
      <c r="CJ36" s="30"/>
      <c r="CK36" s="30"/>
      <c r="CL36" s="30"/>
      <c r="CM36" s="30"/>
      <c r="CN36" s="30"/>
      <c r="CO36" s="30"/>
      <c r="CP36" s="30"/>
      <c r="CQ36" s="30"/>
      <c r="CR36" s="30"/>
      <c r="CS36" s="30"/>
      <c r="CT36" s="30"/>
      <c r="CU36" s="30"/>
      <c r="CV36" s="30"/>
      <c r="CW36" s="39"/>
      <c r="CX36" s="39"/>
      <c r="CY36" s="39"/>
      <c r="CZ36" s="39"/>
      <c r="DA36" s="39"/>
      <c r="DB36" s="39"/>
      <c r="DC36" s="39"/>
      <c r="DD36" s="39"/>
      <c r="DE36" s="39"/>
      <c r="DF36" s="39"/>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row>
    <row r="37" spans="1:294" s="31" customFormat="1" ht="27" customHeight="1">
      <c r="A37" s="92">
        <f>--SUBTOTAL(2,CC$12:CC37)</f>
        <v>25</v>
      </c>
      <c r="B37" s="772" t="str">
        <f>IF(FILIACIÓN!B35="","",UPPER(FILIACIÓN!B35))</f>
        <v/>
      </c>
      <c r="C37" s="773"/>
      <c r="D37" s="774"/>
      <c r="E37" s="535" t="str">
        <f>'ASISTENCIA 1'!CD38</f>
        <v/>
      </c>
      <c r="F37" s="625"/>
      <c r="G37" s="625"/>
      <c r="H37" s="625"/>
      <c r="I37" s="625"/>
      <c r="J37" s="625"/>
      <c r="K37" s="625"/>
      <c r="L37" s="625"/>
      <c r="M37" s="89"/>
      <c r="N37" s="89"/>
      <c r="O37" s="377" t="str">
        <f t="shared" si="0"/>
        <v/>
      </c>
      <c r="P37" s="59"/>
      <c r="Q37" s="120"/>
      <c r="R37" s="576"/>
      <c r="S37" s="576"/>
      <c r="T37" s="576"/>
      <c r="U37" s="576"/>
      <c r="V37" s="576"/>
      <c r="W37" s="576"/>
      <c r="X37" s="576"/>
      <c r="Y37" s="576"/>
      <c r="Z37" s="576"/>
      <c r="AA37" s="121"/>
      <c r="AB37" s="89"/>
      <c r="AC37" s="89"/>
      <c r="AD37" s="89"/>
      <c r="AE37" s="89"/>
      <c r="AF37" s="377" t="str">
        <f t="shared" si="1"/>
        <v/>
      </c>
      <c r="AG37" s="59"/>
      <c r="AH37" s="120"/>
      <c r="AI37" s="576"/>
      <c r="AJ37" s="576"/>
      <c r="AK37" s="576"/>
      <c r="AL37" s="576"/>
      <c r="AM37" s="576"/>
      <c r="AN37" s="576"/>
      <c r="AO37" s="576"/>
      <c r="AP37" s="576"/>
      <c r="AQ37" s="576"/>
      <c r="AR37" s="121"/>
      <c r="AS37" s="121"/>
      <c r="AT37" s="121"/>
      <c r="AU37" s="121"/>
      <c r="AV37" s="89"/>
      <c r="AW37" s="377" t="str">
        <f t="shared" si="2"/>
        <v/>
      </c>
      <c r="AX37" s="58"/>
      <c r="AY37" s="120"/>
      <c r="AZ37" s="576"/>
      <c r="BA37" s="576"/>
      <c r="BB37" s="576"/>
      <c r="BC37" s="576"/>
      <c r="BD37" s="576"/>
      <c r="BE37" s="576"/>
      <c r="BF37" s="576"/>
      <c r="BG37" s="89"/>
      <c r="BH37" s="89"/>
      <c r="BI37" s="377" t="str">
        <f t="shared" si="3"/>
        <v/>
      </c>
      <c r="BJ37" s="372"/>
      <c r="BK37" s="494"/>
      <c r="BL37" s="374"/>
      <c r="BM37" s="196" t="str">
        <f t="shared" si="4"/>
        <v/>
      </c>
      <c r="BN37" s="532" t="str">
        <f t="shared" si="5"/>
        <v/>
      </c>
      <c r="BO37" s="192" t="str">
        <f t="shared" si="6"/>
        <v xml:space="preserve"> </v>
      </c>
      <c r="BP37" s="530" t="str">
        <f>FILIACIÓN!Y35</f>
        <v/>
      </c>
      <c r="BQ37" s="530" t="str">
        <f t="shared" si="7"/>
        <v/>
      </c>
      <c r="BR37" s="530" t="str">
        <f t="shared" si="8"/>
        <v/>
      </c>
      <c r="BS37" s="530"/>
      <c r="BT37" s="484"/>
      <c r="BU37" s="484"/>
      <c r="BV37" s="484"/>
      <c r="BW37" s="82"/>
      <c r="BX37" s="82"/>
      <c r="BY37" s="82"/>
      <c r="BZ37" s="39"/>
      <c r="CA37" s="605" t="str">
        <f t="shared" si="9"/>
        <v/>
      </c>
      <c r="CB37" s="30" t="str">
        <f>IF(FILIACIÓN!Z35="MOSTRAR","1","")</f>
        <v/>
      </c>
      <c r="CC37" s="39">
        <v>25</v>
      </c>
      <c r="CD37" s="30"/>
      <c r="CE37" s="30"/>
      <c r="CF37" s="30"/>
      <c r="CG37" s="30"/>
      <c r="CH37" s="30"/>
      <c r="CI37" s="30"/>
      <c r="CJ37" s="30"/>
      <c r="CK37" s="30"/>
      <c r="CL37" s="30"/>
      <c r="CM37" s="30"/>
      <c r="CN37" s="30"/>
      <c r="CO37" s="30"/>
      <c r="CP37" s="30"/>
      <c r="CQ37" s="30"/>
      <c r="CR37" s="30"/>
      <c r="CS37" s="30"/>
      <c r="CT37" s="30"/>
      <c r="CU37" s="30"/>
      <c r="CV37" s="30"/>
      <c r="CW37" s="39"/>
      <c r="CX37" s="39"/>
      <c r="CY37" s="39"/>
      <c r="CZ37" s="39"/>
      <c r="DA37" s="39"/>
      <c r="DB37" s="39"/>
      <c r="DC37" s="39"/>
      <c r="DD37" s="39"/>
      <c r="DE37" s="39"/>
      <c r="DF37" s="39"/>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row>
    <row r="38" spans="1:294" s="31" customFormat="1" ht="27" customHeight="1">
      <c r="A38" s="92">
        <f>--SUBTOTAL(2,CC$12:CC38)</f>
        <v>26</v>
      </c>
      <c r="B38" s="772" t="str">
        <f>IF(FILIACIÓN!B36="","",UPPER(FILIACIÓN!B36))</f>
        <v/>
      </c>
      <c r="C38" s="773"/>
      <c r="D38" s="774"/>
      <c r="E38" s="535" t="str">
        <f>'ASISTENCIA 1'!CD39</f>
        <v/>
      </c>
      <c r="F38" s="625"/>
      <c r="G38" s="625"/>
      <c r="H38" s="625"/>
      <c r="I38" s="625"/>
      <c r="J38" s="625"/>
      <c r="K38" s="625"/>
      <c r="L38" s="625"/>
      <c r="M38" s="89"/>
      <c r="N38" s="89"/>
      <c r="O38" s="377" t="str">
        <f t="shared" si="0"/>
        <v/>
      </c>
      <c r="P38" s="59"/>
      <c r="Q38" s="120"/>
      <c r="R38" s="576"/>
      <c r="S38" s="576"/>
      <c r="T38" s="576"/>
      <c r="U38" s="576"/>
      <c r="V38" s="576"/>
      <c r="W38" s="576"/>
      <c r="X38" s="576"/>
      <c r="Y38" s="576"/>
      <c r="Z38" s="576"/>
      <c r="AA38" s="121"/>
      <c r="AB38" s="89"/>
      <c r="AC38" s="89"/>
      <c r="AD38" s="89"/>
      <c r="AE38" s="89"/>
      <c r="AF38" s="377" t="str">
        <f t="shared" si="1"/>
        <v/>
      </c>
      <c r="AG38" s="59"/>
      <c r="AH38" s="120"/>
      <c r="AI38" s="576"/>
      <c r="AJ38" s="576"/>
      <c r="AK38" s="576"/>
      <c r="AL38" s="576"/>
      <c r="AM38" s="576"/>
      <c r="AN38" s="576"/>
      <c r="AO38" s="576"/>
      <c r="AP38" s="576"/>
      <c r="AQ38" s="576"/>
      <c r="AR38" s="121"/>
      <c r="AS38" s="121"/>
      <c r="AT38" s="121"/>
      <c r="AU38" s="121"/>
      <c r="AV38" s="89"/>
      <c r="AW38" s="377" t="str">
        <f t="shared" si="2"/>
        <v/>
      </c>
      <c r="AX38" s="59"/>
      <c r="AY38" s="120"/>
      <c r="AZ38" s="576"/>
      <c r="BA38" s="576"/>
      <c r="BB38" s="576"/>
      <c r="BC38" s="576"/>
      <c r="BD38" s="576"/>
      <c r="BE38" s="576"/>
      <c r="BF38" s="576"/>
      <c r="BG38" s="89"/>
      <c r="BH38" s="89"/>
      <c r="BI38" s="377" t="str">
        <f t="shared" si="3"/>
        <v/>
      </c>
      <c r="BJ38" s="371"/>
      <c r="BK38" s="494"/>
      <c r="BL38" s="373"/>
      <c r="BM38" s="196" t="str">
        <f t="shared" si="4"/>
        <v/>
      </c>
      <c r="BN38" s="532" t="str">
        <f t="shared" si="5"/>
        <v/>
      </c>
      <c r="BO38" s="192" t="str">
        <f t="shared" si="6"/>
        <v xml:space="preserve"> </v>
      </c>
      <c r="BP38" s="530" t="str">
        <f>FILIACIÓN!Y36</f>
        <v/>
      </c>
      <c r="BQ38" s="530" t="str">
        <f t="shared" si="7"/>
        <v/>
      </c>
      <c r="BR38" s="530" t="str">
        <f t="shared" si="8"/>
        <v/>
      </c>
      <c r="BS38" s="530"/>
      <c r="BT38" s="484"/>
      <c r="BU38" s="484"/>
      <c r="BV38" s="484"/>
      <c r="BW38" s="82"/>
      <c r="BX38" s="82"/>
      <c r="BY38" s="82"/>
      <c r="BZ38" s="39"/>
      <c r="CA38" s="605" t="str">
        <f t="shared" si="9"/>
        <v/>
      </c>
      <c r="CB38" s="30" t="str">
        <f>IF(FILIACIÓN!Z36="MOSTRAR","1","")</f>
        <v/>
      </c>
      <c r="CC38" s="39">
        <v>26</v>
      </c>
      <c r="CD38" s="30"/>
      <c r="CE38" s="30"/>
      <c r="CF38" s="30"/>
      <c r="CG38" s="30"/>
      <c r="CH38" s="30"/>
      <c r="CI38" s="30"/>
      <c r="CJ38" s="30"/>
      <c r="CK38" s="30"/>
      <c r="CL38" s="30"/>
      <c r="CM38" s="30"/>
      <c r="CN38" s="30"/>
      <c r="CO38" s="30"/>
      <c r="CP38" s="30"/>
      <c r="CQ38" s="30"/>
      <c r="CR38" s="30"/>
      <c r="CS38" s="30"/>
      <c r="CT38" s="30"/>
      <c r="CU38" s="30"/>
      <c r="CV38" s="30"/>
      <c r="CW38" s="39"/>
      <c r="CX38" s="39"/>
      <c r="CY38" s="39"/>
      <c r="CZ38" s="39"/>
      <c r="DA38" s="39"/>
      <c r="DB38" s="39"/>
      <c r="DC38" s="39"/>
      <c r="DD38" s="39"/>
      <c r="DE38" s="39"/>
      <c r="DF38" s="39"/>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row>
    <row r="39" spans="1:294" s="31" customFormat="1" ht="27" customHeight="1">
      <c r="A39" s="92">
        <f>--SUBTOTAL(2,CC$12:CC39)</f>
        <v>27</v>
      </c>
      <c r="B39" s="772" t="str">
        <f>IF(FILIACIÓN!B37="","",UPPER(FILIACIÓN!B37))</f>
        <v/>
      </c>
      <c r="C39" s="773"/>
      <c r="D39" s="774"/>
      <c r="E39" s="535" t="str">
        <f>'ASISTENCIA 1'!CD40</f>
        <v/>
      </c>
      <c r="F39" s="625"/>
      <c r="G39" s="625"/>
      <c r="H39" s="625"/>
      <c r="I39" s="625"/>
      <c r="J39" s="625"/>
      <c r="K39" s="625"/>
      <c r="L39" s="625"/>
      <c r="M39" s="89"/>
      <c r="N39" s="89"/>
      <c r="O39" s="377" t="str">
        <f t="shared" si="0"/>
        <v/>
      </c>
      <c r="P39" s="59"/>
      <c r="Q39" s="120"/>
      <c r="R39" s="576"/>
      <c r="S39" s="576"/>
      <c r="T39" s="576"/>
      <c r="U39" s="576"/>
      <c r="V39" s="576"/>
      <c r="W39" s="576"/>
      <c r="X39" s="576"/>
      <c r="Y39" s="576"/>
      <c r="Z39" s="576"/>
      <c r="AA39" s="121"/>
      <c r="AB39" s="89"/>
      <c r="AC39" s="89"/>
      <c r="AD39" s="89"/>
      <c r="AE39" s="89"/>
      <c r="AF39" s="377" t="str">
        <f t="shared" si="1"/>
        <v/>
      </c>
      <c r="AG39" s="59"/>
      <c r="AH39" s="120"/>
      <c r="AI39" s="576"/>
      <c r="AJ39" s="576"/>
      <c r="AK39" s="576"/>
      <c r="AL39" s="576"/>
      <c r="AM39" s="576"/>
      <c r="AN39" s="576"/>
      <c r="AO39" s="576"/>
      <c r="AP39" s="576"/>
      <c r="AQ39" s="576"/>
      <c r="AR39" s="121"/>
      <c r="AS39" s="121"/>
      <c r="AT39" s="121"/>
      <c r="AU39" s="121"/>
      <c r="AV39" s="89"/>
      <c r="AW39" s="377" t="str">
        <f t="shared" si="2"/>
        <v/>
      </c>
      <c r="AX39" s="59"/>
      <c r="AY39" s="120"/>
      <c r="AZ39" s="576"/>
      <c r="BA39" s="576"/>
      <c r="BB39" s="576"/>
      <c r="BC39" s="576"/>
      <c r="BD39" s="576"/>
      <c r="BE39" s="576"/>
      <c r="BF39" s="576"/>
      <c r="BG39" s="89"/>
      <c r="BH39" s="89"/>
      <c r="BI39" s="377" t="str">
        <f t="shared" si="3"/>
        <v/>
      </c>
      <c r="BJ39" s="371"/>
      <c r="BK39" s="494"/>
      <c r="BL39" s="373"/>
      <c r="BM39" s="196" t="str">
        <f t="shared" si="4"/>
        <v/>
      </c>
      <c r="BN39" s="532" t="str">
        <f t="shared" si="5"/>
        <v/>
      </c>
      <c r="BO39" s="192" t="str">
        <f t="shared" si="6"/>
        <v xml:space="preserve"> </v>
      </c>
      <c r="BP39" s="530" t="str">
        <f>FILIACIÓN!Y37</f>
        <v/>
      </c>
      <c r="BQ39" s="530" t="str">
        <f t="shared" si="7"/>
        <v/>
      </c>
      <c r="BR39" s="530" t="str">
        <f t="shared" si="8"/>
        <v/>
      </c>
      <c r="BS39" s="530"/>
      <c r="BT39" s="484"/>
      <c r="BU39" s="484"/>
      <c r="BV39" s="484"/>
      <c r="BW39" s="82"/>
      <c r="BX39" s="82"/>
      <c r="BY39" s="82"/>
      <c r="BZ39" s="39"/>
      <c r="CA39" s="605" t="str">
        <f t="shared" si="9"/>
        <v/>
      </c>
      <c r="CB39" s="30" t="str">
        <f>IF(FILIACIÓN!Z37="MOSTRAR","1","")</f>
        <v/>
      </c>
      <c r="CC39" s="39">
        <v>27</v>
      </c>
      <c r="CD39" s="30"/>
      <c r="CE39" s="30"/>
      <c r="CF39" s="30"/>
      <c r="CG39" s="30"/>
      <c r="CH39" s="30"/>
      <c r="CI39" s="30"/>
      <c r="CJ39" s="30"/>
      <c r="CK39" s="30"/>
      <c r="CL39" s="30"/>
      <c r="CM39" s="30"/>
      <c r="CN39" s="30"/>
      <c r="CO39" s="30"/>
      <c r="CP39" s="30"/>
      <c r="CQ39" s="30"/>
      <c r="CR39" s="30"/>
      <c r="CS39" s="30"/>
      <c r="CT39" s="30"/>
      <c r="CU39" s="30"/>
      <c r="CV39" s="30"/>
      <c r="CW39" s="39"/>
      <c r="CX39" s="39"/>
      <c r="CY39" s="39"/>
      <c r="CZ39" s="39"/>
      <c r="DA39" s="39"/>
      <c r="DB39" s="39"/>
      <c r="DC39" s="39"/>
      <c r="DD39" s="39"/>
      <c r="DE39" s="39"/>
      <c r="DF39" s="39"/>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row>
    <row r="40" spans="1:294" s="31" customFormat="1" ht="27" customHeight="1">
      <c r="A40" s="92">
        <f>--SUBTOTAL(2,CC$12:CC40)</f>
        <v>28</v>
      </c>
      <c r="B40" s="772" t="str">
        <f>IF(FILIACIÓN!B38="","",UPPER(FILIACIÓN!B38))</f>
        <v/>
      </c>
      <c r="C40" s="773"/>
      <c r="D40" s="774"/>
      <c r="E40" s="535" t="str">
        <f>'ASISTENCIA 1'!CD41</f>
        <v/>
      </c>
      <c r="F40" s="625"/>
      <c r="G40" s="625"/>
      <c r="H40" s="625"/>
      <c r="I40" s="625"/>
      <c r="J40" s="625"/>
      <c r="K40" s="625"/>
      <c r="L40" s="625"/>
      <c r="M40" s="89"/>
      <c r="N40" s="89"/>
      <c r="O40" s="377" t="str">
        <f t="shared" si="0"/>
        <v/>
      </c>
      <c r="P40" s="59"/>
      <c r="Q40" s="120"/>
      <c r="R40" s="576"/>
      <c r="S40" s="576"/>
      <c r="T40" s="576"/>
      <c r="U40" s="576"/>
      <c r="V40" s="576"/>
      <c r="W40" s="576"/>
      <c r="X40" s="576"/>
      <c r="Y40" s="576"/>
      <c r="Z40" s="576"/>
      <c r="AA40" s="121"/>
      <c r="AB40" s="89"/>
      <c r="AC40" s="89"/>
      <c r="AD40" s="89"/>
      <c r="AE40" s="89"/>
      <c r="AF40" s="377" t="str">
        <f t="shared" si="1"/>
        <v/>
      </c>
      <c r="AG40" s="59"/>
      <c r="AH40" s="120"/>
      <c r="AI40" s="576"/>
      <c r="AJ40" s="576"/>
      <c r="AK40" s="576"/>
      <c r="AL40" s="576"/>
      <c r="AM40" s="576"/>
      <c r="AN40" s="576"/>
      <c r="AO40" s="576"/>
      <c r="AP40" s="576"/>
      <c r="AQ40" s="576"/>
      <c r="AR40" s="121"/>
      <c r="AS40" s="121"/>
      <c r="AT40" s="121"/>
      <c r="AU40" s="121"/>
      <c r="AV40" s="89"/>
      <c r="AW40" s="377" t="str">
        <f t="shared" si="2"/>
        <v/>
      </c>
      <c r="AX40" s="59"/>
      <c r="AY40" s="120"/>
      <c r="AZ40" s="576"/>
      <c r="BA40" s="576"/>
      <c r="BB40" s="576"/>
      <c r="BC40" s="576"/>
      <c r="BD40" s="576"/>
      <c r="BE40" s="576"/>
      <c r="BF40" s="576"/>
      <c r="BG40" s="89"/>
      <c r="BH40" s="89"/>
      <c r="BI40" s="377" t="str">
        <f t="shared" si="3"/>
        <v/>
      </c>
      <c r="BJ40" s="371"/>
      <c r="BK40" s="494"/>
      <c r="BL40" s="373"/>
      <c r="BM40" s="196" t="str">
        <f t="shared" si="4"/>
        <v/>
      </c>
      <c r="BN40" s="532" t="str">
        <f t="shared" si="5"/>
        <v/>
      </c>
      <c r="BO40" s="192" t="str">
        <f t="shared" si="6"/>
        <v xml:space="preserve"> </v>
      </c>
      <c r="BP40" s="530" t="str">
        <f>FILIACIÓN!Y38</f>
        <v/>
      </c>
      <c r="BQ40" s="530" t="str">
        <f t="shared" si="7"/>
        <v/>
      </c>
      <c r="BR40" s="530" t="str">
        <f t="shared" si="8"/>
        <v/>
      </c>
      <c r="BS40" s="530"/>
      <c r="BT40" s="484"/>
      <c r="BU40" s="484"/>
      <c r="BV40" s="484"/>
      <c r="BW40" s="82"/>
      <c r="BX40" s="82"/>
      <c r="BY40" s="82"/>
      <c r="BZ40" s="39"/>
      <c r="CA40" s="605" t="str">
        <f t="shared" si="9"/>
        <v/>
      </c>
      <c r="CB40" s="30" t="str">
        <f>IF(FILIACIÓN!Z38="MOSTRAR","1","")</f>
        <v/>
      </c>
      <c r="CC40" s="39">
        <v>28</v>
      </c>
      <c r="CD40" s="30"/>
      <c r="CE40" s="30"/>
      <c r="CF40" s="30"/>
      <c r="CG40" s="30"/>
      <c r="CH40" s="30"/>
      <c r="CI40" s="30"/>
      <c r="CJ40" s="30"/>
      <c r="CK40" s="30"/>
      <c r="CL40" s="30"/>
      <c r="CM40" s="30"/>
      <c r="CN40" s="30"/>
      <c r="CO40" s="30"/>
      <c r="CP40" s="30"/>
      <c r="CQ40" s="30"/>
      <c r="CR40" s="30"/>
      <c r="CS40" s="30"/>
      <c r="CT40" s="30"/>
      <c r="CU40" s="30"/>
      <c r="CV40" s="30"/>
      <c r="CW40" s="39"/>
      <c r="CX40" s="39"/>
      <c r="CY40" s="39"/>
      <c r="CZ40" s="39"/>
      <c r="DA40" s="39"/>
      <c r="DB40" s="39"/>
      <c r="DC40" s="39"/>
      <c r="DD40" s="39"/>
      <c r="DE40" s="39"/>
      <c r="DF40" s="39"/>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row>
    <row r="41" spans="1:294" s="31" customFormat="1" ht="27" customHeight="1">
      <c r="A41" s="92">
        <f>--SUBTOTAL(2,CC$12:CC41)</f>
        <v>29</v>
      </c>
      <c r="B41" s="772" t="str">
        <f>IF(FILIACIÓN!B39="","",UPPER(FILIACIÓN!B39))</f>
        <v/>
      </c>
      <c r="C41" s="773"/>
      <c r="D41" s="774"/>
      <c r="E41" s="535" t="str">
        <f>'ASISTENCIA 1'!CD42</f>
        <v/>
      </c>
      <c r="F41" s="625"/>
      <c r="G41" s="625"/>
      <c r="H41" s="625"/>
      <c r="I41" s="625"/>
      <c r="J41" s="625"/>
      <c r="K41" s="625"/>
      <c r="L41" s="625"/>
      <c r="M41" s="89"/>
      <c r="N41" s="89"/>
      <c r="O41" s="377" t="str">
        <f t="shared" si="0"/>
        <v/>
      </c>
      <c r="P41" s="59"/>
      <c r="Q41" s="120"/>
      <c r="R41" s="576"/>
      <c r="S41" s="576"/>
      <c r="T41" s="576"/>
      <c r="U41" s="576"/>
      <c r="V41" s="576"/>
      <c r="W41" s="576"/>
      <c r="X41" s="576"/>
      <c r="Y41" s="576"/>
      <c r="Z41" s="576"/>
      <c r="AA41" s="121"/>
      <c r="AB41" s="89"/>
      <c r="AC41" s="89"/>
      <c r="AD41" s="89"/>
      <c r="AE41" s="89"/>
      <c r="AF41" s="377" t="str">
        <f t="shared" si="1"/>
        <v/>
      </c>
      <c r="AG41" s="59"/>
      <c r="AH41" s="120"/>
      <c r="AI41" s="576"/>
      <c r="AJ41" s="576"/>
      <c r="AK41" s="576"/>
      <c r="AL41" s="576"/>
      <c r="AM41" s="576"/>
      <c r="AN41" s="576"/>
      <c r="AO41" s="576"/>
      <c r="AP41" s="576"/>
      <c r="AQ41" s="576"/>
      <c r="AR41" s="121"/>
      <c r="AS41" s="121"/>
      <c r="AT41" s="121"/>
      <c r="AU41" s="121"/>
      <c r="AV41" s="89"/>
      <c r="AW41" s="377" t="str">
        <f t="shared" si="2"/>
        <v/>
      </c>
      <c r="AX41" s="59"/>
      <c r="AY41" s="120"/>
      <c r="AZ41" s="576"/>
      <c r="BA41" s="576"/>
      <c r="BB41" s="576"/>
      <c r="BC41" s="576"/>
      <c r="BD41" s="576"/>
      <c r="BE41" s="576"/>
      <c r="BF41" s="576"/>
      <c r="BG41" s="89"/>
      <c r="BH41" s="89"/>
      <c r="BI41" s="377" t="str">
        <f t="shared" si="3"/>
        <v/>
      </c>
      <c r="BJ41" s="371"/>
      <c r="BK41" s="494"/>
      <c r="BL41" s="373"/>
      <c r="BM41" s="196" t="str">
        <f t="shared" si="4"/>
        <v/>
      </c>
      <c r="BN41" s="532" t="str">
        <f t="shared" si="5"/>
        <v/>
      </c>
      <c r="BO41" s="192" t="str">
        <f t="shared" si="6"/>
        <v xml:space="preserve"> </v>
      </c>
      <c r="BP41" s="530" t="str">
        <f>FILIACIÓN!Y39</f>
        <v/>
      </c>
      <c r="BQ41" s="530" t="str">
        <f t="shared" si="7"/>
        <v/>
      </c>
      <c r="BR41" s="530" t="str">
        <f t="shared" si="8"/>
        <v/>
      </c>
      <c r="BS41" s="530"/>
      <c r="BT41" s="484"/>
      <c r="BU41" s="484"/>
      <c r="BV41" s="484"/>
      <c r="BW41" s="82"/>
      <c r="BX41" s="82"/>
      <c r="BY41" s="82"/>
      <c r="BZ41" s="39"/>
      <c r="CA41" s="605" t="str">
        <f t="shared" si="9"/>
        <v/>
      </c>
      <c r="CB41" s="30" t="str">
        <f>IF(FILIACIÓN!Z39="MOSTRAR","1","")</f>
        <v/>
      </c>
      <c r="CC41" s="39">
        <v>29</v>
      </c>
      <c r="CD41" s="30"/>
      <c r="CE41" s="30"/>
      <c r="CF41" s="30"/>
      <c r="CG41" s="30"/>
      <c r="CH41" s="30"/>
      <c r="CI41" s="30"/>
      <c r="CJ41" s="30"/>
      <c r="CK41" s="30"/>
      <c r="CL41" s="30"/>
      <c r="CM41" s="30"/>
      <c r="CN41" s="30"/>
      <c r="CO41" s="30"/>
      <c r="CP41" s="30"/>
      <c r="CQ41" s="30"/>
      <c r="CR41" s="30"/>
      <c r="CS41" s="30"/>
      <c r="CT41" s="30"/>
      <c r="CU41" s="30"/>
      <c r="CV41" s="30"/>
      <c r="CW41" s="39"/>
      <c r="CX41" s="39"/>
      <c r="CY41" s="39"/>
      <c r="CZ41" s="39"/>
      <c r="DA41" s="39"/>
      <c r="DB41" s="39"/>
      <c r="DC41" s="39"/>
      <c r="DD41" s="39"/>
      <c r="DE41" s="39"/>
      <c r="DF41" s="39"/>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row>
    <row r="42" spans="1:294" s="31" customFormat="1" ht="27" customHeight="1">
      <c r="A42" s="92">
        <f>--SUBTOTAL(2,CC$12:CC42)</f>
        <v>30</v>
      </c>
      <c r="B42" s="772" t="str">
        <f>IF(FILIACIÓN!B40="","",UPPER(FILIACIÓN!B40))</f>
        <v/>
      </c>
      <c r="C42" s="773"/>
      <c r="D42" s="774"/>
      <c r="E42" s="535" t="str">
        <f>'ASISTENCIA 1'!CD43</f>
        <v/>
      </c>
      <c r="F42" s="625"/>
      <c r="G42" s="625"/>
      <c r="H42" s="625"/>
      <c r="I42" s="625"/>
      <c r="J42" s="625"/>
      <c r="K42" s="625"/>
      <c r="L42" s="625"/>
      <c r="M42" s="89"/>
      <c r="N42" s="89"/>
      <c r="O42" s="377" t="str">
        <f t="shared" si="0"/>
        <v/>
      </c>
      <c r="P42" s="59"/>
      <c r="Q42" s="120"/>
      <c r="R42" s="576"/>
      <c r="S42" s="576"/>
      <c r="T42" s="576"/>
      <c r="U42" s="576"/>
      <c r="V42" s="576"/>
      <c r="W42" s="576"/>
      <c r="X42" s="576"/>
      <c r="Y42" s="576"/>
      <c r="Z42" s="576"/>
      <c r="AA42" s="121"/>
      <c r="AB42" s="89"/>
      <c r="AC42" s="89"/>
      <c r="AD42" s="89"/>
      <c r="AE42" s="89"/>
      <c r="AF42" s="377" t="str">
        <f t="shared" si="1"/>
        <v/>
      </c>
      <c r="AG42" s="59"/>
      <c r="AH42" s="120"/>
      <c r="AI42" s="576"/>
      <c r="AJ42" s="576"/>
      <c r="AK42" s="576"/>
      <c r="AL42" s="576"/>
      <c r="AM42" s="576"/>
      <c r="AN42" s="576"/>
      <c r="AO42" s="576"/>
      <c r="AP42" s="576"/>
      <c r="AQ42" s="576"/>
      <c r="AR42" s="121"/>
      <c r="AS42" s="121"/>
      <c r="AT42" s="121"/>
      <c r="AU42" s="121"/>
      <c r="AV42" s="89"/>
      <c r="AW42" s="377" t="str">
        <f t="shared" si="2"/>
        <v/>
      </c>
      <c r="AX42" s="59"/>
      <c r="AY42" s="120"/>
      <c r="AZ42" s="576"/>
      <c r="BA42" s="576"/>
      <c r="BB42" s="576"/>
      <c r="BC42" s="576"/>
      <c r="BD42" s="576"/>
      <c r="BE42" s="576"/>
      <c r="BF42" s="576"/>
      <c r="BG42" s="89"/>
      <c r="BH42" s="89"/>
      <c r="BI42" s="377" t="str">
        <f t="shared" si="3"/>
        <v/>
      </c>
      <c r="BJ42" s="371"/>
      <c r="BK42" s="494"/>
      <c r="BL42" s="373"/>
      <c r="BM42" s="196" t="str">
        <f t="shared" si="4"/>
        <v/>
      </c>
      <c r="BN42" s="532" t="str">
        <f t="shared" si="5"/>
        <v/>
      </c>
      <c r="BO42" s="192" t="str">
        <f t="shared" si="6"/>
        <v xml:space="preserve"> </v>
      </c>
      <c r="BP42" s="530" t="str">
        <f>FILIACIÓN!Y40</f>
        <v/>
      </c>
      <c r="BQ42" s="530" t="str">
        <f t="shared" si="7"/>
        <v/>
      </c>
      <c r="BR42" s="530" t="str">
        <f t="shared" si="8"/>
        <v/>
      </c>
      <c r="BS42" s="530"/>
      <c r="BT42" s="484"/>
      <c r="BU42" s="484"/>
      <c r="BV42" s="484"/>
      <c r="BW42" s="82"/>
      <c r="BX42" s="82"/>
      <c r="BY42" s="82"/>
      <c r="BZ42" s="39"/>
      <c r="CA42" s="605" t="str">
        <f t="shared" si="9"/>
        <v/>
      </c>
      <c r="CB42" s="30" t="str">
        <f>IF(FILIACIÓN!Z40="MOSTRAR","1","")</f>
        <v/>
      </c>
      <c r="CC42" s="39">
        <v>30</v>
      </c>
      <c r="CD42" s="30"/>
      <c r="CE42" s="30"/>
      <c r="CF42" s="30"/>
      <c r="CG42" s="30"/>
      <c r="CH42" s="30"/>
      <c r="CI42" s="30"/>
      <c r="CJ42" s="30"/>
      <c r="CK42" s="30"/>
      <c r="CL42" s="30"/>
      <c r="CM42" s="30"/>
      <c r="CN42" s="30"/>
      <c r="CO42" s="30"/>
      <c r="CP42" s="30"/>
      <c r="CQ42" s="30"/>
      <c r="CR42" s="30"/>
      <c r="CS42" s="30"/>
      <c r="CT42" s="30"/>
      <c r="CU42" s="30"/>
      <c r="CV42" s="30"/>
      <c r="CW42" s="39"/>
      <c r="CX42" s="39"/>
      <c r="CY42" s="39"/>
      <c r="CZ42" s="39"/>
      <c r="DA42" s="39"/>
      <c r="DB42" s="39"/>
      <c r="DC42" s="39"/>
      <c r="DD42" s="39"/>
      <c r="DE42" s="39"/>
      <c r="DF42" s="39"/>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row>
    <row r="43" spans="1:294" s="31" customFormat="1" ht="27" hidden="1" customHeight="1">
      <c r="A43" s="92">
        <f>--SUBTOTAL(2,CC$12:CC43)</f>
        <v>31</v>
      </c>
      <c r="B43" s="772" t="str">
        <f>IF(FILIACIÓN!B41="","",UPPER(FILIACIÓN!B41))</f>
        <v/>
      </c>
      <c r="C43" s="773"/>
      <c r="D43" s="774"/>
      <c r="E43" s="535" t="str">
        <f>'ASISTENCIA 1'!CD44</f>
        <v/>
      </c>
      <c r="F43" s="625"/>
      <c r="G43" s="625"/>
      <c r="H43" s="625"/>
      <c r="I43" s="625"/>
      <c r="J43" s="625"/>
      <c r="K43" s="625"/>
      <c r="L43" s="625"/>
      <c r="M43" s="89"/>
      <c r="N43" s="89"/>
      <c r="O43" s="377" t="str">
        <f t="shared" si="0"/>
        <v/>
      </c>
      <c r="P43" s="59"/>
      <c r="Q43" s="120"/>
      <c r="R43" s="576"/>
      <c r="S43" s="576"/>
      <c r="T43" s="576"/>
      <c r="U43" s="576"/>
      <c r="V43" s="576"/>
      <c r="W43" s="576"/>
      <c r="X43" s="576"/>
      <c r="Y43" s="576"/>
      <c r="Z43" s="576"/>
      <c r="AA43" s="121"/>
      <c r="AB43" s="89"/>
      <c r="AC43" s="89"/>
      <c r="AD43" s="89"/>
      <c r="AE43" s="89"/>
      <c r="AF43" s="377" t="str">
        <f t="shared" si="1"/>
        <v/>
      </c>
      <c r="AG43" s="59"/>
      <c r="AH43" s="120"/>
      <c r="AI43" s="576"/>
      <c r="AJ43" s="576"/>
      <c r="AK43" s="576"/>
      <c r="AL43" s="576"/>
      <c r="AM43" s="576"/>
      <c r="AN43" s="576"/>
      <c r="AO43" s="576"/>
      <c r="AP43" s="576"/>
      <c r="AQ43" s="576"/>
      <c r="AR43" s="121"/>
      <c r="AS43" s="121"/>
      <c r="AT43" s="121"/>
      <c r="AU43" s="121"/>
      <c r="AV43" s="89"/>
      <c r="AW43" s="377" t="str">
        <f t="shared" si="2"/>
        <v/>
      </c>
      <c r="AX43" s="59"/>
      <c r="AY43" s="120"/>
      <c r="AZ43" s="576"/>
      <c r="BA43" s="576"/>
      <c r="BB43" s="576"/>
      <c r="BC43" s="576"/>
      <c r="BD43" s="576"/>
      <c r="BE43" s="576"/>
      <c r="BF43" s="576"/>
      <c r="BG43" s="89"/>
      <c r="BH43" s="89"/>
      <c r="BI43" s="377" t="str">
        <f t="shared" si="3"/>
        <v/>
      </c>
      <c r="BJ43" s="371"/>
      <c r="BK43" s="494"/>
      <c r="BL43" s="373"/>
      <c r="BM43" s="196" t="str">
        <f t="shared" si="4"/>
        <v/>
      </c>
      <c r="BN43" s="532" t="str">
        <f t="shared" si="5"/>
        <v/>
      </c>
      <c r="BO43" s="192" t="str">
        <f t="shared" si="6"/>
        <v xml:space="preserve"> </v>
      </c>
      <c r="BP43" s="530" t="str">
        <f>FILIACIÓN!Y41</f>
        <v/>
      </c>
      <c r="BQ43" s="530" t="str">
        <f t="shared" si="7"/>
        <v/>
      </c>
      <c r="BR43" s="530" t="str">
        <f t="shared" si="8"/>
        <v/>
      </c>
      <c r="BS43" s="530"/>
      <c r="BT43" s="484"/>
      <c r="BU43" s="484"/>
      <c r="BV43" s="484"/>
      <c r="BW43" s="82"/>
      <c r="BX43" s="82"/>
      <c r="BY43" s="82"/>
      <c r="BZ43" s="39"/>
      <c r="CA43" s="605" t="str">
        <f t="shared" si="9"/>
        <v/>
      </c>
      <c r="CB43" s="30" t="str">
        <f>IF(FILIACIÓN!Z41="MOSTRAR","1","")</f>
        <v/>
      </c>
      <c r="CC43" s="39">
        <v>31</v>
      </c>
      <c r="CD43" s="30"/>
      <c r="CE43" s="30"/>
      <c r="CF43" s="30"/>
      <c r="CG43" s="30"/>
      <c r="CH43" s="30"/>
      <c r="CI43" s="30"/>
      <c r="CJ43" s="30"/>
      <c r="CK43" s="30"/>
      <c r="CL43" s="30"/>
      <c r="CM43" s="30"/>
      <c r="CN43" s="30"/>
      <c r="CO43" s="30"/>
      <c r="CP43" s="30"/>
      <c r="CQ43" s="30"/>
      <c r="CR43" s="30"/>
      <c r="CS43" s="30"/>
      <c r="CT43" s="30"/>
      <c r="CU43" s="30"/>
      <c r="CV43" s="30"/>
      <c r="CW43" s="39"/>
      <c r="CX43" s="39"/>
      <c r="CY43" s="39"/>
      <c r="CZ43" s="39"/>
      <c r="DA43" s="39"/>
      <c r="DB43" s="39"/>
      <c r="DC43" s="39"/>
      <c r="DD43" s="39"/>
      <c r="DE43" s="39"/>
      <c r="DF43" s="39"/>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row>
    <row r="44" spans="1:294" s="31" customFormat="1" ht="27" hidden="1" customHeight="1">
      <c r="A44" s="92">
        <f>--SUBTOTAL(2,CC$12:CC44)</f>
        <v>32</v>
      </c>
      <c r="B44" s="772" t="str">
        <f>IF(FILIACIÓN!B42="","",UPPER(FILIACIÓN!B42))</f>
        <v/>
      </c>
      <c r="C44" s="773"/>
      <c r="D44" s="774"/>
      <c r="E44" s="535" t="str">
        <f>'ASISTENCIA 1'!CD45</f>
        <v/>
      </c>
      <c r="F44" s="625"/>
      <c r="G44" s="625"/>
      <c r="H44" s="625"/>
      <c r="I44" s="625"/>
      <c r="J44" s="625"/>
      <c r="K44" s="625"/>
      <c r="L44" s="625"/>
      <c r="M44" s="89"/>
      <c r="N44" s="89"/>
      <c r="O44" s="377" t="str">
        <f t="shared" si="0"/>
        <v/>
      </c>
      <c r="P44" s="59"/>
      <c r="Q44" s="120"/>
      <c r="R44" s="576"/>
      <c r="S44" s="576"/>
      <c r="T44" s="576"/>
      <c r="U44" s="576"/>
      <c r="V44" s="576"/>
      <c r="W44" s="576"/>
      <c r="X44" s="576"/>
      <c r="Y44" s="576"/>
      <c r="Z44" s="576"/>
      <c r="AA44" s="121"/>
      <c r="AB44" s="89"/>
      <c r="AC44" s="89"/>
      <c r="AD44" s="89"/>
      <c r="AE44" s="89"/>
      <c r="AF44" s="377" t="str">
        <f t="shared" si="1"/>
        <v/>
      </c>
      <c r="AG44" s="59"/>
      <c r="AH44" s="120"/>
      <c r="AI44" s="576"/>
      <c r="AJ44" s="576"/>
      <c r="AK44" s="576"/>
      <c r="AL44" s="576"/>
      <c r="AM44" s="576"/>
      <c r="AN44" s="576"/>
      <c r="AO44" s="576"/>
      <c r="AP44" s="576"/>
      <c r="AQ44" s="576"/>
      <c r="AR44" s="121"/>
      <c r="AS44" s="121"/>
      <c r="AT44" s="121"/>
      <c r="AU44" s="121"/>
      <c r="AV44" s="89"/>
      <c r="AW44" s="377" t="str">
        <f t="shared" si="2"/>
        <v/>
      </c>
      <c r="AX44" s="59"/>
      <c r="AY44" s="120"/>
      <c r="AZ44" s="576"/>
      <c r="BA44" s="576"/>
      <c r="BB44" s="576"/>
      <c r="BC44" s="576"/>
      <c r="BD44" s="576"/>
      <c r="BE44" s="576"/>
      <c r="BF44" s="576"/>
      <c r="BG44" s="89"/>
      <c r="BH44" s="89"/>
      <c r="BI44" s="377" t="str">
        <f t="shared" si="3"/>
        <v/>
      </c>
      <c r="BJ44" s="371"/>
      <c r="BK44" s="494"/>
      <c r="BL44" s="373"/>
      <c r="BM44" s="196" t="str">
        <f t="shared" si="4"/>
        <v/>
      </c>
      <c r="BN44" s="532" t="str">
        <f t="shared" si="5"/>
        <v/>
      </c>
      <c r="BO44" s="192" t="str">
        <f t="shared" si="6"/>
        <v xml:space="preserve"> </v>
      </c>
      <c r="BP44" s="530" t="str">
        <f>FILIACIÓN!Y42</f>
        <v/>
      </c>
      <c r="BQ44" s="530" t="str">
        <f t="shared" si="7"/>
        <v/>
      </c>
      <c r="BR44" s="530" t="str">
        <f t="shared" si="8"/>
        <v/>
      </c>
      <c r="BS44" s="530"/>
      <c r="BT44" s="484"/>
      <c r="BU44" s="484"/>
      <c r="BV44" s="484"/>
      <c r="BW44" s="82"/>
      <c r="BX44" s="82"/>
      <c r="BY44" s="82"/>
      <c r="BZ44" s="39"/>
      <c r="CA44" s="605" t="str">
        <f t="shared" si="9"/>
        <v/>
      </c>
      <c r="CB44" s="30" t="str">
        <f>IF(FILIACIÓN!Z42="MOSTRAR","1","")</f>
        <v/>
      </c>
      <c r="CC44" s="39">
        <v>32</v>
      </c>
      <c r="CD44" s="30"/>
      <c r="CE44" s="30"/>
      <c r="CF44" s="30"/>
      <c r="CG44" s="30"/>
      <c r="CH44" s="30"/>
      <c r="CI44" s="30"/>
      <c r="CJ44" s="30"/>
      <c r="CK44" s="30"/>
      <c r="CL44" s="30"/>
      <c r="CM44" s="30"/>
      <c r="CN44" s="30"/>
      <c r="CO44" s="30"/>
      <c r="CP44" s="30"/>
      <c r="CQ44" s="30"/>
      <c r="CR44" s="30"/>
      <c r="CS44" s="30"/>
      <c r="CT44" s="30"/>
      <c r="CU44" s="30"/>
      <c r="CV44" s="30"/>
      <c r="CW44" s="39"/>
      <c r="CX44" s="39"/>
      <c r="CY44" s="39"/>
      <c r="CZ44" s="39"/>
      <c r="DA44" s="39"/>
      <c r="DB44" s="39"/>
      <c r="DC44" s="39"/>
      <c r="DD44" s="39"/>
      <c r="DE44" s="39"/>
      <c r="DF44" s="39"/>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row>
    <row r="45" spans="1:294" s="31" customFormat="1" ht="27" hidden="1" customHeight="1">
      <c r="A45" s="92">
        <f>--SUBTOTAL(2,CC$12:CC45)</f>
        <v>33</v>
      </c>
      <c r="B45" s="772" t="str">
        <f>IF(FILIACIÓN!B43="","",UPPER(FILIACIÓN!B43))</f>
        <v/>
      </c>
      <c r="C45" s="773"/>
      <c r="D45" s="774"/>
      <c r="E45" s="535" t="str">
        <f>'ASISTENCIA 1'!CD46</f>
        <v/>
      </c>
      <c r="F45" s="625"/>
      <c r="G45" s="625"/>
      <c r="H45" s="625"/>
      <c r="I45" s="625"/>
      <c r="J45" s="625"/>
      <c r="K45" s="625"/>
      <c r="L45" s="625"/>
      <c r="M45" s="89"/>
      <c r="N45" s="89"/>
      <c r="O45" s="377" t="str">
        <f t="shared" si="0"/>
        <v/>
      </c>
      <c r="P45" s="59"/>
      <c r="Q45" s="120"/>
      <c r="R45" s="576"/>
      <c r="S45" s="576"/>
      <c r="T45" s="576"/>
      <c r="U45" s="576"/>
      <c r="V45" s="576"/>
      <c r="W45" s="576"/>
      <c r="X45" s="576"/>
      <c r="Y45" s="576"/>
      <c r="Z45" s="576"/>
      <c r="AA45" s="121"/>
      <c r="AB45" s="89"/>
      <c r="AC45" s="89"/>
      <c r="AD45" s="89"/>
      <c r="AE45" s="89"/>
      <c r="AF45" s="377" t="str">
        <f t="shared" si="1"/>
        <v/>
      </c>
      <c r="AG45" s="59"/>
      <c r="AH45" s="120"/>
      <c r="AI45" s="576"/>
      <c r="AJ45" s="576"/>
      <c r="AK45" s="576"/>
      <c r="AL45" s="576"/>
      <c r="AM45" s="576"/>
      <c r="AN45" s="576"/>
      <c r="AO45" s="576"/>
      <c r="AP45" s="576"/>
      <c r="AQ45" s="576"/>
      <c r="AR45" s="121"/>
      <c r="AS45" s="121"/>
      <c r="AT45" s="121"/>
      <c r="AU45" s="121"/>
      <c r="AV45" s="89"/>
      <c r="AW45" s="377" t="str">
        <f t="shared" si="2"/>
        <v/>
      </c>
      <c r="AX45" s="59"/>
      <c r="AY45" s="120"/>
      <c r="AZ45" s="576"/>
      <c r="BA45" s="576"/>
      <c r="BB45" s="576"/>
      <c r="BC45" s="576"/>
      <c r="BD45" s="576"/>
      <c r="BE45" s="576"/>
      <c r="BF45" s="576"/>
      <c r="BG45" s="89"/>
      <c r="BH45" s="89"/>
      <c r="BI45" s="377" t="str">
        <f t="shared" si="3"/>
        <v/>
      </c>
      <c r="BJ45" s="371"/>
      <c r="BK45" s="494"/>
      <c r="BL45" s="373"/>
      <c r="BM45" s="196" t="str">
        <f t="shared" si="4"/>
        <v/>
      </c>
      <c r="BN45" s="532" t="str">
        <f t="shared" si="5"/>
        <v/>
      </c>
      <c r="BO45" s="192" t="str">
        <f t="shared" si="6"/>
        <v xml:space="preserve"> </v>
      </c>
      <c r="BP45" s="530" t="str">
        <f>FILIACIÓN!Y43</f>
        <v/>
      </c>
      <c r="BQ45" s="530" t="str">
        <f t="shared" si="7"/>
        <v/>
      </c>
      <c r="BR45" s="530" t="str">
        <f t="shared" si="8"/>
        <v/>
      </c>
      <c r="BS45" s="530"/>
      <c r="BT45" s="484"/>
      <c r="BU45" s="484"/>
      <c r="BV45" s="484"/>
      <c r="BW45" s="82"/>
      <c r="BX45" s="82"/>
      <c r="BY45" s="82"/>
      <c r="BZ45" s="39"/>
      <c r="CA45" s="605" t="str">
        <f t="shared" si="9"/>
        <v/>
      </c>
      <c r="CB45" s="30" t="str">
        <f>IF(FILIACIÓN!Z43="MOSTRAR","1","")</f>
        <v/>
      </c>
      <c r="CC45" s="39">
        <v>33</v>
      </c>
      <c r="CD45" s="30"/>
      <c r="CE45" s="30"/>
      <c r="CF45" s="30"/>
      <c r="CG45" s="30"/>
      <c r="CH45" s="30"/>
      <c r="CI45" s="30"/>
      <c r="CJ45" s="30"/>
      <c r="CK45" s="30"/>
      <c r="CL45" s="30"/>
      <c r="CM45" s="30"/>
      <c r="CN45" s="30"/>
      <c r="CO45" s="30"/>
      <c r="CP45" s="30"/>
      <c r="CQ45" s="30"/>
      <c r="CR45" s="30"/>
      <c r="CS45" s="30"/>
      <c r="CT45" s="30"/>
      <c r="CU45" s="30"/>
      <c r="CV45" s="30"/>
      <c r="CW45" s="39"/>
      <c r="CX45" s="39"/>
      <c r="CY45" s="39"/>
      <c r="CZ45" s="39"/>
      <c r="DA45" s="39"/>
      <c r="DB45" s="39"/>
      <c r="DC45" s="39"/>
      <c r="DD45" s="39"/>
      <c r="DE45" s="39"/>
      <c r="DF45" s="39"/>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row>
    <row r="46" spans="1:294" s="31" customFormat="1" ht="27" hidden="1" customHeight="1">
      <c r="A46" s="92">
        <f>--SUBTOTAL(2,CC$12:CC46)</f>
        <v>34</v>
      </c>
      <c r="B46" s="772" t="str">
        <f>IF(FILIACIÓN!B44="","",UPPER(FILIACIÓN!B44))</f>
        <v/>
      </c>
      <c r="C46" s="773"/>
      <c r="D46" s="774"/>
      <c r="E46" s="535" t="str">
        <f>'ASISTENCIA 1'!CD47</f>
        <v/>
      </c>
      <c r="F46" s="625"/>
      <c r="G46" s="625"/>
      <c r="H46" s="625"/>
      <c r="I46" s="625"/>
      <c r="J46" s="625"/>
      <c r="K46" s="625"/>
      <c r="L46" s="625"/>
      <c r="M46" s="89"/>
      <c r="N46" s="89"/>
      <c r="O46" s="377" t="str">
        <f t="shared" si="0"/>
        <v/>
      </c>
      <c r="P46" s="59"/>
      <c r="Q46" s="120"/>
      <c r="R46" s="576"/>
      <c r="S46" s="576"/>
      <c r="T46" s="576"/>
      <c r="U46" s="576"/>
      <c r="V46" s="576"/>
      <c r="W46" s="576"/>
      <c r="X46" s="576"/>
      <c r="Y46" s="576"/>
      <c r="Z46" s="576"/>
      <c r="AA46" s="121"/>
      <c r="AB46" s="89"/>
      <c r="AC46" s="89"/>
      <c r="AD46" s="89"/>
      <c r="AE46" s="89"/>
      <c r="AF46" s="377" t="str">
        <f t="shared" si="1"/>
        <v/>
      </c>
      <c r="AG46" s="59"/>
      <c r="AH46" s="120"/>
      <c r="AI46" s="576"/>
      <c r="AJ46" s="576"/>
      <c r="AK46" s="576"/>
      <c r="AL46" s="576"/>
      <c r="AM46" s="576"/>
      <c r="AN46" s="576"/>
      <c r="AO46" s="576"/>
      <c r="AP46" s="576"/>
      <c r="AQ46" s="576"/>
      <c r="AR46" s="121"/>
      <c r="AS46" s="121"/>
      <c r="AT46" s="121"/>
      <c r="AU46" s="121"/>
      <c r="AV46" s="89"/>
      <c r="AW46" s="377" t="str">
        <f t="shared" si="2"/>
        <v/>
      </c>
      <c r="AX46" s="59"/>
      <c r="AY46" s="120"/>
      <c r="AZ46" s="576"/>
      <c r="BA46" s="576"/>
      <c r="BB46" s="576"/>
      <c r="BC46" s="576"/>
      <c r="BD46" s="576"/>
      <c r="BE46" s="576"/>
      <c r="BF46" s="576"/>
      <c r="BG46" s="89"/>
      <c r="BH46" s="89"/>
      <c r="BI46" s="377" t="str">
        <f t="shared" si="3"/>
        <v/>
      </c>
      <c r="BJ46" s="371"/>
      <c r="BK46" s="494"/>
      <c r="BL46" s="373"/>
      <c r="BM46" s="196" t="str">
        <f t="shared" si="4"/>
        <v/>
      </c>
      <c r="BN46" s="532" t="str">
        <f t="shared" si="5"/>
        <v/>
      </c>
      <c r="BO46" s="192" t="str">
        <f t="shared" si="6"/>
        <v xml:space="preserve"> </v>
      </c>
      <c r="BP46" s="530" t="str">
        <f>FILIACIÓN!Y44</f>
        <v/>
      </c>
      <c r="BQ46" s="530" t="str">
        <f t="shared" si="7"/>
        <v/>
      </c>
      <c r="BR46" s="530" t="str">
        <f t="shared" si="8"/>
        <v/>
      </c>
      <c r="BS46" s="530"/>
      <c r="BT46" s="484"/>
      <c r="BU46" s="484"/>
      <c r="BV46" s="484"/>
      <c r="BW46" s="82"/>
      <c r="BX46" s="82"/>
      <c r="BY46" s="82"/>
      <c r="BZ46" s="39"/>
      <c r="CA46" s="605" t="str">
        <f t="shared" si="9"/>
        <v/>
      </c>
      <c r="CB46" s="30" t="str">
        <f>IF(FILIACIÓN!Z44="MOSTRAR","1","")</f>
        <v/>
      </c>
      <c r="CC46" s="39">
        <v>34</v>
      </c>
      <c r="CD46" s="30"/>
      <c r="CE46" s="30"/>
      <c r="CF46" s="30"/>
      <c r="CG46" s="30"/>
      <c r="CH46" s="30"/>
      <c r="CI46" s="30"/>
      <c r="CJ46" s="30"/>
      <c r="CK46" s="30"/>
      <c r="CL46" s="30"/>
      <c r="CM46" s="30"/>
      <c r="CN46" s="30"/>
      <c r="CO46" s="30"/>
      <c r="CP46" s="30"/>
      <c r="CQ46" s="30"/>
      <c r="CR46" s="30"/>
      <c r="CS46" s="30"/>
      <c r="CT46" s="30"/>
      <c r="CU46" s="30"/>
      <c r="CV46" s="30"/>
      <c r="CW46" s="39"/>
      <c r="CX46" s="39"/>
      <c r="CY46" s="39"/>
      <c r="CZ46" s="39"/>
      <c r="DA46" s="39"/>
      <c r="DB46" s="39"/>
      <c r="DC46" s="39"/>
      <c r="DD46" s="39"/>
      <c r="DE46" s="39"/>
      <c r="DF46" s="39"/>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row>
    <row r="47" spans="1:294" s="31" customFormat="1" ht="27" hidden="1" customHeight="1">
      <c r="A47" s="92">
        <f>--SUBTOTAL(2,CC$12:CC47)</f>
        <v>35</v>
      </c>
      <c r="B47" s="772" t="str">
        <f>IF(FILIACIÓN!B45="","",UPPER(FILIACIÓN!B45))</f>
        <v/>
      </c>
      <c r="C47" s="773"/>
      <c r="D47" s="774"/>
      <c r="E47" s="535" t="str">
        <f>'ASISTENCIA 1'!CD48</f>
        <v/>
      </c>
      <c r="F47" s="625"/>
      <c r="G47" s="625"/>
      <c r="H47" s="625"/>
      <c r="I47" s="625"/>
      <c r="J47" s="625"/>
      <c r="K47" s="625"/>
      <c r="L47" s="625"/>
      <c r="M47" s="89"/>
      <c r="N47" s="89"/>
      <c r="O47" s="377" t="str">
        <f t="shared" si="0"/>
        <v/>
      </c>
      <c r="P47" s="59"/>
      <c r="Q47" s="120"/>
      <c r="R47" s="576"/>
      <c r="S47" s="576"/>
      <c r="T47" s="576"/>
      <c r="U47" s="576"/>
      <c r="V47" s="576"/>
      <c r="W47" s="576"/>
      <c r="X47" s="576"/>
      <c r="Y47" s="576"/>
      <c r="Z47" s="576"/>
      <c r="AA47" s="121"/>
      <c r="AB47" s="89"/>
      <c r="AC47" s="89"/>
      <c r="AD47" s="89"/>
      <c r="AE47" s="89"/>
      <c r="AF47" s="377" t="str">
        <f t="shared" si="1"/>
        <v/>
      </c>
      <c r="AG47" s="59"/>
      <c r="AH47" s="120"/>
      <c r="AI47" s="576"/>
      <c r="AJ47" s="576"/>
      <c r="AK47" s="576"/>
      <c r="AL47" s="576"/>
      <c r="AM47" s="576"/>
      <c r="AN47" s="576"/>
      <c r="AO47" s="576"/>
      <c r="AP47" s="576"/>
      <c r="AQ47" s="576"/>
      <c r="AR47" s="121"/>
      <c r="AS47" s="121"/>
      <c r="AT47" s="121"/>
      <c r="AU47" s="121"/>
      <c r="AV47" s="89"/>
      <c r="AW47" s="377" t="str">
        <f t="shared" si="2"/>
        <v/>
      </c>
      <c r="AX47" s="59"/>
      <c r="AY47" s="120"/>
      <c r="AZ47" s="576"/>
      <c r="BA47" s="576"/>
      <c r="BB47" s="576"/>
      <c r="BC47" s="576"/>
      <c r="BD47" s="576"/>
      <c r="BE47" s="576"/>
      <c r="BF47" s="576"/>
      <c r="BG47" s="89"/>
      <c r="BH47" s="89"/>
      <c r="BI47" s="377" t="str">
        <f t="shared" si="3"/>
        <v/>
      </c>
      <c r="BJ47" s="371"/>
      <c r="BK47" s="494"/>
      <c r="BL47" s="373"/>
      <c r="BM47" s="196" t="str">
        <f t="shared" si="4"/>
        <v/>
      </c>
      <c r="BN47" s="532" t="str">
        <f t="shared" si="5"/>
        <v/>
      </c>
      <c r="BO47" s="192" t="str">
        <f t="shared" si="6"/>
        <v xml:space="preserve"> </v>
      </c>
      <c r="BP47" s="530" t="str">
        <f>FILIACIÓN!Y45</f>
        <v/>
      </c>
      <c r="BQ47" s="530" t="str">
        <f t="shared" si="7"/>
        <v/>
      </c>
      <c r="BR47" s="530" t="str">
        <f t="shared" si="8"/>
        <v/>
      </c>
      <c r="BS47" s="530"/>
      <c r="BT47" s="484"/>
      <c r="BU47" s="484"/>
      <c r="BV47" s="484"/>
      <c r="BW47" s="82"/>
      <c r="BX47" s="82"/>
      <c r="BY47" s="82"/>
      <c r="BZ47" s="39"/>
      <c r="CA47" s="605" t="str">
        <f t="shared" si="9"/>
        <v/>
      </c>
      <c r="CB47" s="30" t="str">
        <f>IF(FILIACIÓN!Z45="MOSTRAR","1","")</f>
        <v/>
      </c>
      <c r="CC47" s="39">
        <v>35</v>
      </c>
      <c r="CD47" s="30"/>
      <c r="CE47" s="30"/>
      <c r="CF47" s="30"/>
      <c r="CG47" s="30"/>
      <c r="CH47" s="30"/>
      <c r="CI47" s="30"/>
      <c r="CJ47" s="30"/>
      <c r="CK47" s="30"/>
      <c r="CL47" s="30"/>
      <c r="CM47" s="30"/>
      <c r="CN47" s="30"/>
      <c r="CO47" s="30"/>
      <c r="CP47" s="30"/>
      <c r="CQ47" s="30"/>
      <c r="CR47" s="30"/>
      <c r="CS47" s="30"/>
      <c r="CT47" s="30"/>
      <c r="CU47" s="30"/>
      <c r="CV47" s="30"/>
      <c r="CW47" s="39"/>
      <c r="CX47" s="39"/>
      <c r="CY47" s="39"/>
      <c r="CZ47" s="39"/>
      <c r="DA47" s="39"/>
      <c r="DB47" s="39"/>
      <c r="DC47" s="39"/>
      <c r="DD47" s="39"/>
      <c r="DE47" s="39"/>
      <c r="DF47" s="39"/>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row>
    <row r="48" spans="1:294" s="31" customFormat="1" ht="27" hidden="1" customHeight="1">
      <c r="A48" s="92">
        <f>--SUBTOTAL(2,CC$12:CC48)</f>
        <v>36</v>
      </c>
      <c r="B48" s="772" t="str">
        <f>IF(FILIACIÓN!B46="","",UPPER(FILIACIÓN!B46))</f>
        <v/>
      </c>
      <c r="C48" s="773"/>
      <c r="D48" s="774"/>
      <c r="E48" s="535" t="str">
        <f>'ASISTENCIA 1'!CD49</f>
        <v/>
      </c>
      <c r="F48" s="625"/>
      <c r="G48" s="625"/>
      <c r="H48" s="625"/>
      <c r="I48" s="625"/>
      <c r="J48" s="625"/>
      <c r="K48" s="625"/>
      <c r="L48" s="625"/>
      <c r="M48" s="89"/>
      <c r="N48" s="89"/>
      <c r="O48" s="377" t="str">
        <f t="shared" si="0"/>
        <v/>
      </c>
      <c r="P48" s="59"/>
      <c r="Q48" s="120"/>
      <c r="R48" s="576"/>
      <c r="S48" s="576"/>
      <c r="T48" s="576"/>
      <c r="U48" s="576"/>
      <c r="V48" s="576"/>
      <c r="W48" s="576"/>
      <c r="X48" s="576"/>
      <c r="Y48" s="576"/>
      <c r="Z48" s="576"/>
      <c r="AA48" s="121"/>
      <c r="AB48" s="89"/>
      <c r="AC48" s="89"/>
      <c r="AD48" s="89"/>
      <c r="AE48" s="89"/>
      <c r="AF48" s="377" t="str">
        <f t="shared" si="1"/>
        <v/>
      </c>
      <c r="AG48" s="59"/>
      <c r="AH48" s="120"/>
      <c r="AI48" s="576"/>
      <c r="AJ48" s="576"/>
      <c r="AK48" s="576"/>
      <c r="AL48" s="576"/>
      <c r="AM48" s="576"/>
      <c r="AN48" s="576"/>
      <c r="AO48" s="576"/>
      <c r="AP48" s="576"/>
      <c r="AQ48" s="576"/>
      <c r="AR48" s="121"/>
      <c r="AS48" s="121"/>
      <c r="AT48" s="121"/>
      <c r="AU48" s="121"/>
      <c r="AV48" s="89"/>
      <c r="AW48" s="377" t="str">
        <f t="shared" si="2"/>
        <v/>
      </c>
      <c r="AX48" s="59"/>
      <c r="AY48" s="120"/>
      <c r="AZ48" s="576"/>
      <c r="BA48" s="576"/>
      <c r="BB48" s="576"/>
      <c r="BC48" s="576"/>
      <c r="BD48" s="576"/>
      <c r="BE48" s="576"/>
      <c r="BF48" s="576"/>
      <c r="BG48" s="89"/>
      <c r="BH48" s="89"/>
      <c r="BI48" s="377" t="str">
        <f t="shared" si="3"/>
        <v/>
      </c>
      <c r="BJ48" s="371"/>
      <c r="BK48" s="494"/>
      <c r="BL48" s="373"/>
      <c r="BM48" s="196" t="str">
        <f t="shared" si="4"/>
        <v/>
      </c>
      <c r="BN48" s="532" t="str">
        <f t="shared" si="5"/>
        <v/>
      </c>
      <c r="BO48" s="192" t="str">
        <f t="shared" si="6"/>
        <v xml:space="preserve"> </v>
      </c>
      <c r="BP48" s="530" t="str">
        <f>FILIACIÓN!Y46</f>
        <v/>
      </c>
      <c r="BQ48" s="530" t="str">
        <f t="shared" si="7"/>
        <v/>
      </c>
      <c r="BR48" s="530" t="str">
        <f t="shared" si="8"/>
        <v/>
      </c>
      <c r="BS48" s="530"/>
      <c r="BT48" s="484"/>
      <c r="BU48" s="484"/>
      <c r="BV48" s="484"/>
      <c r="BW48" s="82"/>
      <c r="BX48" s="82"/>
      <c r="BY48" s="82"/>
      <c r="BZ48" s="39"/>
      <c r="CA48" s="605" t="str">
        <f t="shared" si="9"/>
        <v/>
      </c>
      <c r="CB48" s="30" t="str">
        <f>IF(FILIACIÓN!Z46="MOSTRAR","1","")</f>
        <v/>
      </c>
      <c r="CC48" s="39">
        <v>36</v>
      </c>
      <c r="CD48" s="30"/>
      <c r="CE48" s="30"/>
      <c r="CF48" s="30"/>
      <c r="CG48" s="30"/>
      <c r="CH48" s="30"/>
      <c r="CI48" s="30"/>
      <c r="CJ48" s="30"/>
      <c r="CK48" s="30"/>
      <c r="CL48" s="30"/>
      <c r="CM48" s="30"/>
      <c r="CN48" s="30"/>
      <c r="CO48" s="30"/>
      <c r="CP48" s="30"/>
      <c r="CQ48" s="30"/>
      <c r="CR48" s="30"/>
      <c r="CS48" s="30"/>
      <c r="CT48" s="30"/>
      <c r="CU48" s="30"/>
      <c r="CV48" s="30"/>
      <c r="CW48" s="39"/>
      <c r="CX48" s="39"/>
      <c r="CY48" s="39"/>
      <c r="CZ48" s="39"/>
      <c r="DA48" s="39"/>
      <c r="DB48" s="39"/>
      <c r="DC48" s="39"/>
      <c r="DD48" s="39"/>
      <c r="DE48" s="39"/>
      <c r="DF48" s="39"/>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row>
    <row r="49" spans="1:294" s="31" customFormat="1" ht="27" hidden="1" customHeight="1">
      <c r="A49" s="92">
        <f>--SUBTOTAL(2,CC$12:CC49)</f>
        <v>37</v>
      </c>
      <c r="B49" s="772" t="str">
        <f>IF(FILIACIÓN!B47="","",UPPER(FILIACIÓN!B47))</f>
        <v/>
      </c>
      <c r="C49" s="773"/>
      <c r="D49" s="774"/>
      <c r="E49" s="535" t="str">
        <f>'ASISTENCIA 1'!CD50</f>
        <v/>
      </c>
      <c r="F49" s="625"/>
      <c r="G49" s="625"/>
      <c r="H49" s="625"/>
      <c r="I49" s="625"/>
      <c r="J49" s="625"/>
      <c r="K49" s="625"/>
      <c r="L49" s="625"/>
      <c r="M49" s="89"/>
      <c r="N49" s="89"/>
      <c r="O49" s="377" t="str">
        <f t="shared" si="0"/>
        <v/>
      </c>
      <c r="P49" s="59"/>
      <c r="Q49" s="120"/>
      <c r="R49" s="576"/>
      <c r="S49" s="576"/>
      <c r="T49" s="576"/>
      <c r="U49" s="576"/>
      <c r="V49" s="576"/>
      <c r="W49" s="576"/>
      <c r="X49" s="576"/>
      <c r="Y49" s="576"/>
      <c r="Z49" s="576"/>
      <c r="AA49" s="121"/>
      <c r="AB49" s="89"/>
      <c r="AC49" s="89"/>
      <c r="AD49" s="89"/>
      <c r="AE49" s="89"/>
      <c r="AF49" s="377" t="str">
        <f t="shared" si="1"/>
        <v/>
      </c>
      <c r="AG49" s="59"/>
      <c r="AH49" s="120"/>
      <c r="AI49" s="576"/>
      <c r="AJ49" s="576"/>
      <c r="AK49" s="576"/>
      <c r="AL49" s="576"/>
      <c r="AM49" s="576"/>
      <c r="AN49" s="576"/>
      <c r="AO49" s="576"/>
      <c r="AP49" s="576"/>
      <c r="AQ49" s="576"/>
      <c r="AR49" s="121"/>
      <c r="AS49" s="121"/>
      <c r="AT49" s="121"/>
      <c r="AU49" s="121"/>
      <c r="AV49" s="89"/>
      <c r="AW49" s="377" t="str">
        <f t="shared" si="2"/>
        <v/>
      </c>
      <c r="AX49" s="59"/>
      <c r="AY49" s="120"/>
      <c r="AZ49" s="576"/>
      <c r="BA49" s="576"/>
      <c r="BB49" s="576"/>
      <c r="BC49" s="576"/>
      <c r="BD49" s="576"/>
      <c r="BE49" s="576"/>
      <c r="BF49" s="576"/>
      <c r="BG49" s="89"/>
      <c r="BH49" s="89"/>
      <c r="BI49" s="377" t="str">
        <f t="shared" si="3"/>
        <v/>
      </c>
      <c r="BJ49" s="371"/>
      <c r="BK49" s="494"/>
      <c r="BL49" s="373"/>
      <c r="BM49" s="196" t="str">
        <f t="shared" si="4"/>
        <v/>
      </c>
      <c r="BN49" s="532" t="str">
        <f t="shared" si="5"/>
        <v/>
      </c>
      <c r="BO49" s="192" t="str">
        <f t="shared" si="6"/>
        <v xml:space="preserve"> </v>
      </c>
      <c r="BP49" s="530" t="str">
        <f>FILIACIÓN!Y47</f>
        <v/>
      </c>
      <c r="BQ49" s="530" t="str">
        <f t="shared" si="7"/>
        <v/>
      </c>
      <c r="BR49" s="530" t="str">
        <f t="shared" si="8"/>
        <v/>
      </c>
      <c r="BS49" s="530"/>
      <c r="BT49" s="484"/>
      <c r="BU49" s="484"/>
      <c r="BV49" s="484"/>
      <c r="BW49" s="82"/>
      <c r="BX49" s="82"/>
      <c r="BY49" s="82"/>
      <c r="BZ49" s="39"/>
      <c r="CA49" s="605" t="str">
        <f t="shared" si="9"/>
        <v/>
      </c>
      <c r="CB49" s="30" t="str">
        <f>IF(FILIACIÓN!Z47="MOSTRAR","1","")</f>
        <v/>
      </c>
      <c r="CC49" s="39">
        <v>37</v>
      </c>
      <c r="CD49" s="30"/>
      <c r="CE49" s="30"/>
      <c r="CF49" s="30"/>
      <c r="CG49" s="30"/>
      <c r="CH49" s="30"/>
      <c r="CI49" s="30"/>
      <c r="CJ49" s="30"/>
      <c r="CK49" s="30"/>
      <c r="CL49" s="30"/>
      <c r="CM49" s="30"/>
      <c r="CN49" s="30"/>
      <c r="CO49" s="30"/>
      <c r="CP49" s="30"/>
      <c r="CQ49" s="30"/>
      <c r="CR49" s="30"/>
      <c r="CS49" s="30"/>
      <c r="CT49" s="30"/>
      <c r="CU49" s="30"/>
      <c r="CV49" s="30"/>
      <c r="CW49" s="39"/>
      <c r="CX49" s="39"/>
      <c r="CY49" s="39"/>
      <c r="CZ49" s="39"/>
      <c r="DA49" s="39"/>
      <c r="DB49" s="39"/>
      <c r="DC49" s="39"/>
      <c r="DD49" s="39"/>
      <c r="DE49" s="39"/>
      <c r="DF49" s="39"/>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row>
    <row r="50" spans="1:294" s="31" customFormat="1" ht="27" hidden="1" customHeight="1">
      <c r="A50" s="92">
        <f>--SUBTOTAL(2,CC$12:CC50)</f>
        <v>38</v>
      </c>
      <c r="B50" s="772" t="str">
        <f>IF(FILIACIÓN!B48="","",UPPER(FILIACIÓN!B48))</f>
        <v/>
      </c>
      <c r="C50" s="773"/>
      <c r="D50" s="774"/>
      <c r="E50" s="535" t="str">
        <f>'ASISTENCIA 1'!CD51</f>
        <v/>
      </c>
      <c r="F50" s="625"/>
      <c r="G50" s="625"/>
      <c r="H50" s="625"/>
      <c r="I50" s="625"/>
      <c r="J50" s="625"/>
      <c r="K50" s="625"/>
      <c r="L50" s="625"/>
      <c r="M50" s="89"/>
      <c r="N50" s="89"/>
      <c r="O50" s="377" t="str">
        <f t="shared" si="0"/>
        <v/>
      </c>
      <c r="P50" s="59"/>
      <c r="Q50" s="120"/>
      <c r="R50" s="576"/>
      <c r="S50" s="576"/>
      <c r="T50" s="576"/>
      <c r="U50" s="576"/>
      <c r="V50" s="576"/>
      <c r="W50" s="576"/>
      <c r="X50" s="576"/>
      <c r="Y50" s="576"/>
      <c r="Z50" s="576"/>
      <c r="AA50" s="121"/>
      <c r="AB50" s="89"/>
      <c r="AC50" s="89"/>
      <c r="AD50" s="89"/>
      <c r="AE50" s="89"/>
      <c r="AF50" s="377" t="str">
        <f t="shared" si="1"/>
        <v/>
      </c>
      <c r="AG50" s="59"/>
      <c r="AH50" s="120"/>
      <c r="AI50" s="576"/>
      <c r="AJ50" s="576"/>
      <c r="AK50" s="576"/>
      <c r="AL50" s="576"/>
      <c r="AM50" s="576"/>
      <c r="AN50" s="576"/>
      <c r="AO50" s="576"/>
      <c r="AP50" s="576"/>
      <c r="AQ50" s="576"/>
      <c r="AR50" s="121"/>
      <c r="AS50" s="121"/>
      <c r="AT50" s="121"/>
      <c r="AU50" s="121"/>
      <c r="AV50" s="89"/>
      <c r="AW50" s="377" t="str">
        <f t="shared" si="2"/>
        <v/>
      </c>
      <c r="AX50" s="59"/>
      <c r="AY50" s="120"/>
      <c r="AZ50" s="576"/>
      <c r="BA50" s="576"/>
      <c r="BB50" s="576"/>
      <c r="BC50" s="576"/>
      <c r="BD50" s="576"/>
      <c r="BE50" s="576"/>
      <c r="BF50" s="576"/>
      <c r="BG50" s="89"/>
      <c r="BH50" s="89"/>
      <c r="BI50" s="377" t="str">
        <f t="shared" si="3"/>
        <v/>
      </c>
      <c r="BJ50" s="371"/>
      <c r="BK50" s="494"/>
      <c r="BL50" s="373"/>
      <c r="BM50" s="196" t="str">
        <f t="shared" si="4"/>
        <v/>
      </c>
      <c r="BN50" s="532" t="str">
        <f t="shared" si="5"/>
        <v/>
      </c>
      <c r="BO50" s="192" t="str">
        <f t="shared" si="6"/>
        <v xml:space="preserve"> </v>
      </c>
      <c r="BP50" s="530" t="str">
        <f>FILIACIÓN!Y48</f>
        <v/>
      </c>
      <c r="BQ50" s="530" t="str">
        <f t="shared" si="7"/>
        <v/>
      </c>
      <c r="BR50" s="530" t="str">
        <f t="shared" si="8"/>
        <v/>
      </c>
      <c r="BS50" s="530"/>
      <c r="BT50" s="484"/>
      <c r="BU50" s="484"/>
      <c r="BV50" s="484"/>
      <c r="BW50" s="82"/>
      <c r="BX50" s="82"/>
      <c r="BY50" s="82"/>
      <c r="BZ50" s="39"/>
      <c r="CA50" s="605" t="str">
        <f t="shared" si="9"/>
        <v/>
      </c>
      <c r="CB50" s="30" t="str">
        <f>IF(FILIACIÓN!Z48="MOSTRAR","1","")</f>
        <v/>
      </c>
      <c r="CC50" s="39">
        <v>38</v>
      </c>
      <c r="CD50" s="30"/>
      <c r="CE50" s="30"/>
      <c r="CF50" s="30"/>
      <c r="CG50" s="30"/>
      <c r="CH50" s="30"/>
      <c r="CI50" s="30"/>
      <c r="CJ50" s="30"/>
      <c r="CK50" s="30"/>
      <c r="CL50" s="30"/>
      <c r="CM50" s="30"/>
      <c r="CN50" s="30"/>
      <c r="CO50" s="30"/>
      <c r="CP50" s="30"/>
      <c r="CQ50" s="30"/>
      <c r="CR50" s="30"/>
      <c r="CS50" s="30"/>
      <c r="CT50" s="30"/>
      <c r="CU50" s="30"/>
      <c r="CV50" s="30"/>
      <c r="CW50" s="39"/>
      <c r="CX50" s="39"/>
      <c r="CY50" s="39"/>
      <c r="CZ50" s="39"/>
      <c r="DA50" s="39"/>
      <c r="DB50" s="39"/>
      <c r="DC50" s="39"/>
      <c r="DD50" s="39"/>
      <c r="DE50" s="39"/>
      <c r="DF50" s="39"/>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row>
    <row r="51" spans="1:294" s="31" customFormat="1" ht="27" hidden="1" customHeight="1">
      <c r="A51" s="92">
        <f>--SUBTOTAL(2,CC$12:CC51)</f>
        <v>39</v>
      </c>
      <c r="B51" s="772" t="str">
        <f>IF(FILIACIÓN!B49="","",UPPER(FILIACIÓN!B49))</f>
        <v/>
      </c>
      <c r="C51" s="773"/>
      <c r="D51" s="774"/>
      <c r="E51" s="535" t="str">
        <f>'ASISTENCIA 1'!CD52</f>
        <v/>
      </c>
      <c r="F51" s="625"/>
      <c r="G51" s="625"/>
      <c r="H51" s="625"/>
      <c r="I51" s="625"/>
      <c r="J51" s="625"/>
      <c r="K51" s="625"/>
      <c r="L51" s="625"/>
      <c r="M51" s="89"/>
      <c r="N51" s="89"/>
      <c r="O51" s="377" t="str">
        <f t="shared" si="0"/>
        <v/>
      </c>
      <c r="P51" s="59"/>
      <c r="Q51" s="120"/>
      <c r="R51" s="576"/>
      <c r="S51" s="576"/>
      <c r="T51" s="576"/>
      <c r="U51" s="576"/>
      <c r="V51" s="576"/>
      <c r="W51" s="576"/>
      <c r="X51" s="576"/>
      <c r="Y51" s="576"/>
      <c r="Z51" s="576"/>
      <c r="AA51" s="121"/>
      <c r="AB51" s="89"/>
      <c r="AC51" s="89"/>
      <c r="AD51" s="89"/>
      <c r="AE51" s="89"/>
      <c r="AF51" s="377" t="str">
        <f t="shared" si="1"/>
        <v/>
      </c>
      <c r="AG51" s="59"/>
      <c r="AH51" s="120"/>
      <c r="AI51" s="576"/>
      <c r="AJ51" s="576"/>
      <c r="AK51" s="576"/>
      <c r="AL51" s="576"/>
      <c r="AM51" s="576"/>
      <c r="AN51" s="576"/>
      <c r="AO51" s="576"/>
      <c r="AP51" s="576"/>
      <c r="AQ51" s="576"/>
      <c r="AR51" s="121"/>
      <c r="AS51" s="121"/>
      <c r="AT51" s="121"/>
      <c r="AU51" s="121"/>
      <c r="AV51" s="89"/>
      <c r="AW51" s="377" t="str">
        <f t="shared" si="2"/>
        <v/>
      </c>
      <c r="AX51" s="59"/>
      <c r="AY51" s="120"/>
      <c r="AZ51" s="576"/>
      <c r="BA51" s="576"/>
      <c r="BB51" s="576"/>
      <c r="BC51" s="576"/>
      <c r="BD51" s="576"/>
      <c r="BE51" s="576"/>
      <c r="BF51" s="576"/>
      <c r="BG51" s="89"/>
      <c r="BH51" s="89"/>
      <c r="BI51" s="377" t="str">
        <f t="shared" si="3"/>
        <v/>
      </c>
      <c r="BJ51" s="371"/>
      <c r="BK51" s="494"/>
      <c r="BL51" s="373"/>
      <c r="BM51" s="196" t="str">
        <f t="shared" si="4"/>
        <v/>
      </c>
      <c r="BN51" s="532" t="str">
        <f t="shared" si="5"/>
        <v/>
      </c>
      <c r="BO51" s="192" t="str">
        <f t="shared" si="6"/>
        <v xml:space="preserve"> </v>
      </c>
      <c r="BP51" s="530" t="str">
        <f>FILIACIÓN!Y49</f>
        <v/>
      </c>
      <c r="BQ51" s="530" t="str">
        <f t="shared" si="7"/>
        <v/>
      </c>
      <c r="BR51" s="530" t="str">
        <f t="shared" si="8"/>
        <v/>
      </c>
      <c r="BS51" s="530"/>
      <c r="BT51" s="484"/>
      <c r="BU51" s="484"/>
      <c r="BV51" s="484"/>
      <c r="BW51" s="82"/>
      <c r="BX51" s="82"/>
      <c r="BY51" s="82"/>
      <c r="BZ51" s="39"/>
      <c r="CA51" s="605" t="str">
        <f t="shared" si="9"/>
        <v/>
      </c>
      <c r="CB51" s="30" t="str">
        <f>IF(FILIACIÓN!Z49="MOSTRAR","1","")</f>
        <v/>
      </c>
      <c r="CC51" s="39">
        <v>39</v>
      </c>
      <c r="CD51" s="30"/>
      <c r="CE51" s="30"/>
      <c r="CF51" s="30"/>
      <c r="CG51" s="30"/>
      <c r="CH51" s="30"/>
      <c r="CI51" s="30"/>
      <c r="CJ51" s="30"/>
      <c r="CK51" s="30"/>
      <c r="CL51" s="30"/>
      <c r="CM51" s="30"/>
      <c r="CN51" s="30"/>
      <c r="CO51" s="30"/>
      <c r="CP51" s="30"/>
      <c r="CQ51" s="30"/>
      <c r="CR51" s="30"/>
      <c r="CS51" s="30"/>
      <c r="CT51" s="30"/>
      <c r="CU51" s="30"/>
      <c r="CV51" s="30"/>
      <c r="CW51" s="39"/>
      <c r="CX51" s="39"/>
      <c r="CY51" s="39"/>
      <c r="CZ51" s="39"/>
      <c r="DA51" s="39"/>
      <c r="DB51" s="39"/>
      <c r="DC51" s="39"/>
      <c r="DD51" s="39"/>
      <c r="DE51" s="39"/>
      <c r="DF51" s="39"/>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row>
    <row r="52" spans="1:294" s="31" customFormat="1" ht="27" hidden="1" customHeight="1">
      <c r="A52" s="92">
        <f>--SUBTOTAL(2,CC$12:CC52)</f>
        <v>40</v>
      </c>
      <c r="B52" s="772" t="str">
        <f>IF(FILIACIÓN!B50="","",UPPER(FILIACIÓN!B50))</f>
        <v/>
      </c>
      <c r="C52" s="773"/>
      <c r="D52" s="774"/>
      <c r="E52" s="535" t="str">
        <f>'ASISTENCIA 1'!CD53</f>
        <v/>
      </c>
      <c r="F52" s="625"/>
      <c r="G52" s="625"/>
      <c r="H52" s="625"/>
      <c r="I52" s="625"/>
      <c r="J52" s="625"/>
      <c r="K52" s="625"/>
      <c r="L52" s="625"/>
      <c r="M52" s="89"/>
      <c r="N52" s="89"/>
      <c r="O52" s="377" t="str">
        <f t="shared" si="0"/>
        <v/>
      </c>
      <c r="P52" s="59"/>
      <c r="Q52" s="120"/>
      <c r="R52" s="576"/>
      <c r="S52" s="576"/>
      <c r="T52" s="576"/>
      <c r="U52" s="576"/>
      <c r="V52" s="576"/>
      <c r="W52" s="576"/>
      <c r="X52" s="576"/>
      <c r="Y52" s="576"/>
      <c r="Z52" s="576"/>
      <c r="AA52" s="121"/>
      <c r="AB52" s="89"/>
      <c r="AC52" s="89"/>
      <c r="AD52" s="89"/>
      <c r="AE52" s="89"/>
      <c r="AF52" s="377" t="str">
        <f t="shared" si="1"/>
        <v/>
      </c>
      <c r="AG52" s="59"/>
      <c r="AH52" s="120"/>
      <c r="AI52" s="576"/>
      <c r="AJ52" s="576"/>
      <c r="AK52" s="576"/>
      <c r="AL52" s="576"/>
      <c r="AM52" s="576"/>
      <c r="AN52" s="576"/>
      <c r="AO52" s="576"/>
      <c r="AP52" s="576"/>
      <c r="AQ52" s="576"/>
      <c r="AR52" s="121"/>
      <c r="AS52" s="121"/>
      <c r="AT52" s="121"/>
      <c r="AU52" s="121"/>
      <c r="AV52" s="89"/>
      <c r="AW52" s="377" t="str">
        <f t="shared" si="2"/>
        <v/>
      </c>
      <c r="AX52" s="59"/>
      <c r="AY52" s="120"/>
      <c r="AZ52" s="576"/>
      <c r="BA52" s="576"/>
      <c r="BB52" s="576"/>
      <c r="BC52" s="576"/>
      <c r="BD52" s="576"/>
      <c r="BE52" s="576"/>
      <c r="BF52" s="576"/>
      <c r="BG52" s="89"/>
      <c r="BH52" s="89"/>
      <c r="BI52" s="377" t="str">
        <f t="shared" si="3"/>
        <v/>
      </c>
      <c r="BJ52" s="371"/>
      <c r="BK52" s="494"/>
      <c r="BL52" s="373"/>
      <c r="BM52" s="196" t="str">
        <f t="shared" si="4"/>
        <v/>
      </c>
      <c r="BN52" s="532" t="str">
        <f t="shared" si="5"/>
        <v/>
      </c>
      <c r="BO52" s="192" t="str">
        <f t="shared" si="6"/>
        <v xml:space="preserve"> </v>
      </c>
      <c r="BP52" s="530" t="str">
        <f>FILIACIÓN!Y50</f>
        <v/>
      </c>
      <c r="BQ52" s="530" t="str">
        <f t="shared" si="7"/>
        <v/>
      </c>
      <c r="BR52" s="530" t="str">
        <f t="shared" si="8"/>
        <v/>
      </c>
      <c r="BS52" s="530"/>
      <c r="BT52" s="484"/>
      <c r="BU52" s="484"/>
      <c r="BV52" s="484"/>
      <c r="BW52" s="82"/>
      <c r="BX52" s="82"/>
      <c r="BY52" s="82"/>
      <c r="BZ52" s="39"/>
      <c r="CA52" s="605" t="str">
        <f t="shared" si="9"/>
        <v/>
      </c>
      <c r="CB52" s="30" t="str">
        <f>IF(FILIACIÓN!Z50="MOSTRAR","1","")</f>
        <v/>
      </c>
      <c r="CC52" s="39">
        <v>40</v>
      </c>
      <c r="CD52" s="30"/>
      <c r="CE52" s="30"/>
      <c r="CF52" s="30"/>
      <c r="CG52" s="30"/>
      <c r="CH52" s="30"/>
      <c r="CI52" s="30"/>
      <c r="CJ52" s="30"/>
      <c r="CK52" s="30"/>
      <c r="CL52" s="30"/>
      <c r="CM52" s="30"/>
      <c r="CN52" s="30"/>
      <c r="CO52" s="30"/>
      <c r="CP52" s="30"/>
      <c r="CQ52" s="30"/>
      <c r="CR52" s="30"/>
      <c r="CS52" s="30"/>
      <c r="CT52" s="30"/>
      <c r="CU52" s="30"/>
      <c r="CV52" s="30"/>
      <c r="CW52" s="39"/>
      <c r="CX52" s="39"/>
      <c r="CY52" s="39"/>
      <c r="CZ52" s="39"/>
      <c r="DA52" s="39"/>
      <c r="DB52" s="39"/>
      <c r="DC52" s="39"/>
      <c r="DD52" s="39"/>
      <c r="DE52" s="39"/>
      <c r="DF52" s="39"/>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row>
    <row r="53" spans="1:294" s="31" customFormat="1" ht="27" hidden="1" customHeight="1">
      <c r="A53" s="92">
        <f>--SUBTOTAL(2,CC$12:CC53)</f>
        <v>41</v>
      </c>
      <c r="B53" s="772" t="str">
        <f>IF(FILIACIÓN!B51="","",UPPER(FILIACIÓN!B51))</f>
        <v/>
      </c>
      <c r="C53" s="773"/>
      <c r="D53" s="774"/>
      <c r="E53" s="535" t="str">
        <f>'ASISTENCIA 1'!CD54</f>
        <v/>
      </c>
      <c r="F53" s="625"/>
      <c r="G53" s="625"/>
      <c r="H53" s="625"/>
      <c r="I53" s="625"/>
      <c r="J53" s="625"/>
      <c r="K53" s="625"/>
      <c r="L53" s="625"/>
      <c r="M53" s="89"/>
      <c r="N53" s="89"/>
      <c r="O53" s="377" t="str">
        <f t="shared" si="0"/>
        <v/>
      </c>
      <c r="P53" s="59"/>
      <c r="Q53" s="120"/>
      <c r="R53" s="576"/>
      <c r="S53" s="576"/>
      <c r="T53" s="576"/>
      <c r="U53" s="576"/>
      <c r="V53" s="576"/>
      <c r="W53" s="576"/>
      <c r="X53" s="576"/>
      <c r="Y53" s="576"/>
      <c r="Z53" s="576"/>
      <c r="AA53" s="121"/>
      <c r="AB53" s="89"/>
      <c r="AC53" s="89"/>
      <c r="AD53" s="89"/>
      <c r="AE53" s="89"/>
      <c r="AF53" s="377" t="str">
        <f t="shared" si="1"/>
        <v/>
      </c>
      <c r="AG53" s="59"/>
      <c r="AH53" s="120"/>
      <c r="AI53" s="576"/>
      <c r="AJ53" s="576"/>
      <c r="AK53" s="576"/>
      <c r="AL53" s="576"/>
      <c r="AM53" s="576"/>
      <c r="AN53" s="576"/>
      <c r="AO53" s="576"/>
      <c r="AP53" s="576"/>
      <c r="AQ53" s="576"/>
      <c r="AR53" s="121"/>
      <c r="AS53" s="121"/>
      <c r="AT53" s="121"/>
      <c r="AU53" s="121"/>
      <c r="AV53" s="89"/>
      <c r="AW53" s="377" t="str">
        <f t="shared" si="2"/>
        <v/>
      </c>
      <c r="AX53" s="59"/>
      <c r="AY53" s="120"/>
      <c r="AZ53" s="576"/>
      <c r="BA53" s="576"/>
      <c r="BB53" s="576"/>
      <c r="BC53" s="576"/>
      <c r="BD53" s="576"/>
      <c r="BE53" s="576"/>
      <c r="BF53" s="576"/>
      <c r="BG53" s="89"/>
      <c r="BH53" s="89"/>
      <c r="BI53" s="377" t="str">
        <f t="shared" si="3"/>
        <v/>
      </c>
      <c r="BJ53" s="371"/>
      <c r="BK53" s="494"/>
      <c r="BL53" s="373"/>
      <c r="BM53" s="196" t="str">
        <f t="shared" si="4"/>
        <v/>
      </c>
      <c r="BN53" s="532" t="str">
        <f t="shared" si="5"/>
        <v/>
      </c>
      <c r="BO53" s="192" t="str">
        <f t="shared" si="6"/>
        <v xml:space="preserve"> </v>
      </c>
      <c r="BP53" s="530" t="str">
        <f>FILIACIÓN!Y51</f>
        <v/>
      </c>
      <c r="BQ53" s="530" t="str">
        <f t="shared" si="7"/>
        <v/>
      </c>
      <c r="BR53" s="530" t="str">
        <f t="shared" si="8"/>
        <v/>
      </c>
      <c r="BS53" s="530"/>
      <c r="BT53" s="484"/>
      <c r="BU53" s="484"/>
      <c r="BV53" s="484"/>
      <c r="BW53" s="82"/>
      <c r="BX53" s="82"/>
      <c r="BY53" s="82"/>
      <c r="BZ53" s="39"/>
      <c r="CA53" s="605" t="str">
        <f t="shared" si="9"/>
        <v/>
      </c>
      <c r="CB53" s="30" t="str">
        <f>IF(FILIACIÓN!Z51="MOSTRAR","1","")</f>
        <v/>
      </c>
      <c r="CC53" s="39">
        <v>41</v>
      </c>
      <c r="CD53" s="30"/>
      <c r="CE53" s="30"/>
      <c r="CF53" s="30"/>
      <c r="CG53" s="30"/>
      <c r="CH53" s="30"/>
      <c r="CI53" s="30"/>
      <c r="CJ53" s="30"/>
      <c r="CK53" s="30"/>
      <c r="CL53" s="30"/>
      <c r="CM53" s="30"/>
      <c r="CN53" s="30"/>
      <c r="CO53" s="30"/>
      <c r="CP53" s="30"/>
      <c r="CQ53" s="30"/>
      <c r="CR53" s="30"/>
      <c r="CS53" s="30"/>
      <c r="CT53" s="30"/>
      <c r="CU53" s="30"/>
      <c r="CV53" s="30"/>
      <c r="CW53" s="39"/>
      <c r="CX53" s="39"/>
      <c r="CY53" s="39"/>
      <c r="CZ53" s="39"/>
      <c r="DA53" s="39"/>
      <c r="DB53" s="39"/>
      <c r="DC53" s="39"/>
      <c r="DD53" s="39"/>
      <c r="DE53" s="39"/>
      <c r="DF53" s="39"/>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row>
    <row r="54" spans="1:294" s="31" customFormat="1" ht="27" hidden="1" customHeight="1">
      <c r="A54" s="92">
        <f>--SUBTOTAL(2,CC$12:CC54)</f>
        <v>42</v>
      </c>
      <c r="B54" s="772" t="str">
        <f>IF(FILIACIÓN!B52="","",UPPER(FILIACIÓN!B52))</f>
        <v/>
      </c>
      <c r="C54" s="773"/>
      <c r="D54" s="774"/>
      <c r="E54" s="535" t="str">
        <f>'ASISTENCIA 1'!CD55</f>
        <v/>
      </c>
      <c r="F54" s="625"/>
      <c r="G54" s="625"/>
      <c r="H54" s="625"/>
      <c r="I54" s="625"/>
      <c r="J54" s="625"/>
      <c r="K54" s="625"/>
      <c r="L54" s="625"/>
      <c r="M54" s="89"/>
      <c r="N54" s="89"/>
      <c r="O54" s="377" t="str">
        <f t="shared" si="0"/>
        <v/>
      </c>
      <c r="P54" s="59"/>
      <c r="Q54" s="120"/>
      <c r="R54" s="576"/>
      <c r="S54" s="576"/>
      <c r="T54" s="576"/>
      <c r="U54" s="576"/>
      <c r="V54" s="576"/>
      <c r="W54" s="576"/>
      <c r="X54" s="576"/>
      <c r="Y54" s="576"/>
      <c r="Z54" s="576"/>
      <c r="AA54" s="121"/>
      <c r="AB54" s="89"/>
      <c r="AC54" s="89"/>
      <c r="AD54" s="89"/>
      <c r="AE54" s="89"/>
      <c r="AF54" s="377" t="str">
        <f t="shared" si="1"/>
        <v/>
      </c>
      <c r="AG54" s="59"/>
      <c r="AH54" s="120"/>
      <c r="AI54" s="576"/>
      <c r="AJ54" s="576"/>
      <c r="AK54" s="576"/>
      <c r="AL54" s="576"/>
      <c r="AM54" s="576"/>
      <c r="AN54" s="576"/>
      <c r="AO54" s="576"/>
      <c r="AP54" s="576"/>
      <c r="AQ54" s="576"/>
      <c r="AR54" s="121"/>
      <c r="AS54" s="121"/>
      <c r="AT54" s="121"/>
      <c r="AU54" s="121"/>
      <c r="AV54" s="89"/>
      <c r="AW54" s="377" t="str">
        <f t="shared" si="2"/>
        <v/>
      </c>
      <c r="AX54" s="59"/>
      <c r="AY54" s="120"/>
      <c r="AZ54" s="576"/>
      <c r="BA54" s="576"/>
      <c r="BB54" s="576"/>
      <c r="BC54" s="576"/>
      <c r="BD54" s="576"/>
      <c r="BE54" s="576"/>
      <c r="BF54" s="576"/>
      <c r="BG54" s="89"/>
      <c r="BH54" s="89"/>
      <c r="BI54" s="377" t="str">
        <f t="shared" si="3"/>
        <v/>
      </c>
      <c r="BJ54" s="371"/>
      <c r="BK54" s="494"/>
      <c r="BL54" s="373"/>
      <c r="BM54" s="196" t="str">
        <f t="shared" si="4"/>
        <v/>
      </c>
      <c r="BN54" s="532" t="str">
        <f t="shared" si="5"/>
        <v/>
      </c>
      <c r="BO54" s="192" t="str">
        <f t="shared" si="6"/>
        <v xml:space="preserve"> </v>
      </c>
      <c r="BP54" s="530" t="str">
        <f>FILIACIÓN!Y52</f>
        <v/>
      </c>
      <c r="BQ54" s="530" t="str">
        <f t="shared" si="7"/>
        <v/>
      </c>
      <c r="BR54" s="530" t="str">
        <f t="shared" si="8"/>
        <v/>
      </c>
      <c r="BS54" s="530"/>
      <c r="BT54" s="484"/>
      <c r="BU54" s="484"/>
      <c r="BV54" s="484"/>
      <c r="BW54" s="82"/>
      <c r="BX54" s="82"/>
      <c r="BY54" s="82"/>
      <c r="BZ54" s="39"/>
      <c r="CA54" s="605" t="str">
        <f t="shared" si="9"/>
        <v/>
      </c>
      <c r="CB54" s="30" t="str">
        <f>IF(FILIACIÓN!Z52="MOSTRAR","1","")</f>
        <v/>
      </c>
      <c r="CC54" s="39">
        <v>42</v>
      </c>
      <c r="CD54" s="30"/>
      <c r="CE54" s="30"/>
      <c r="CF54" s="30"/>
      <c r="CG54" s="30"/>
      <c r="CH54" s="30"/>
      <c r="CI54" s="30"/>
      <c r="CJ54" s="30"/>
      <c r="CK54" s="30"/>
      <c r="CL54" s="30"/>
      <c r="CM54" s="30"/>
      <c r="CN54" s="30"/>
      <c r="CO54" s="30"/>
      <c r="CP54" s="30"/>
      <c r="CQ54" s="30"/>
      <c r="CR54" s="30"/>
      <c r="CS54" s="30"/>
      <c r="CT54" s="30"/>
      <c r="CU54" s="30"/>
      <c r="CV54" s="30"/>
      <c r="CW54" s="39"/>
      <c r="CX54" s="39"/>
      <c r="CY54" s="39"/>
      <c r="CZ54" s="39"/>
      <c r="DA54" s="39"/>
      <c r="DB54" s="39"/>
      <c r="DC54" s="39"/>
      <c r="DD54" s="39"/>
      <c r="DE54" s="39"/>
      <c r="DF54" s="39"/>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row>
    <row r="55" spans="1:294" s="31" customFormat="1" ht="27" hidden="1" customHeight="1">
      <c r="A55" s="92">
        <f>--SUBTOTAL(2,CC$12:CC55)</f>
        <v>43</v>
      </c>
      <c r="B55" s="772" t="str">
        <f>IF(FILIACIÓN!B53="","",UPPER(FILIACIÓN!B53))</f>
        <v/>
      </c>
      <c r="C55" s="773"/>
      <c r="D55" s="774"/>
      <c r="E55" s="535" t="str">
        <f>'ASISTENCIA 1'!CD56</f>
        <v/>
      </c>
      <c r="F55" s="625"/>
      <c r="G55" s="625"/>
      <c r="H55" s="625"/>
      <c r="I55" s="625"/>
      <c r="J55" s="625"/>
      <c r="K55" s="625"/>
      <c r="L55" s="625"/>
      <c r="M55" s="89"/>
      <c r="N55" s="89"/>
      <c r="O55" s="377" t="str">
        <f t="shared" si="0"/>
        <v/>
      </c>
      <c r="P55" s="59"/>
      <c r="Q55" s="120"/>
      <c r="R55" s="576"/>
      <c r="S55" s="576"/>
      <c r="T55" s="576"/>
      <c r="U55" s="576"/>
      <c r="V55" s="576"/>
      <c r="W55" s="576"/>
      <c r="X55" s="576"/>
      <c r="Y55" s="576"/>
      <c r="Z55" s="576"/>
      <c r="AA55" s="121"/>
      <c r="AB55" s="89"/>
      <c r="AC55" s="89"/>
      <c r="AD55" s="89"/>
      <c r="AE55" s="89"/>
      <c r="AF55" s="377" t="str">
        <f t="shared" si="1"/>
        <v/>
      </c>
      <c r="AG55" s="59"/>
      <c r="AH55" s="120"/>
      <c r="AI55" s="576"/>
      <c r="AJ55" s="576"/>
      <c r="AK55" s="576"/>
      <c r="AL55" s="576"/>
      <c r="AM55" s="576"/>
      <c r="AN55" s="576"/>
      <c r="AO55" s="576"/>
      <c r="AP55" s="576"/>
      <c r="AQ55" s="576"/>
      <c r="AR55" s="121"/>
      <c r="AS55" s="121"/>
      <c r="AT55" s="121"/>
      <c r="AU55" s="121"/>
      <c r="AV55" s="89"/>
      <c r="AW55" s="377" t="str">
        <f t="shared" si="2"/>
        <v/>
      </c>
      <c r="AX55" s="59"/>
      <c r="AY55" s="120"/>
      <c r="AZ55" s="576"/>
      <c r="BA55" s="576"/>
      <c r="BB55" s="576"/>
      <c r="BC55" s="576"/>
      <c r="BD55" s="576"/>
      <c r="BE55" s="576"/>
      <c r="BF55" s="576"/>
      <c r="BG55" s="89"/>
      <c r="BH55" s="89"/>
      <c r="BI55" s="377" t="str">
        <f t="shared" si="3"/>
        <v/>
      </c>
      <c r="BJ55" s="371"/>
      <c r="BK55" s="494"/>
      <c r="BL55" s="373"/>
      <c r="BM55" s="196" t="str">
        <f t="shared" si="4"/>
        <v/>
      </c>
      <c r="BN55" s="532" t="str">
        <f t="shared" si="5"/>
        <v/>
      </c>
      <c r="BO55" s="192" t="str">
        <f t="shared" si="6"/>
        <v xml:space="preserve"> </v>
      </c>
      <c r="BP55" s="530" t="str">
        <f>FILIACIÓN!Y53</f>
        <v/>
      </c>
      <c r="BQ55" s="530" t="str">
        <f t="shared" si="7"/>
        <v/>
      </c>
      <c r="BR55" s="530" t="str">
        <f t="shared" si="8"/>
        <v/>
      </c>
      <c r="BS55" s="530"/>
      <c r="BT55" s="484"/>
      <c r="BU55" s="484"/>
      <c r="BV55" s="484"/>
      <c r="BW55" s="82"/>
      <c r="BX55" s="82"/>
      <c r="BY55" s="82"/>
      <c r="BZ55" s="39"/>
      <c r="CA55" s="605" t="str">
        <f t="shared" si="9"/>
        <v/>
      </c>
      <c r="CB55" s="30" t="str">
        <f>IF(FILIACIÓN!Z53="MOSTRAR","1","")</f>
        <v/>
      </c>
      <c r="CC55" s="39">
        <v>43</v>
      </c>
      <c r="CD55" s="30"/>
      <c r="CE55" s="30"/>
      <c r="CF55" s="30"/>
      <c r="CG55" s="30"/>
      <c r="CH55" s="30"/>
      <c r="CI55" s="30"/>
      <c r="CJ55" s="30"/>
      <c r="CK55" s="30"/>
      <c r="CL55" s="30"/>
      <c r="CM55" s="30"/>
      <c r="CN55" s="30"/>
      <c r="CO55" s="30"/>
      <c r="CP55" s="30"/>
      <c r="CQ55" s="30"/>
      <c r="CR55" s="30"/>
      <c r="CS55" s="30"/>
      <c r="CT55" s="30"/>
      <c r="CU55" s="30"/>
      <c r="CV55" s="30"/>
      <c r="CW55" s="39"/>
      <c r="CX55" s="39"/>
      <c r="CY55" s="39"/>
      <c r="CZ55" s="39"/>
      <c r="DA55" s="39"/>
      <c r="DB55" s="39"/>
      <c r="DC55" s="39"/>
      <c r="DD55" s="39"/>
      <c r="DE55" s="39"/>
      <c r="DF55" s="39"/>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row>
    <row r="56" spans="1:294" s="31" customFormat="1" ht="27" hidden="1" customHeight="1">
      <c r="A56" s="92">
        <f>--SUBTOTAL(2,CC$12:CC56)</f>
        <v>44</v>
      </c>
      <c r="B56" s="772" t="str">
        <f>IF(FILIACIÓN!B54="","",UPPER(FILIACIÓN!B54))</f>
        <v/>
      </c>
      <c r="C56" s="773"/>
      <c r="D56" s="774"/>
      <c r="E56" s="535" t="str">
        <f>'ASISTENCIA 1'!CD57</f>
        <v/>
      </c>
      <c r="F56" s="625"/>
      <c r="G56" s="625"/>
      <c r="H56" s="625"/>
      <c r="I56" s="625"/>
      <c r="J56" s="625"/>
      <c r="K56" s="625"/>
      <c r="L56" s="625"/>
      <c r="M56" s="89"/>
      <c r="N56" s="89"/>
      <c r="O56" s="377" t="str">
        <f t="shared" si="0"/>
        <v/>
      </c>
      <c r="P56" s="59"/>
      <c r="Q56" s="120"/>
      <c r="R56" s="576"/>
      <c r="S56" s="576"/>
      <c r="T56" s="576"/>
      <c r="U56" s="576"/>
      <c r="V56" s="576"/>
      <c r="W56" s="576"/>
      <c r="X56" s="576"/>
      <c r="Y56" s="576"/>
      <c r="Z56" s="576"/>
      <c r="AA56" s="121"/>
      <c r="AB56" s="89"/>
      <c r="AC56" s="89"/>
      <c r="AD56" s="89"/>
      <c r="AE56" s="89"/>
      <c r="AF56" s="377" t="str">
        <f t="shared" si="1"/>
        <v/>
      </c>
      <c r="AG56" s="59"/>
      <c r="AH56" s="120"/>
      <c r="AI56" s="576"/>
      <c r="AJ56" s="576"/>
      <c r="AK56" s="576"/>
      <c r="AL56" s="576"/>
      <c r="AM56" s="576"/>
      <c r="AN56" s="576"/>
      <c r="AO56" s="576"/>
      <c r="AP56" s="576"/>
      <c r="AQ56" s="576"/>
      <c r="AR56" s="121"/>
      <c r="AS56" s="121"/>
      <c r="AT56" s="121"/>
      <c r="AU56" s="121"/>
      <c r="AV56" s="89"/>
      <c r="AW56" s="377" t="str">
        <f t="shared" si="2"/>
        <v/>
      </c>
      <c r="AX56" s="59"/>
      <c r="AY56" s="120"/>
      <c r="AZ56" s="576"/>
      <c r="BA56" s="576"/>
      <c r="BB56" s="576"/>
      <c r="BC56" s="576"/>
      <c r="BD56" s="576"/>
      <c r="BE56" s="576"/>
      <c r="BF56" s="576"/>
      <c r="BG56" s="89"/>
      <c r="BH56" s="89"/>
      <c r="BI56" s="377" t="str">
        <f t="shared" si="3"/>
        <v/>
      </c>
      <c r="BJ56" s="371"/>
      <c r="BK56" s="494"/>
      <c r="BL56" s="373"/>
      <c r="BM56" s="196" t="str">
        <f t="shared" ref="BM56:BM60" si="10">IF(SUM(O56,AF56,AW56,BI56,BK56)=0,"",ROUND(SUM(O56,AF56,AW56,BI56,BK56),0))</f>
        <v/>
      </c>
      <c r="BN56" s="532" t="str">
        <f t="shared" ref="BN56:BN60" si="11">IF(SUM(O56,AF56,AW56,BI56,BK56)=0,"",SUM(O56,AF56,AW56,BI56,BK56))</f>
        <v/>
      </c>
      <c r="BO56" s="192" t="str">
        <f t="shared" ref="BO56:BO60" si="12">IF(AND(BM56&gt;=1,BM56&lt;=50),"ED",IF(AND(BM56&gt;=51,BM56&lt;=68),"DA",IF(AND(BM56&gt;=69,BM56&lt;=84),"DO",IF(AND(BM56&gt;=85,BM56&lt;=100),"DP"," "))))</f>
        <v xml:space="preserve"> </v>
      </c>
      <c r="BP56" s="530" t="str">
        <f>FILIACIÓN!Y54</f>
        <v/>
      </c>
      <c r="BQ56" s="530" t="str">
        <f t="shared" ref="BQ56:BQ60" si="13">IF(OR(BM56="",BM56=0),"",IF(BM56&gt;=51,"APROBADO","REPROBADO"))</f>
        <v/>
      </c>
      <c r="BR56" s="530" t="str">
        <f t="shared" ref="BR56:BR60" si="14">IF(OR(BN56="",BN56=0),"",_xlfn.RANK.EQ(BN56,$BN$13:$BN$62))</f>
        <v/>
      </c>
      <c r="BS56" s="530"/>
      <c r="BT56" s="609"/>
      <c r="BU56" s="609"/>
      <c r="BV56" s="609"/>
      <c r="BW56" s="608"/>
      <c r="BX56" s="608"/>
      <c r="BY56" s="608"/>
      <c r="BZ56" s="39"/>
      <c r="CA56" s="605" t="str">
        <f t="shared" ref="CA56:CA60" si="15">IF(OR(BN56="",BN56=0),"",_xlfn.RANK.EQ(BN56,$BN$13:$BN$62))</f>
        <v/>
      </c>
      <c r="CB56" s="30" t="str">
        <f>IF(FILIACIÓN!Z54="MOSTRAR","1","")</f>
        <v/>
      </c>
      <c r="CC56" s="39">
        <v>44</v>
      </c>
      <c r="CD56" s="30"/>
      <c r="CE56" s="30"/>
      <c r="CF56" s="30"/>
      <c r="CG56" s="30"/>
      <c r="CH56" s="30"/>
      <c r="CI56" s="30"/>
      <c r="CJ56" s="30"/>
      <c r="CK56" s="30"/>
      <c r="CL56" s="30"/>
      <c r="CM56" s="30"/>
      <c r="CN56" s="30"/>
      <c r="CO56" s="30"/>
      <c r="CP56" s="30"/>
      <c r="CQ56" s="30"/>
      <c r="CR56" s="30"/>
      <c r="CS56" s="30"/>
      <c r="CT56" s="30"/>
      <c r="CU56" s="30"/>
      <c r="CV56" s="30"/>
      <c r="CW56" s="39"/>
      <c r="CX56" s="39"/>
      <c r="CY56" s="39"/>
      <c r="CZ56" s="39"/>
      <c r="DA56" s="39"/>
      <c r="DB56" s="39"/>
      <c r="DC56" s="39"/>
      <c r="DD56" s="39"/>
      <c r="DE56" s="39"/>
      <c r="DF56" s="39"/>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row>
    <row r="57" spans="1:294" s="31" customFormat="1" ht="27" hidden="1" customHeight="1">
      <c r="A57" s="92">
        <f>--SUBTOTAL(2,CC$12:CC57)</f>
        <v>45</v>
      </c>
      <c r="B57" s="772" t="str">
        <f>IF(FILIACIÓN!B55="","",UPPER(FILIACIÓN!B55))</f>
        <v/>
      </c>
      <c r="C57" s="773"/>
      <c r="D57" s="774"/>
      <c r="E57" s="535" t="str">
        <f>'ASISTENCIA 1'!CD58</f>
        <v/>
      </c>
      <c r="F57" s="625"/>
      <c r="G57" s="625"/>
      <c r="H57" s="625"/>
      <c r="I57" s="625"/>
      <c r="J57" s="625"/>
      <c r="K57" s="625"/>
      <c r="L57" s="625"/>
      <c r="M57" s="89"/>
      <c r="N57" s="89"/>
      <c r="O57" s="377" t="str">
        <f t="shared" si="0"/>
        <v/>
      </c>
      <c r="P57" s="59"/>
      <c r="Q57" s="120"/>
      <c r="R57" s="576"/>
      <c r="S57" s="576"/>
      <c r="T57" s="576"/>
      <c r="U57" s="576"/>
      <c r="V57" s="576"/>
      <c r="W57" s="576"/>
      <c r="X57" s="576"/>
      <c r="Y57" s="576"/>
      <c r="Z57" s="576"/>
      <c r="AA57" s="121"/>
      <c r="AB57" s="89"/>
      <c r="AC57" s="89"/>
      <c r="AD57" s="89"/>
      <c r="AE57" s="89"/>
      <c r="AF57" s="377" t="str">
        <f t="shared" si="1"/>
        <v/>
      </c>
      <c r="AG57" s="59"/>
      <c r="AH57" s="120"/>
      <c r="AI57" s="576"/>
      <c r="AJ57" s="576"/>
      <c r="AK57" s="576"/>
      <c r="AL57" s="576"/>
      <c r="AM57" s="576"/>
      <c r="AN57" s="576"/>
      <c r="AO57" s="576"/>
      <c r="AP57" s="576"/>
      <c r="AQ57" s="576"/>
      <c r="AR57" s="121"/>
      <c r="AS57" s="121"/>
      <c r="AT57" s="121"/>
      <c r="AU57" s="121"/>
      <c r="AV57" s="89"/>
      <c r="AW57" s="377" t="str">
        <f t="shared" si="2"/>
        <v/>
      </c>
      <c r="AX57" s="59"/>
      <c r="AY57" s="120"/>
      <c r="AZ57" s="576"/>
      <c r="BA57" s="576"/>
      <c r="BB57" s="576"/>
      <c r="BC57" s="576"/>
      <c r="BD57" s="576"/>
      <c r="BE57" s="576"/>
      <c r="BF57" s="576"/>
      <c r="BG57" s="89"/>
      <c r="BH57" s="89"/>
      <c r="BI57" s="377" t="str">
        <f t="shared" si="3"/>
        <v/>
      </c>
      <c r="BJ57" s="371"/>
      <c r="BK57" s="494"/>
      <c r="BL57" s="373"/>
      <c r="BM57" s="196" t="str">
        <f t="shared" si="10"/>
        <v/>
      </c>
      <c r="BN57" s="532" t="str">
        <f t="shared" si="11"/>
        <v/>
      </c>
      <c r="BO57" s="192" t="str">
        <f t="shared" si="12"/>
        <v xml:space="preserve"> </v>
      </c>
      <c r="BP57" s="530" t="str">
        <f>FILIACIÓN!Y55</f>
        <v/>
      </c>
      <c r="BQ57" s="530" t="str">
        <f t="shared" si="13"/>
        <v/>
      </c>
      <c r="BR57" s="530" t="str">
        <f t="shared" si="14"/>
        <v/>
      </c>
      <c r="BS57" s="530"/>
      <c r="BT57" s="609"/>
      <c r="BU57" s="609"/>
      <c r="BV57" s="609"/>
      <c r="BW57" s="608"/>
      <c r="BX57" s="608"/>
      <c r="BY57" s="608"/>
      <c r="BZ57" s="39"/>
      <c r="CA57" s="605" t="str">
        <f t="shared" si="15"/>
        <v/>
      </c>
      <c r="CB57" s="30" t="str">
        <f>IF(FILIACIÓN!Z55="MOSTRAR","1","")</f>
        <v/>
      </c>
      <c r="CC57" s="39">
        <v>45</v>
      </c>
      <c r="CD57" s="30"/>
      <c r="CE57" s="30"/>
      <c r="CF57" s="30"/>
      <c r="CG57" s="30"/>
      <c r="CH57" s="30"/>
      <c r="CI57" s="30"/>
      <c r="CJ57" s="30"/>
      <c r="CK57" s="30"/>
      <c r="CL57" s="30"/>
      <c r="CM57" s="30"/>
      <c r="CN57" s="30"/>
      <c r="CO57" s="30"/>
      <c r="CP57" s="30"/>
      <c r="CQ57" s="30"/>
      <c r="CR57" s="30"/>
      <c r="CS57" s="30"/>
      <c r="CT57" s="30"/>
      <c r="CU57" s="30"/>
      <c r="CV57" s="30"/>
      <c r="CW57" s="39"/>
      <c r="CX57" s="39"/>
      <c r="CY57" s="39"/>
      <c r="CZ57" s="39"/>
      <c r="DA57" s="39"/>
      <c r="DB57" s="39"/>
      <c r="DC57" s="39"/>
      <c r="DD57" s="39"/>
      <c r="DE57" s="39"/>
      <c r="DF57" s="39"/>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row>
    <row r="58" spans="1:294" s="31" customFormat="1" ht="27" hidden="1" customHeight="1">
      <c r="A58" s="92">
        <f>--SUBTOTAL(2,CC$12:CC58)</f>
        <v>46</v>
      </c>
      <c r="B58" s="772" t="str">
        <f>IF(FILIACIÓN!B56="","",UPPER(FILIACIÓN!B56))</f>
        <v/>
      </c>
      <c r="C58" s="773"/>
      <c r="D58" s="774"/>
      <c r="E58" s="535" t="str">
        <f>'ASISTENCIA 1'!CD59</f>
        <v/>
      </c>
      <c r="F58" s="625"/>
      <c r="G58" s="625"/>
      <c r="H58" s="625"/>
      <c r="I58" s="625"/>
      <c r="J58" s="625"/>
      <c r="K58" s="625"/>
      <c r="L58" s="625"/>
      <c r="M58" s="89"/>
      <c r="N58" s="89"/>
      <c r="O58" s="377" t="str">
        <f t="shared" si="0"/>
        <v/>
      </c>
      <c r="P58" s="59"/>
      <c r="Q58" s="120"/>
      <c r="R58" s="576"/>
      <c r="S58" s="576"/>
      <c r="T58" s="576"/>
      <c r="U58" s="576"/>
      <c r="V58" s="576"/>
      <c r="W58" s="576"/>
      <c r="X58" s="576"/>
      <c r="Y58" s="576"/>
      <c r="Z58" s="576"/>
      <c r="AA58" s="121"/>
      <c r="AB58" s="89"/>
      <c r="AC58" s="89"/>
      <c r="AD58" s="89"/>
      <c r="AE58" s="89"/>
      <c r="AF58" s="377" t="str">
        <f t="shared" si="1"/>
        <v/>
      </c>
      <c r="AG58" s="59"/>
      <c r="AH58" s="120"/>
      <c r="AI58" s="576"/>
      <c r="AJ58" s="576"/>
      <c r="AK58" s="576"/>
      <c r="AL58" s="576"/>
      <c r="AM58" s="576"/>
      <c r="AN58" s="576"/>
      <c r="AO58" s="576"/>
      <c r="AP58" s="576"/>
      <c r="AQ58" s="576"/>
      <c r="AR58" s="121"/>
      <c r="AS58" s="121"/>
      <c r="AT58" s="121"/>
      <c r="AU58" s="121"/>
      <c r="AV58" s="89"/>
      <c r="AW58" s="377" t="str">
        <f t="shared" si="2"/>
        <v/>
      </c>
      <c r="AX58" s="59"/>
      <c r="AY58" s="120"/>
      <c r="AZ58" s="576"/>
      <c r="BA58" s="576"/>
      <c r="BB58" s="576"/>
      <c r="BC58" s="576"/>
      <c r="BD58" s="576"/>
      <c r="BE58" s="576"/>
      <c r="BF58" s="576"/>
      <c r="BG58" s="89"/>
      <c r="BH58" s="89"/>
      <c r="BI58" s="377" t="str">
        <f t="shared" si="3"/>
        <v/>
      </c>
      <c r="BJ58" s="371"/>
      <c r="BK58" s="494"/>
      <c r="BL58" s="373"/>
      <c r="BM58" s="196" t="str">
        <f t="shared" si="10"/>
        <v/>
      </c>
      <c r="BN58" s="532" t="str">
        <f t="shared" si="11"/>
        <v/>
      </c>
      <c r="BO58" s="192" t="str">
        <f t="shared" si="12"/>
        <v xml:space="preserve"> </v>
      </c>
      <c r="BP58" s="530" t="str">
        <f>FILIACIÓN!Y56</f>
        <v/>
      </c>
      <c r="BQ58" s="530" t="str">
        <f t="shared" si="13"/>
        <v/>
      </c>
      <c r="BR58" s="530" t="str">
        <f t="shared" si="14"/>
        <v/>
      </c>
      <c r="BS58" s="530"/>
      <c r="BT58" s="609"/>
      <c r="BU58" s="609"/>
      <c r="BV58" s="609"/>
      <c r="BW58" s="608"/>
      <c r="BX58" s="608"/>
      <c r="BY58" s="608"/>
      <c r="BZ58" s="39"/>
      <c r="CA58" s="605" t="str">
        <f t="shared" si="15"/>
        <v/>
      </c>
      <c r="CB58" s="30" t="str">
        <f>IF(FILIACIÓN!Z56="MOSTRAR","1","")</f>
        <v/>
      </c>
      <c r="CC58" s="39">
        <v>46</v>
      </c>
      <c r="CD58" s="30"/>
      <c r="CE58" s="30"/>
      <c r="CF58" s="30"/>
      <c r="CG58" s="30"/>
      <c r="CH58" s="30"/>
      <c r="CI58" s="30"/>
      <c r="CJ58" s="30"/>
      <c r="CK58" s="30"/>
      <c r="CL58" s="30"/>
      <c r="CM58" s="30"/>
      <c r="CN58" s="30"/>
      <c r="CO58" s="30"/>
      <c r="CP58" s="30"/>
      <c r="CQ58" s="30"/>
      <c r="CR58" s="30"/>
      <c r="CS58" s="30"/>
      <c r="CT58" s="30"/>
      <c r="CU58" s="30"/>
      <c r="CV58" s="30"/>
      <c r="CW58" s="39"/>
      <c r="CX58" s="39"/>
      <c r="CY58" s="39"/>
      <c r="CZ58" s="39"/>
      <c r="DA58" s="39"/>
      <c r="DB58" s="39"/>
      <c r="DC58" s="39"/>
      <c r="DD58" s="39"/>
      <c r="DE58" s="39"/>
      <c r="DF58" s="39"/>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row>
    <row r="59" spans="1:294" s="31" customFormat="1" ht="27" hidden="1" customHeight="1">
      <c r="A59" s="92">
        <f>--SUBTOTAL(2,CC$12:CC59)</f>
        <v>47</v>
      </c>
      <c r="B59" s="772" t="str">
        <f>IF(FILIACIÓN!B57="","",UPPER(FILIACIÓN!B57))</f>
        <v/>
      </c>
      <c r="C59" s="773"/>
      <c r="D59" s="774"/>
      <c r="E59" s="535" t="str">
        <f>'ASISTENCIA 1'!CD60</f>
        <v/>
      </c>
      <c r="F59" s="625"/>
      <c r="G59" s="625"/>
      <c r="H59" s="625"/>
      <c r="I59" s="625"/>
      <c r="J59" s="625"/>
      <c r="K59" s="625"/>
      <c r="L59" s="625"/>
      <c r="M59" s="89"/>
      <c r="N59" s="89"/>
      <c r="O59" s="377" t="str">
        <f t="shared" si="0"/>
        <v/>
      </c>
      <c r="P59" s="59"/>
      <c r="Q59" s="120"/>
      <c r="R59" s="576"/>
      <c r="S59" s="576"/>
      <c r="T59" s="576"/>
      <c r="U59" s="576"/>
      <c r="V59" s="576"/>
      <c r="W59" s="576"/>
      <c r="X59" s="576"/>
      <c r="Y59" s="576"/>
      <c r="Z59" s="576"/>
      <c r="AA59" s="121"/>
      <c r="AB59" s="89"/>
      <c r="AC59" s="89"/>
      <c r="AD59" s="89"/>
      <c r="AE59" s="89"/>
      <c r="AF59" s="377" t="str">
        <f t="shared" si="1"/>
        <v/>
      </c>
      <c r="AG59" s="59"/>
      <c r="AH59" s="120"/>
      <c r="AI59" s="576"/>
      <c r="AJ59" s="576"/>
      <c r="AK59" s="576"/>
      <c r="AL59" s="576"/>
      <c r="AM59" s="576"/>
      <c r="AN59" s="576"/>
      <c r="AO59" s="576"/>
      <c r="AP59" s="576"/>
      <c r="AQ59" s="576"/>
      <c r="AR59" s="121"/>
      <c r="AS59" s="121"/>
      <c r="AT59" s="121"/>
      <c r="AU59" s="121"/>
      <c r="AV59" s="89"/>
      <c r="AW59" s="377" t="str">
        <f t="shared" si="2"/>
        <v/>
      </c>
      <c r="AX59" s="59"/>
      <c r="AY59" s="120"/>
      <c r="AZ59" s="576"/>
      <c r="BA59" s="576"/>
      <c r="BB59" s="576"/>
      <c r="BC59" s="576"/>
      <c r="BD59" s="576"/>
      <c r="BE59" s="576"/>
      <c r="BF59" s="576"/>
      <c r="BG59" s="89"/>
      <c r="BH59" s="89"/>
      <c r="BI59" s="377" t="str">
        <f t="shared" si="3"/>
        <v/>
      </c>
      <c r="BJ59" s="371"/>
      <c r="BK59" s="494"/>
      <c r="BL59" s="373"/>
      <c r="BM59" s="196" t="str">
        <f t="shared" si="10"/>
        <v/>
      </c>
      <c r="BN59" s="532" t="str">
        <f t="shared" si="11"/>
        <v/>
      </c>
      <c r="BO59" s="192" t="str">
        <f t="shared" si="12"/>
        <v xml:space="preserve"> </v>
      </c>
      <c r="BP59" s="530" t="str">
        <f>FILIACIÓN!Y57</f>
        <v/>
      </c>
      <c r="BQ59" s="530" t="str">
        <f t="shared" si="13"/>
        <v/>
      </c>
      <c r="BR59" s="530" t="str">
        <f t="shared" si="14"/>
        <v/>
      </c>
      <c r="BS59" s="530"/>
      <c r="BT59" s="609"/>
      <c r="BU59" s="609"/>
      <c r="BV59" s="609"/>
      <c r="BW59" s="608"/>
      <c r="BX59" s="608"/>
      <c r="BY59" s="608"/>
      <c r="BZ59" s="39"/>
      <c r="CA59" s="605" t="str">
        <f t="shared" si="15"/>
        <v/>
      </c>
      <c r="CB59" s="30" t="str">
        <f>IF(FILIACIÓN!Z57="MOSTRAR","1","")</f>
        <v/>
      </c>
      <c r="CC59" s="39">
        <v>47</v>
      </c>
      <c r="CD59" s="30"/>
      <c r="CE59" s="30"/>
      <c r="CF59" s="30"/>
      <c r="CG59" s="30"/>
      <c r="CH59" s="30"/>
      <c r="CI59" s="30"/>
      <c r="CJ59" s="30"/>
      <c r="CK59" s="30"/>
      <c r="CL59" s="30"/>
      <c r="CM59" s="30"/>
      <c r="CN59" s="30"/>
      <c r="CO59" s="30"/>
      <c r="CP59" s="30"/>
      <c r="CQ59" s="30"/>
      <c r="CR59" s="30"/>
      <c r="CS59" s="30"/>
      <c r="CT59" s="30"/>
      <c r="CU59" s="30"/>
      <c r="CV59" s="30"/>
      <c r="CW59" s="39"/>
      <c r="CX59" s="39"/>
      <c r="CY59" s="39"/>
      <c r="CZ59" s="39"/>
      <c r="DA59" s="39"/>
      <c r="DB59" s="39"/>
      <c r="DC59" s="39"/>
      <c r="DD59" s="39"/>
      <c r="DE59" s="39"/>
      <c r="DF59" s="39"/>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row>
    <row r="60" spans="1:294" s="31" customFormat="1" ht="27" hidden="1" customHeight="1">
      <c r="A60" s="92">
        <f>--SUBTOTAL(2,CC$12:CC60)</f>
        <v>48</v>
      </c>
      <c r="B60" s="772" t="str">
        <f>IF(FILIACIÓN!B58="","",UPPER(FILIACIÓN!B58))</f>
        <v/>
      </c>
      <c r="C60" s="773"/>
      <c r="D60" s="774"/>
      <c r="E60" s="535" t="str">
        <f>'ASISTENCIA 1'!CD61</f>
        <v/>
      </c>
      <c r="F60" s="625"/>
      <c r="G60" s="625"/>
      <c r="H60" s="625"/>
      <c r="I60" s="625"/>
      <c r="J60" s="625"/>
      <c r="K60" s="625"/>
      <c r="L60" s="625"/>
      <c r="M60" s="89"/>
      <c r="N60" s="89"/>
      <c r="O60" s="377" t="str">
        <f t="shared" si="0"/>
        <v/>
      </c>
      <c r="P60" s="59"/>
      <c r="Q60" s="120"/>
      <c r="R60" s="576"/>
      <c r="S60" s="576"/>
      <c r="T60" s="576"/>
      <c r="U60" s="576"/>
      <c r="V60" s="576"/>
      <c r="W60" s="576"/>
      <c r="X60" s="576"/>
      <c r="Y60" s="576"/>
      <c r="Z60" s="576"/>
      <c r="AA60" s="121"/>
      <c r="AB60" s="89"/>
      <c r="AC60" s="89"/>
      <c r="AD60" s="89"/>
      <c r="AE60" s="89"/>
      <c r="AF60" s="377" t="str">
        <f t="shared" si="1"/>
        <v/>
      </c>
      <c r="AG60" s="59"/>
      <c r="AH60" s="120"/>
      <c r="AI60" s="576"/>
      <c r="AJ60" s="576"/>
      <c r="AK60" s="576"/>
      <c r="AL60" s="576"/>
      <c r="AM60" s="576"/>
      <c r="AN60" s="576"/>
      <c r="AO60" s="576"/>
      <c r="AP60" s="576"/>
      <c r="AQ60" s="576"/>
      <c r="AR60" s="121"/>
      <c r="AS60" s="121"/>
      <c r="AT60" s="121"/>
      <c r="AU60" s="121"/>
      <c r="AV60" s="89"/>
      <c r="AW60" s="377" t="str">
        <f t="shared" si="2"/>
        <v/>
      </c>
      <c r="AX60" s="59"/>
      <c r="AY60" s="120"/>
      <c r="AZ60" s="576"/>
      <c r="BA60" s="576"/>
      <c r="BB60" s="576"/>
      <c r="BC60" s="576"/>
      <c r="BD60" s="576"/>
      <c r="BE60" s="576"/>
      <c r="BF60" s="576"/>
      <c r="BG60" s="89"/>
      <c r="BH60" s="89"/>
      <c r="BI60" s="377" t="str">
        <f t="shared" si="3"/>
        <v/>
      </c>
      <c r="BJ60" s="371"/>
      <c r="BK60" s="494"/>
      <c r="BL60" s="373"/>
      <c r="BM60" s="196" t="str">
        <f t="shared" si="10"/>
        <v/>
      </c>
      <c r="BN60" s="532" t="str">
        <f t="shared" si="11"/>
        <v/>
      </c>
      <c r="BO60" s="192" t="str">
        <f t="shared" si="12"/>
        <v xml:space="preserve"> </v>
      </c>
      <c r="BP60" s="530" t="str">
        <f>FILIACIÓN!Y58</f>
        <v/>
      </c>
      <c r="BQ60" s="530" t="str">
        <f t="shared" si="13"/>
        <v/>
      </c>
      <c r="BR60" s="530" t="str">
        <f t="shared" si="14"/>
        <v/>
      </c>
      <c r="BS60" s="530"/>
      <c r="BT60" s="609"/>
      <c r="BU60" s="609"/>
      <c r="BV60" s="609"/>
      <c r="BW60" s="608"/>
      <c r="BX60" s="608"/>
      <c r="BY60" s="608"/>
      <c r="BZ60" s="39"/>
      <c r="CA60" s="605" t="str">
        <f t="shared" si="15"/>
        <v/>
      </c>
      <c r="CB60" s="30" t="str">
        <f>IF(FILIACIÓN!Z58="MOSTRAR","1","")</f>
        <v/>
      </c>
      <c r="CC60" s="39">
        <v>48</v>
      </c>
      <c r="CD60" s="30"/>
      <c r="CE60" s="30"/>
      <c r="CF60" s="30"/>
      <c r="CG60" s="30"/>
      <c r="CH60" s="30"/>
      <c r="CI60" s="30"/>
      <c r="CJ60" s="30"/>
      <c r="CK60" s="30"/>
      <c r="CL60" s="30"/>
      <c r="CM60" s="30"/>
      <c r="CN60" s="30"/>
      <c r="CO60" s="30"/>
      <c r="CP60" s="30"/>
      <c r="CQ60" s="30"/>
      <c r="CR60" s="30"/>
      <c r="CS60" s="30"/>
      <c r="CT60" s="30"/>
      <c r="CU60" s="30"/>
      <c r="CV60" s="30"/>
      <c r="CW60" s="39"/>
      <c r="CX60" s="39"/>
      <c r="CY60" s="39"/>
      <c r="CZ60" s="39"/>
      <c r="DA60" s="39"/>
      <c r="DB60" s="39"/>
      <c r="DC60" s="39"/>
      <c r="DD60" s="39"/>
      <c r="DE60" s="39"/>
      <c r="DF60" s="39"/>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row>
    <row r="61" spans="1:294" s="31" customFormat="1" ht="27" hidden="1" customHeight="1">
      <c r="A61" s="92">
        <f>--SUBTOTAL(2,CC$12:CC61)</f>
        <v>49</v>
      </c>
      <c r="B61" s="772" t="str">
        <f>IF(FILIACIÓN!B59="","",UPPER(FILIACIÓN!B59))</f>
        <v/>
      </c>
      <c r="C61" s="773"/>
      <c r="D61" s="774"/>
      <c r="E61" s="535" t="str">
        <f>'ASISTENCIA 1'!CD62</f>
        <v/>
      </c>
      <c r="F61" s="625"/>
      <c r="G61" s="625"/>
      <c r="H61" s="625"/>
      <c r="I61" s="625"/>
      <c r="J61" s="625"/>
      <c r="K61" s="625"/>
      <c r="L61" s="625"/>
      <c r="M61" s="89"/>
      <c r="N61" s="89"/>
      <c r="O61" s="377" t="str">
        <f t="shared" si="0"/>
        <v/>
      </c>
      <c r="P61" s="59"/>
      <c r="Q61" s="120"/>
      <c r="R61" s="576"/>
      <c r="S61" s="576"/>
      <c r="T61" s="576"/>
      <c r="U61" s="576"/>
      <c r="V61" s="576"/>
      <c r="W61" s="576"/>
      <c r="X61" s="576"/>
      <c r="Y61" s="576"/>
      <c r="Z61" s="576"/>
      <c r="AA61" s="121"/>
      <c r="AB61" s="89"/>
      <c r="AC61" s="89"/>
      <c r="AD61" s="89"/>
      <c r="AE61" s="89"/>
      <c r="AF61" s="377" t="str">
        <f t="shared" si="1"/>
        <v/>
      </c>
      <c r="AG61" s="59"/>
      <c r="AH61" s="120"/>
      <c r="AI61" s="576"/>
      <c r="AJ61" s="576"/>
      <c r="AK61" s="576"/>
      <c r="AL61" s="576"/>
      <c r="AM61" s="576"/>
      <c r="AN61" s="576"/>
      <c r="AO61" s="576"/>
      <c r="AP61" s="576"/>
      <c r="AQ61" s="576"/>
      <c r="AR61" s="121"/>
      <c r="AS61" s="121"/>
      <c r="AT61" s="121"/>
      <c r="AU61" s="121"/>
      <c r="AV61" s="89"/>
      <c r="AW61" s="377" t="str">
        <f t="shared" si="2"/>
        <v/>
      </c>
      <c r="AX61" s="59"/>
      <c r="AY61" s="120"/>
      <c r="AZ61" s="576"/>
      <c r="BA61" s="576"/>
      <c r="BB61" s="576"/>
      <c r="BC61" s="576"/>
      <c r="BD61" s="576"/>
      <c r="BE61" s="576"/>
      <c r="BF61" s="576"/>
      <c r="BG61" s="89"/>
      <c r="BH61" s="89"/>
      <c r="BI61" s="377" t="str">
        <f t="shared" si="3"/>
        <v/>
      </c>
      <c r="BJ61" s="371"/>
      <c r="BK61" s="494"/>
      <c r="BL61" s="373"/>
      <c r="BM61" s="196" t="str">
        <f t="shared" si="4"/>
        <v/>
      </c>
      <c r="BN61" s="532" t="str">
        <f t="shared" si="5"/>
        <v/>
      </c>
      <c r="BO61" s="192" t="str">
        <f t="shared" si="6"/>
        <v xml:space="preserve"> </v>
      </c>
      <c r="BP61" s="530" t="str">
        <f>FILIACIÓN!Y59</f>
        <v/>
      </c>
      <c r="BQ61" s="530" t="str">
        <f t="shared" si="7"/>
        <v/>
      </c>
      <c r="BR61" s="530" t="str">
        <f t="shared" si="8"/>
        <v/>
      </c>
      <c r="BS61" s="530"/>
      <c r="BT61" s="484"/>
      <c r="BU61" s="484"/>
      <c r="BV61" s="484"/>
      <c r="BW61" s="82"/>
      <c r="BX61" s="82"/>
      <c r="BY61" s="82"/>
      <c r="BZ61" s="39"/>
      <c r="CA61" s="605" t="str">
        <f t="shared" si="9"/>
        <v/>
      </c>
      <c r="CB61" s="30" t="str">
        <f>IF(FILIACIÓN!Z59="MOSTRAR","1","")</f>
        <v/>
      </c>
      <c r="CC61" s="39">
        <v>49</v>
      </c>
      <c r="CD61" s="30"/>
      <c r="CE61" s="30"/>
      <c r="CF61" s="30"/>
      <c r="CG61" s="30"/>
      <c r="CH61" s="30"/>
      <c r="CI61" s="30"/>
      <c r="CJ61" s="30"/>
      <c r="CK61" s="30"/>
      <c r="CL61" s="30"/>
      <c r="CM61" s="30"/>
      <c r="CN61" s="30"/>
      <c r="CO61" s="30"/>
      <c r="CP61" s="30"/>
      <c r="CQ61" s="30"/>
      <c r="CR61" s="30"/>
      <c r="CS61" s="30"/>
      <c r="CT61" s="30"/>
      <c r="CU61" s="30"/>
      <c r="CV61" s="30"/>
      <c r="CW61" s="39"/>
      <c r="CX61" s="39"/>
      <c r="CY61" s="39"/>
      <c r="CZ61" s="39"/>
      <c r="DA61" s="39"/>
      <c r="DB61" s="39"/>
      <c r="DC61" s="39"/>
      <c r="DD61" s="39"/>
      <c r="DE61" s="39"/>
      <c r="DF61" s="39"/>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row>
    <row r="62" spans="1:294" s="31" customFormat="1" ht="27" hidden="1" customHeight="1" thickBot="1">
      <c r="A62" s="93">
        <f>--SUBTOTAL(2,CC$12:CC62)</f>
        <v>50</v>
      </c>
      <c r="B62" s="775" t="str">
        <f>IF(FILIACIÓN!B60="","",UPPER(FILIACIÓN!B60))</f>
        <v/>
      </c>
      <c r="C62" s="776"/>
      <c r="D62" s="777"/>
      <c r="E62" s="536" t="str">
        <f>'ASISTENCIA 1'!CD63</f>
        <v/>
      </c>
      <c r="F62" s="626"/>
      <c r="G62" s="626"/>
      <c r="H62" s="626"/>
      <c r="I62" s="626"/>
      <c r="J62" s="626"/>
      <c r="K62" s="626"/>
      <c r="L62" s="626"/>
      <c r="M62" s="90"/>
      <c r="N62" s="90"/>
      <c r="O62" s="378" t="str">
        <f t="shared" si="0"/>
        <v/>
      </c>
      <c r="P62" s="59"/>
      <c r="Q62" s="122"/>
      <c r="R62" s="577"/>
      <c r="S62" s="577"/>
      <c r="T62" s="577"/>
      <c r="U62" s="577"/>
      <c r="V62" s="577"/>
      <c r="W62" s="577"/>
      <c r="X62" s="577"/>
      <c r="Y62" s="577"/>
      <c r="Z62" s="577"/>
      <c r="AA62" s="123"/>
      <c r="AB62" s="90"/>
      <c r="AC62" s="90"/>
      <c r="AD62" s="90"/>
      <c r="AE62" s="90"/>
      <c r="AF62" s="378" t="str">
        <f t="shared" si="1"/>
        <v/>
      </c>
      <c r="AG62" s="59"/>
      <c r="AH62" s="122"/>
      <c r="AI62" s="577"/>
      <c r="AJ62" s="577"/>
      <c r="AK62" s="577"/>
      <c r="AL62" s="577"/>
      <c r="AM62" s="577"/>
      <c r="AN62" s="577"/>
      <c r="AO62" s="577"/>
      <c r="AP62" s="577"/>
      <c r="AQ62" s="577"/>
      <c r="AR62" s="123"/>
      <c r="AS62" s="123"/>
      <c r="AT62" s="123"/>
      <c r="AU62" s="123"/>
      <c r="AV62" s="90"/>
      <c r="AW62" s="378" t="str">
        <f t="shared" si="2"/>
        <v/>
      </c>
      <c r="AX62" s="59"/>
      <c r="AY62" s="122"/>
      <c r="AZ62" s="577"/>
      <c r="BA62" s="577"/>
      <c r="BB62" s="577"/>
      <c r="BC62" s="577"/>
      <c r="BD62" s="577"/>
      <c r="BE62" s="577"/>
      <c r="BF62" s="577"/>
      <c r="BG62" s="90"/>
      <c r="BH62" s="90"/>
      <c r="BI62" s="378" t="str">
        <f t="shared" si="3"/>
        <v/>
      </c>
      <c r="BJ62" s="371"/>
      <c r="BK62" s="495"/>
      <c r="BL62" s="373"/>
      <c r="BM62" s="197" t="str">
        <f t="shared" si="4"/>
        <v/>
      </c>
      <c r="BN62" s="533" t="str">
        <f t="shared" si="5"/>
        <v/>
      </c>
      <c r="BO62" s="193" t="str">
        <f t="shared" ref="BO62" si="16">IF(AND(BM62&gt;=1,BM62&lt;=50),"ED",IF(AND(BM62&gt;=51,BM62&lt;=68),"DA",IF(AND(BM62&gt;=69,BM62&lt;=84),"DO",IF(AND(BM62&gt;=85,BM62&lt;=100),"DP"," "))))</f>
        <v xml:space="preserve"> </v>
      </c>
      <c r="BP62" s="530" t="str">
        <f>FILIACIÓN!Y60</f>
        <v/>
      </c>
      <c r="BQ62" s="530" t="str">
        <f t="shared" si="7"/>
        <v/>
      </c>
      <c r="BR62" s="530" t="str">
        <f t="shared" si="8"/>
        <v/>
      </c>
      <c r="BS62" s="530"/>
      <c r="BT62" s="484"/>
      <c r="BU62" s="484"/>
      <c r="BV62" s="484"/>
      <c r="BW62" s="124"/>
      <c r="BX62" s="124"/>
      <c r="BY62" s="124"/>
      <c r="BZ62" s="39"/>
      <c r="CA62" s="605" t="str">
        <f>IF(OR(BN62="",BN62=0),"",_xlfn.RANK.EQ(BN62,$BN$13:$BN$62))</f>
        <v/>
      </c>
      <c r="CB62" s="30" t="str">
        <f>IF(FILIACIÓN!Z60="MOSTRAR","1","")</f>
        <v/>
      </c>
      <c r="CC62" s="39">
        <v>50</v>
      </c>
      <c r="CD62" s="30"/>
      <c r="CE62" s="30"/>
      <c r="CF62" s="30"/>
      <c r="CG62" s="30"/>
      <c r="CH62" s="30"/>
      <c r="CI62" s="30"/>
      <c r="CJ62" s="30"/>
      <c r="CK62" s="30"/>
      <c r="CL62" s="30"/>
      <c r="CM62" s="30"/>
      <c r="CN62" s="30"/>
      <c r="CO62" s="30"/>
      <c r="CP62" s="30"/>
      <c r="CQ62" s="30"/>
      <c r="CR62" s="30"/>
      <c r="CS62" s="30"/>
      <c r="CT62" s="30"/>
      <c r="CU62" s="30"/>
      <c r="CV62" s="30"/>
      <c r="CW62" s="39"/>
      <c r="CX62" s="39"/>
      <c r="CY62" s="39"/>
      <c r="CZ62" s="39"/>
      <c r="DA62" s="39"/>
      <c r="DB62" s="39"/>
      <c r="DC62" s="39"/>
      <c r="DD62" s="39"/>
      <c r="DE62" s="39"/>
      <c r="DF62" s="39"/>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row>
    <row r="63" spans="1:294" ht="15" customHeight="1">
      <c r="A63" s="60"/>
      <c r="B63" s="53"/>
      <c r="C63" s="53"/>
      <c r="D63" s="53"/>
      <c r="E63" s="53"/>
      <c r="F63" s="53"/>
      <c r="G63" s="53"/>
      <c r="H63" s="53"/>
      <c r="I63" s="53"/>
      <c r="J63" s="53"/>
      <c r="K63" s="53"/>
      <c r="L63" s="53"/>
      <c r="M63" s="53"/>
      <c r="N63" s="53"/>
      <c r="O63" s="51"/>
      <c r="AY63" s="53"/>
      <c r="AZ63" s="53"/>
      <c r="BA63" s="53"/>
      <c r="BB63" s="53"/>
      <c r="BC63" s="53"/>
      <c r="BD63" s="53"/>
      <c r="BE63" s="53"/>
      <c r="BF63" s="53"/>
      <c r="BG63" s="53"/>
      <c r="BH63" s="53"/>
      <c r="BI63" s="51"/>
    </row>
    <row r="64" spans="1:294" ht="17.25" customHeight="1">
      <c r="B64" s="578" t="s">
        <v>217</v>
      </c>
      <c r="C64" s="578" t="s">
        <v>219</v>
      </c>
      <c r="D64" s="578" t="s">
        <v>218</v>
      </c>
    </row>
    <row r="65" spans="2:110" ht="15" customHeight="1">
      <c r="B65" s="229" t="s">
        <v>220</v>
      </c>
      <c r="C65" s="216" t="s">
        <v>224</v>
      </c>
      <c r="D65" s="253" t="s">
        <v>228</v>
      </c>
    </row>
    <row r="66" spans="2:110" ht="18" customHeight="1">
      <c r="B66" s="229" t="s">
        <v>221</v>
      </c>
      <c r="C66" s="216" t="s">
        <v>225</v>
      </c>
      <c r="D66" s="253" t="s">
        <v>229</v>
      </c>
      <c r="E66" s="206"/>
      <c r="F66" s="395"/>
      <c r="G66" s="395"/>
      <c r="H66" s="395"/>
      <c r="I66" s="395"/>
      <c r="J66" s="395"/>
      <c r="K66" s="395"/>
      <c r="L66" s="395"/>
      <c r="M66" s="206"/>
      <c r="N66" s="206"/>
      <c r="O66" s="206"/>
      <c r="P66" s="206"/>
      <c r="Q66" s="804"/>
      <c r="R66" s="804"/>
      <c r="S66" s="804"/>
      <c r="T66" s="804"/>
      <c r="U66" s="804"/>
      <c r="V66" s="804"/>
      <c r="W66" s="804"/>
      <c r="X66" s="804"/>
      <c r="Y66" s="804"/>
      <c r="Z66" s="804"/>
      <c r="AA66" s="804"/>
      <c r="AB66" s="276"/>
      <c r="AC66" s="276"/>
      <c r="AD66" s="276"/>
      <c r="AE66" s="276"/>
      <c r="AF66" s="277"/>
      <c r="AG66" s="206"/>
      <c r="AH66" s="206"/>
      <c r="AI66" s="395"/>
      <c r="AJ66" s="395"/>
      <c r="AK66" s="395"/>
      <c r="AL66" s="395"/>
      <c r="AM66" s="395"/>
      <c r="AN66" s="395"/>
      <c r="AO66" s="395"/>
      <c r="AP66" s="395"/>
      <c r="AQ66" s="395"/>
      <c r="AR66" s="206"/>
      <c r="AS66" s="395"/>
      <c r="AT66" s="206"/>
      <c r="AU66" s="206"/>
      <c r="AY66" s="206"/>
      <c r="AZ66" s="395"/>
      <c r="BA66" s="395"/>
      <c r="BB66" s="395"/>
      <c r="BC66" s="395"/>
      <c r="BD66" s="395"/>
      <c r="BE66" s="395"/>
      <c r="BF66" s="395"/>
      <c r="BG66" s="206"/>
      <c r="BH66" s="206"/>
      <c r="BI66" s="206"/>
    </row>
    <row r="67" spans="2:110" ht="18.75" customHeight="1">
      <c r="B67" s="229" t="s">
        <v>222</v>
      </c>
      <c r="C67" s="216" t="s">
        <v>226</v>
      </c>
      <c r="D67" s="253" t="s">
        <v>230</v>
      </c>
      <c r="E67" s="206"/>
      <c r="F67" s="395"/>
      <c r="G67" s="395"/>
      <c r="H67" s="395"/>
      <c r="I67" s="395"/>
      <c r="J67" s="395"/>
      <c r="K67" s="395"/>
      <c r="L67" s="395"/>
      <c r="M67" s="206"/>
      <c r="N67" s="206"/>
      <c r="O67" s="206"/>
      <c r="P67" s="206"/>
      <c r="Q67" s="276"/>
      <c r="R67" s="276"/>
      <c r="S67" s="276"/>
      <c r="T67" s="276"/>
      <c r="U67" s="276"/>
      <c r="V67" s="276"/>
      <c r="W67" s="276"/>
      <c r="X67" s="276"/>
      <c r="Y67" s="276"/>
      <c r="Z67" s="276"/>
      <c r="AA67" s="276"/>
      <c r="AB67" s="278"/>
      <c r="AC67" s="278"/>
      <c r="AD67" s="278"/>
      <c r="AE67" s="278"/>
      <c r="AF67" s="232"/>
      <c r="AG67" s="206"/>
      <c r="AH67" s="206"/>
      <c r="AI67" s="395"/>
      <c r="AJ67" s="395"/>
      <c r="AK67" s="395"/>
      <c r="AL67" s="395"/>
      <c r="AM67" s="395"/>
      <c r="AN67" s="395"/>
      <c r="AO67" s="395"/>
      <c r="AP67" s="395"/>
      <c r="AQ67" s="395"/>
      <c r="AR67" s="206"/>
      <c r="AS67" s="395"/>
      <c r="AT67" s="206"/>
      <c r="AU67" s="206"/>
      <c r="AY67" s="206"/>
      <c r="AZ67" s="395"/>
      <c r="BA67" s="395"/>
      <c r="BB67" s="395"/>
      <c r="BC67" s="395"/>
      <c r="BD67" s="395"/>
      <c r="BE67" s="395"/>
      <c r="BF67" s="395"/>
      <c r="BG67" s="206"/>
      <c r="BH67" s="206"/>
      <c r="BI67" s="206"/>
    </row>
    <row r="68" spans="2:110" ht="18.75" customHeight="1">
      <c r="B68" s="229" t="s">
        <v>223</v>
      </c>
      <c r="C68" s="216" t="s">
        <v>227</v>
      </c>
      <c r="D68" s="253" t="s">
        <v>231</v>
      </c>
      <c r="E68" s="206"/>
      <c r="F68" s="395"/>
      <c r="G68" s="395"/>
      <c r="H68" s="395"/>
      <c r="I68" s="395"/>
      <c r="J68" s="395"/>
      <c r="K68" s="395"/>
      <c r="L68" s="395"/>
      <c r="M68" s="206"/>
      <c r="N68" s="206"/>
      <c r="O68" s="206"/>
      <c r="P68" s="206"/>
      <c r="Q68" s="279"/>
      <c r="R68" s="279"/>
      <c r="S68" s="279"/>
      <c r="T68" s="279"/>
      <c r="U68" s="279"/>
      <c r="V68" s="279"/>
      <c r="W68" s="279"/>
      <c r="X68" s="279"/>
      <c r="Y68" s="279"/>
      <c r="Z68" s="279"/>
      <c r="AA68" s="279"/>
      <c r="AB68" s="278"/>
      <c r="AC68" s="278"/>
      <c r="AD68" s="278"/>
      <c r="AE68" s="278"/>
      <c r="AF68" s="280"/>
      <c r="AG68" s="206"/>
      <c r="AH68" s="206"/>
      <c r="AI68" s="395"/>
      <c r="AJ68" s="395"/>
      <c r="AK68" s="395"/>
      <c r="AL68" s="395"/>
      <c r="AM68" s="395"/>
      <c r="AN68" s="395"/>
      <c r="AO68" s="395"/>
      <c r="AP68" s="395"/>
      <c r="AQ68" s="395"/>
      <c r="AR68" s="206"/>
      <c r="AS68" s="395"/>
      <c r="AT68" s="206"/>
      <c r="AU68" s="206"/>
      <c r="AY68" s="206"/>
      <c r="AZ68" s="395"/>
      <c r="BA68" s="395"/>
      <c r="BB68" s="395"/>
      <c r="BC68" s="395"/>
      <c r="BD68" s="395"/>
      <c r="BE68" s="395"/>
      <c r="BF68" s="395"/>
      <c r="BG68" s="206"/>
      <c r="BH68" s="206"/>
      <c r="BI68" s="206"/>
      <c r="BY68" s="82"/>
      <c r="BZ68" s="39"/>
      <c r="CA68" s="30"/>
      <c r="CB68" s="30"/>
      <c r="CC68" s="30"/>
      <c r="CD68" s="30"/>
      <c r="CE68" s="30"/>
      <c r="CF68" s="30"/>
      <c r="CG68" s="30"/>
      <c r="CH68" s="30"/>
      <c r="CI68" s="30"/>
      <c r="CJ68" s="30"/>
      <c r="CK68" s="30"/>
      <c r="CL68" s="30"/>
      <c r="CM68" s="30"/>
      <c r="CN68" s="30"/>
      <c r="CO68" s="30"/>
      <c r="CP68" s="30"/>
      <c r="CQ68" s="30"/>
      <c r="CR68" s="30"/>
      <c r="CS68" s="30"/>
    </row>
    <row r="69" spans="2:110" ht="18.75" customHeight="1">
      <c r="E69" s="206"/>
      <c r="F69" s="395"/>
      <c r="G69" s="395"/>
      <c r="H69" s="395"/>
      <c r="I69" s="395"/>
      <c r="J69" s="395"/>
      <c r="K69" s="395"/>
      <c r="L69" s="395"/>
      <c r="M69" s="206"/>
      <c r="N69" s="206"/>
      <c r="O69" s="206"/>
      <c r="P69" s="206"/>
      <c r="Q69" s="279"/>
      <c r="R69" s="279"/>
      <c r="S69" s="279"/>
      <c r="T69" s="279"/>
      <c r="U69" s="279"/>
      <c r="V69" s="279"/>
      <c r="W69" s="279"/>
      <c r="X69" s="279"/>
      <c r="Y69" s="279"/>
      <c r="Z69" s="279"/>
      <c r="AA69" s="279"/>
      <c r="AB69" s="278"/>
      <c r="AC69" s="278"/>
      <c r="AD69" s="278"/>
      <c r="AE69" s="278"/>
      <c r="AF69" s="280"/>
      <c r="AG69" s="206"/>
      <c r="AH69" s="206"/>
      <c r="AI69" s="395"/>
      <c r="AJ69" s="395"/>
      <c r="AK69" s="395"/>
      <c r="AL69" s="395"/>
      <c r="AM69" s="395"/>
      <c r="AN69" s="395"/>
      <c r="AO69" s="395"/>
      <c r="AP69" s="395"/>
      <c r="AQ69" s="395"/>
      <c r="AR69" s="206"/>
      <c r="AS69" s="395"/>
      <c r="AT69" s="206"/>
      <c r="AU69" s="206"/>
      <c r="AY69" s="206"/>
      <c r="AZ69" s="395"/>
      <c r="BA69" s="395"/>
      <c r="BB69" s="395"/>
      <c r="BC69" s="395"/>
      <c r="BD69" s="395"/>
      <c r="BE69" s="395"/>
      <c r="BF69" s="395"/>
      <c r="BG69" s="206"/>
      <c r="BH69" s="206"/>
      <c r="BI69" s="206"/>
      <c r="BY69" s="82"/>
    </row>
    <row r="70" spans="2:110" ht="18.75" customHeight="1">
      <c r="B70" s="579" t="s">
        <v>385</v>
      </c>
      <c r="C70" s="579" t="s">
        <v>24</v>
      </c>
      <c r="E70" s="206"/>
      <c r="F70" s="395"/>
      <c r="G70" s="395"/>
      <c r="H70" s="395"/>
      <c r="I70" s="395"/>
      <c r="J70" s="395"/>
      <c r="K70" s="395"/>
      <c r="L70" s="395"/>
      <c r="M70" s="206"/>
      <c r="N70" s="206"/>
      <c r="O70" s="206"/>
      <c r="P70" s="206"/>
      <c r="Q70" s="281"/>
      <c r="R70" s="281"/>
      <c r="S70" s="281"/>
      <c r="T70" s="281"/>
      <c r="U70" s="281"/>
      <c r="V70" s="281"/>
      <c r="W70" s="281"/>
      <c r="X70" s="281"/>
      <c r="Y70" s="281"/>
      <c r="Z70" s="281"/>
      <c r="AA70" s="281"/>
      <c r="AB70" s="282"/>
      <c r="AC70" s="282"/>
      <c r="AD70" s="282"/>
      <c r="AE70" s="282"/>
      <c r="AF70" s="280"/>
      <c r="AG70" s="206"/>
      <c r="AH70" s="206"/>
      <c r="AI70" s="395"/>
      <c r="AJ70" s="395"/>
      <c r="AK70" s="395"/>
      <c r="AL70" s="395"/>
      <c r="AM70" s="395"/>
      <c r="AN70" s="395"/>
      <c r="AO70" s="395"/>
      <c r="AP70" s="395"/>
      <c r="AQ70" s="395"/>
      <c r="AR70" s="206"/>
      <c r="AS70" s="395"/>
      <c r="AT70" s="206"/>
      <c r="AU70" s="206"/>
      <c r="AY70" s="206"/>
      <c r="AZ70" s="395"/>
      <c r="BA70" s="395"/>
      <c r="BB70" s="395"/>
      <c r="BC70" s="395"/>
      <c r="BD70" s="395"/>
      <c r="BE70" s="395"/>
      <c r="BF70" s="395"/>
      <c r="BG70" s="206"/>
      <c r="BH70" s="206"/>
      <c r="BI70" s="206"/>
      <c r="BY70" s="82"/>
    </row>
    <row r="71" spans="2:110" ht="18.75" customHeight="1">
      <c r="B71" s="580" t="s">
        <v>276</v>
      </c>
      <c r="C71" s="581">
        <v>3</v>
      </c>
      <c r="E71" s="206"/>
      <c r="F71" s="395"/>
      <c r="G71" s="395"/>
      <c r="H71" s="395"/>
      <c r="I71" s="395"/>
      <c r="J71" s="395"/>
      <c r="K71" s="395"/>
      <c r="L71" s="395"/>
      <c r="M71" s="206"/>
      <c r="N71" s="206"/>
      <c r="O71" s="206"/>
      <c r="P71" s="206"/>
      <c r="Q71" s="270"/>
      <c r="R71" s="270"/>
      <c r="S71" s="270"/>
      <c r="T71" s="270"/>
      <c r="U71" s="270"/>
      <c r="V71" s="270"/>
      <c r="W71" s="270"/>
      <c r="X71" s="270"/>
      <c r="Y71" s="270"/>
      <c r="Z71" s="270"/>
      <c r="AA71" s="270"/>
      <c r="AB71" s="271"/>
      <c r="AC71" s="271"/>
      <c r="AD71" s="271"/>
      <c r="AE71" s="271"/>
      <c r="AF71" s="272"/>
      <c r="AG71" s="206"/>
      <c r="AH71" s="206"/>
      <c r="AI71" s="395"/>
      <c r="AJ71" s="395"/>
      <c r="AK71" s="395"/>
      <c r="AL71" s="395"/>
      <c r="AM71" s="395"/>
      <c r="AN71" s="395"/>
      <c r="AO71" s="395"/>
      <c r="AP71" s="395"/>
      <c r="AQ71" s="395"/>
      <c r="AR71" s="206"/>
      <c r="AS71" s="395"/>
      <c r="AT71" s="206"/>
      <c r="AU71" s="206"/>
      <c r="AY71" s="206"/>
      <c r="AZ71" s="395"/>
      <c r="BA71" s="395"/>
      <c r="BB71" s="395"/>
      <c r="BC71" s="395"/>
      <c r="BD71" s="395"/>
      <c r="BE71" s="395"/>
      <c r="BF71" s="395"/>
      <c r="BG71" s="206"/>
      <c r="BH71" s="206"/>
      <c r="BI71" s="206"/>
      <c r="BX71" s="215"/>
      <c r="BY71" s="82"/>
    </row>
    <row r="72" spans="2:110" ht="15" customHeight="1">
      <c r="B72" s="580" t="s">
        <v>386</v>
      </c>
      <c r="C72" s="581">
        <v>3</v>
      </c>
      <c r="E72" s="206"/>
      <c r="F72" s="395"/>
      <c r="G72" s="395"/>
      <c r="H72" s="395"/>
      <c r="I72" s="395"/>
      <c r="J72" s="395"/>
      <c r="K72" s="395"/>
      <c r="L72" s="395"/>
      <c r="M72" s="206"/>
      <c r="N72" s="206"/>
      <c r="O72" s="206"/>
      <c r="P72" s="206"/>
      <c r="Q72" s="206"/>
      <c r="R72" s="395"/>
      <c r="S72" s="395"/>
      <c r="T72" s="395"/>
      <c r="U72" s="395"/>
      <c r="V72" s="395"/>
      <c r="W72" s="395"/>
      <c r="X72" s="395"/>
      <c r="Y72" s="395"/>
      <c r="Z72" s="395"/>
      <c r="AA72" s="206"/>
      <c r="AB72" s="206"/>
      <c r="AC72" s="395"/>
      <c r="AD72" s="206"/>
      <c r="AE72" s="206"/>
      <c r="AF72" s="206"/>
      <c r="AG72" s="206"/>
      <c r="AH72" s="206"/>
      <c r="AI72" s="395"/>
      <c r="AJ72" s="395"/>
      <c r="AK72" s="395"/>
      <c r="AL72" s="395"/>
      <c r="AM72" s="395"/>
      <c r="AN72" s="395"/>
      <c r="AO72" s="395"/>
      <c r="AP72" s="395"/>
      <c r="AQ72" s="395"/>
      <c r="AR72" s="206"/>
      <c r="AS72" s="395"/>
      <c r="AT72" s="206"/>
      <c r="AU72" s="206"/>
      <c r="AY72" s="206"/>
      <c r="AZ72" s="395"/>
      <c r="BA72" s="395"/>
      <c r="BB72" s="395"/>
      <c r="BC72" s="395"/>
      <c r="BD72" s="395"/>
      <c r="BE72" s="395"/>
      <c r="BF72" s="395"/>
      <c r="BG72" s="206"/>
      <c r="BH72" s="206"/>
      <c r="BI72" s="206"/>
      <c r="BY72" s="39"/>
      <c r="BZ72" s="39"/>
      <c r="CA72" s="30"/>
      <c r="CB72" s="30"/>
      <c r="CC72" s="30"/>
      <c r="CD72" s="30"/>
      <c r="CE72" s="30"/>
      <c r="CF72" s="30"/>
      <c r="CG72" s="30"/>
      <c r="CH72" s="30"/>
      <c r="CI72" s="30"/>
      <c r="CJ72" s="30"/>
      <c r="CK72" s="30"/>
      <c r="CL72" s="30"/>
      <c r="CM72" s="30"/>
      <c r="CN72" s="30"/>
      <c r="CO72" s="30"/>
      <c r="CP72" s="30"/>
      <c r="CQ72" s="30"/>
      <c r="CR72" s="30"/>
      <c r="CS72" s="30"/>
    </row>
    <row r="73" spans="2:110" ht="19.5" customHeight="1">
      <c r="B73" s="580" t="s">
        <v>387</v>
      </c>
      <c r="C73" s="581">
        <v>3</v>
      </c>
      <c r="E73" s="276"/>
      <c r="F73" s="276"/>
      <c r="G73" s="276"/>
      <c r="H73" s="276"/>
      <c r="I73" s="276"/>
      <c r="J73" s="276"/>
      <c r="K73" s="276"/>
      <c r="L73" s="276"/>
      <c r="M73" s="276"/>
      <c r="N73" s="276"/>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Y73" s="276"/>
      <c r="AZ73" s="276"/>
      <c r="BA73" s="276"/>
      <c r="BB73" s="276"/>
      <c r="BC73" s="276"/>
      <c r="BD73" s="276"/>
      <c r="BE73" s="276"/>
      <c r="BF73" s="276"/>
      <c r="BG73" s="276"/>
      <c r="BH73" s="276"/>
      <c r="BI73" s="276"/>
      <c r="BW73" s="107"/>
      <c r="BX73" s="107"/>
      <c r="BY73" s="40"/>
      <c r="BZ73" s="40"/>
      <c r="CA73" s="108"/>
      <c r="CB73" s="108"/>
      <c r="CC73" s="108"/>
      <c r="CD73" s="108"/>
      <c r="CE73" s="108"/>
      <c r="CF73" s="108"/>
      <c r="CG73" s="108"/>
      <c r="CH73" s="108"/>
      <c r="CI73" s="108"/>
      <c r="CJ73" s="108"/>
      <c r="CK73" s="108"/>
      <c r="CL73" s="108"/>
      <c r="CM73" s="108"/>
      <c r="CN73" s="108"/>
      <c r="CO73" s="108"/>
      <c r="CP73" s="108"/>
      <c r="CQ73" s="108"/>
      <c r="CR73" s="108"/>
      <c r="CS73" s="108"/>
      <c r="CW73" s="1"/>
      <c r="CX73" s="1"/>
      <c r="CY73" s="1"/>
      <c r="CZ73" s="1"/>
      <c r="DA73" s="1"/>
      <c r="DB73" s="1"/>
      <c r="DC73" s="1"/>
      <c r="DD73" s="1"/>
      <c r="DE73" s="1"/>
      <c r="DF73" s="1"/>
    </row>
    <row r="74" spans="2:110" ht="19.5" customHeight="1">
      <c r="B74" s="580" t="s">
        <v>277</v>
      </c>
      <c r="C74" s="581">
        <v>3</v>
      </c>
      <c r="E74" s="276"/>
      <c r="F74" s="276"/>
      <c r="G74" s="276"/>
      <c r="H74" s="276"/>
      <c r="I74" s="276"/>
      <c r="J74" s="276"/>
      <c r="K74" s="276"/>
      <c r="L74" s="276"/>
      <c r="M74" s="276"/>
      <c r="N74" s="276"/>
      <c r="O74" s="283"/>
      <c r="P74" s="283"/>
      <c r="Q74" s="283"/>
      <c r="R74" s="283"/>
      <c r="S74" s="283"/>
      <c r="T74" s="283"/>
      <c r="U74" s="283"/>
      <c r="V74" s="283"/>
      <c r="W74" s="283"/>
      <c r="X74" s="283"/>
      <c r="Y74" s="283"/>
      <c r="Z74" s="283"/>
      <c r="AA74" s="283"/>
      <c r="AB74" s="276"/>
      <c r="AC74" s="276"/>
      <c r="AD74" s="276"/>
      <c r="AE74" s="276"/>
      <c r="AF74" s="276"/>
      <c r="AG74" s="206"/>
      <c r="AH74" s="276"/>
      <c r="AI74" s="276"/>
      <c r="AJ74" s="276"/>
      <c r="AK74" s="276"/>
      <c r="AL74" s="276"/>
      <c r="AM74" s="276"/>
      <c r="AN74" s="276"/>
      <c r="AO74" s="276"/>
      <c r="AP74" s="276"/>
      <c r="AQ74" s="276"/>
      <c r="AR74" s="276"/>
      <c r="AS74" s="276"/>
      <c r="AT74" s="276"/>
      <c r="AU74" s="276"/>
      <c r="AY74" s="276"/>
      <c r="AZ74" s="276"/>
      <c r="BA74" s="276"/>
      <c r="BB74" s="276"/>
      <c r="BC74" s="276"/>
      <c r="BD74" s="276"/>
      <c r="BE74" s="276"/>
      <c r="BF74" s="276"/>
      <c r="BG74" s="276"/>
      <c r="BH74" s="276"/>
      <c r="BI74" s="283"/>
      <c r="BW74" s="107"/>
      <c r="BX74" s="107"/>
      <c r="BY74" s="39"/>
      <c r="BZ74" s="39"/>
      <c r="CA74" s="30"/>
      <c r="CB74" s="30"/>
      <c r="CC74" s="30"/>
      <c r="CD74" s="30"/>
      <c r="CE74" s="30"/>
      <c r="CF74" s="30"/>
      <c r="CG74" s="30"/>
      <c r="CH74" s="30"/>
      <c r="CI74" s="30"/>
      <c r="CJ74" s="30"/>
      <c r="CK74" s="30"/>
      <c r="CL74" s="30"/>
      <c r="CM74" s="30"/>
      <c r="CN74" s="30"/>
      <c r="CO74" s="30"/>
      <c r="CP74" s="30"/>
      <c r="CQ74" s="30"/>
      <c r="CR74" s="30"/>
      <c r="CS74" s="30"/>
      <c r="CW74" s="1"/>
      <c r="CX74" s="1"/>
      <c r="CY74" s="1"/>
      <c r="CZ74" s="1"/>
      <c r="DA74" s="1"/>
      <c r="DB74" s="1"/>
      <c r="DC74" s="1"/>
      <c r="DD74" s="1"/>
      <c r="DE74" s="1"/>
      <c r="DF74" s="1"/>
    </row>
    <row r="75" spans="2:110" ht="19.5" customHeight="1">
      <c r="E75" s="276"/>
      <c r="F75" s="276"/>
      <c r="G75" s="276"/>
      <c r="H75" s="276"/>
      <c r="I75" s="276"/>
      <c r="J75" s="276"/>
      <c r="K75" s="276"/>
      <c r="L75" s="276"/>
      <c r="M75" s="276"/>
      <c r="N75" s="276"/>
      <c r="O75" s="283"/>
      <c r="P75" s="283"/>
      <c r="Q75" s="283"/>
      <c r="R75" s="283"/>
      <c r="S75" s="283"/>
      <c r="T75" s="283"/>
      <c r="U75" s="283"/>
      <c r="V75" s="283"/>
      <c r="W75" s="283"/>
      <c r="X75" s="283"/>
      <c r="Y75" s="283"/>
      <c r="Z75" s="283"/>
      <c r="AA75" s="283"/>
      <c r="AB75" s="276"/>
      <c r="AC75" s="276"/>
      <c r="AD75" s="276"/>
      <c r="AE75" s="276"/>
      <c r="AF75" s="277"/>
      <c r="AG75" s="206"/>
      <c r="AH75" s="276"/>
      <c r="AI75" s="276"/>
      <c r="AJ75" s="276"/>
      <c r="AK75" s="276"/>
      <c r="AL75" s="276"/>
      <c r="AM75" s="276"/>
      <c r="AN75" s="276"/>
      <c r="AO75" s="276"/>
      <c r="AP75" s="276"/>
      <c r="AQ75" s="276"/>
      <c r="AR75" s="276"/>
      <c r="AS75" s="276"/>
      <c r="AT75" s="277"/>
      <c r="AU75" s="276"/>
      <c r="AY75" s="276"/>
      <c r="AZ75" s="276"/>
      <c r="BA75" s="276"/>
      <c r="BB75" s="276"/>
      <c r="BC75" s="276"/>
      <c r="BD75" s="276"/>
      <c r="BE75" s="276"/>
      <c r="BF75" s="276"/>
      <c r="BG75" s="276"/>
      <c r="BH75" s="276"/>
      <c r="BI75" s="283"/>
      <c r="BW75" s="107"/>
      <c r="BX75" s="107"/>
      <c r="BY75" s="39"/>
      <c r="BZ75" s="39"/>
      <c r="CA75" s="30"/>
      <c r="CB75" s="30"/>
      <c r="CC75" s="30"/>
      <c r="CD75" s="30"/>
      <c r="CE75" s="30"/>
      <c r="CF75" s="30"/>
      <c r="CG75" s="30"/>
      <c r="CH75" s="30"/>
      <c r="CI75" s="30"/>
      <c r="CJ75" s="30"/>
      <c r="CK75" s="30"/>
      <c r="CL75" s="30"/>
      <c r="CM75" s="30"/>
      <c r="CN75" s="30"/>
      <c r="CO75" s="30"/>
      <c r="CP75" s="30"/>
      <c r="CQ75" s="30"/>
      <c r="CR75" s="30"/>
      <c r="CS75" s="30"/>
      <c r="CW75" s="1"/>
      <c r="CX75" s="1"/>
      <c r="CY75" s="1"/>
      <c r="CZ75" s="1"/>
      <c r="DA75" s="1"/>
      <c r="DB75" s="1"/>
      <c r="DC75" s="1"/>
      <c r="DD75" s="1"/>
      <c r="DE75" s="1"/>
      <c r="DF75" s="1"/>
    </row>
    <row r="76" spans="2:110" ht="19.5" customHeight="1">
      <c r="E76" s="206"/>
      <c r="F76" s="395"/>
      <c r="G76" s="395"/>
      <c r="H76" s="395"/>
      <c r="I76" s="395"/>
      <c r="J76" s="395"/>
      <c r="K76" s="395"/>
      <c r="L76" s="395"/>
      <c r="M76" s="278"/>
      <c r="N76" s="278"/>
      <c r="O76" s="206"/>
      <c r="P76" s="278"/>
      <c r="Q76" s="206"/>
      <c r="R76" s="395"/>
      <c r="S76" s="395"/>
      <c r="T76" s="395"/>
      <c r="U76" s="395"/>
      <c r="V76" s="395"/>
      <c r="W76" s="395"/>
      <c r="X76" s="395"/>
      <c r="Y76" s="395"/>
      <c r="Z76" s="395"/>
      <c r="AA76" s="278"/>
      <c r="AB76" s="206"/>
      <c r="AC76" s="395"/>
      <c r="AD76" s="278"/>
      <c r="AE76" s="278"/>
      <c r="AF76" s="206"/>
      <c r="AG76" s="206"/>
      <c r="AH76" s="278"/>
      <c r="AI76" s="278"/>
      <c r="AJ76" s="278"/>
      <c r="AK76" s="278"/>
      <c r="AL76" s="278"/>
      <c r="AM76" s="278"/>
      <c r="AN76" s="278"/>
      <c r="AO76" s="278"/>
      <c r="AP76" s="278"/>
      <c r="AQ76" s="278"/>
      <c r="AR76" s="278"/>
      <c r="AS76" s="278"/>
      <c r="AT76" s="232"/>
      <c r="AU76" s="278"/>
      <c r="AY76" s="206"/>
      <c r="AZ76" s="395"/>
      <c r="BA76" s="395"/>
      <c r="BB76" s="395"/>
      <c r="BC76" s="395"/>
      <c r="BD76" s="395"/>
      <c r="BE76" s="395"/>
      <c r="BF76" s="395"/>
      <c r="BG76" s="206"/>
      <c r="BH76" s="278"/>
      <c r="BI76" s="206"/>
      <c r="BW76" s="107"/>
      <c r="BX76" s="107"/>
      <c r="BY76" s="39"/>
      <c r="BZ76" s="39"/>
      <c r="CA76" s="30"/>
      <c r="CB76" s="30"/>
      <c r="CC76" s="30"/>
      <c r="CD76" s="30"/>
      <c r="CE76" s="30"/>
      <c r="CF76" s="30"/>
      <c r="CG76" s="30"/>
      <c r="CH76" s="30"/>
      <c r="CI76" s="30"/>
      <c r="CJ76" s="30"/>
      <c r="CK76" s="30"/>
      <c r="CL76" s="30"/>
      <c r="CM76" s="30"/>
      <c r="CN76" s="30"/>
      <c r="CO76" s="30"/>
      <c r="CP76" s="30"/>
      <c r="CQ76" s="30"/>
      <c r="CR76" s="30"/>
      <c r="CS76" s="30"/>
      <c r="CW76" s="1"/>
      <c r="CX76" s="1"/>
      <c r="CY76" s="1"/>
      <c r="CZ76" s="1"/>
      <c r="DA76" s="1"/>
      <c r="DB76" s="1"/>
      <c r="DC76" s="1"/>
      <c r="DD76" s="1"/>
      <c r="DE76" s="1"/>
      <c r="DF76" s="1"/>
    </row>
    <row r="77" spans="2:110" ht="15" customHeight="1">
      <c r="E77" s="206"/>
      <c r="F77" s="395"/>
      <c r="G77" s="395"/>
      <c r="H77" s="395"/>
      <c r="I77" s="395"/>
      <c r="J77" s="395"/>
      <c r="K77" s="395"/>
      <c r="L77" s="395"/>
      <c r="M77" s="206"/>
      <c r="N77" s="206"/>
      <c r="O77" s="206"/>
      <c r="P77" s="206"/>
      <c r="Q77" s="206"/>
      <c r="R77" s="395"/>
      <c r="S77" s="395"/>
      <c r="T77" s="395"/>
      <c r="U77" s="395"/>
      <c r="V77" s="395"/>
      <c r="W77" s="395"/>
      <c r="X77" s="395"/>
      <c r="Y77" s="395"/>
      <c r="Z77" s="395"/>
      <c r="AA77" s="206"/>
      <c r="AB77" s="206"/>
      <c r="AC77" s="395"/>
      <c r="AD77" s="206"/>
      <c r="AE77" s="206"/>
      <c r="AF77" s="206"/>
      <c r="AG77" s="206"/>
      <c r="AH77" s="206"/>
      <c r="AI77" s="395"/>
      <c r="AJ77" s="395"/>
      <c r="AK77" s="395"/>
      <c r="AL77" s="395"/>
      <c r="AM77" s="395"/>
      <c r="AN77" s="395"/>
      <c r="AO77" s="395"/>
      <c r="AP77" s="395"/>
      <c r="AQ77" s="395"/>
      <c r="AR77" s="206"/>
      <c r="AS77" s="395"/>
      <c r="AT77" s="206"/>
      <c r="AU77" s="206"/>
      <c r="AY77" s="206"/>
      <c r="AZ77" s="395"/>
      <c r="BA77" s="395"/>
      <c r="BB77" s="395"/>
      <c r="BC77" s="395"/>
      <c r="BD77" s="395"/>
      <c r="BE77" s="395"/>
      <c r="BF77" s="395"/>
      <c r="BG77" s="206"/>
      <c r="BH77" s="206"/>
      <c r="BI77" s="206"/>
      <c r="BY77" s="39"/>
      <c r="BZ77" s="39"/>
      <c r="CA77" s="30"/>
      <c r="CB77" s="30"/>
      <c r="CC77" s="30"/>
      <c r="CD77" s="30"/>
      <c r="CE77" s="30"/>
      <c r="CF77" s="30"/>
      <c r="CG77" s="30"/>
      <c r="CH77" s="30"/>
      <c r="CI77" s="30"/>
      <c r="CJ77" s="30"/>
      <c r="CK77" s="30"/>
      <c r="CL77" s="30"/>
      <c r="CM77" s="30"/>
      <c r="CN77" s="30"/>
      <c r="CO77" s="30"/>
      <c r="CP77" s="30"/>
      <c r="CQ77" s="30"/>
      <c r="CR77" s="30"/>
      <c r="CS77" s="30"/>
    </row>
    <row r="78" spans="2:110" ht="15" customHeight="1">
      <c r="E78" s="206"/>
      <c r="F78" s="395"/>
      <c r="G78" s="395"/>
      <c r="H78" s="395"/>
      <c r="I78" s="395"/>
      <c r="J78" s="395"/>
      <c r="K78" s="395"/>
      <c r="L78" s="395"/>
      <c r="M78" s="206"/>
      <c r="N78" s="206"/>
      <c r="O78" s="206"/>
      <c r="P78" s="206"/>
      <c r="Q78" s="206"/>
      <c r="R78" s="395"/>
      <c r="S78" s="395"/>
      <c r="T78" s="395"/>
      <c r="U78" s="395"/>
      <c r="V78" s="395"/>
      <c r="W78" s="395"/>
      <c r="X78" s="395"/>
      <c r="Y78" s="395"/>
      <c r="Z78" s="395"/>
      <c r="AA78" s="206"/>
      <c r="AB78" s="206"/>
      <c r="AC78" s="395"/>
      <c r="AD78" s="206"/>
      <c r="AE78" s="206"/>
      <c r="AF78" s="206"/>
      <c r="AG78" s="206"/>
      <c r="AH78" s="206"/>
      <c r="AI78" s="395"/>
      <c r="AJ78" s="395"/>
      <c r="AK78" s="395"/>
      <c r="AL78" s="395"/>
      <c r="AM78" s="395"/>
      <c r="AN78" s="395"/>
      <c r="AO78" s="395"/>
      <c r="AP78" s="395"/>
      <c r="AQ78" s="395"/>
      <c r="AR78" s="206"/>
      <c r="AS78" s="395"/>
      <c r="AT78" s="206"/>
      <c r="AU78" s="206"/>
      <c r="AY78" s="206"/>
      <c r="AZ78" s="395"/>
      <c r="BA78" s="395"/>
      <c r="BB78" s="395"/>
      <c r="BC78" s="395"/>
      <c r="BD78" s="395"/>
      <c r="BE78" s="395"/>
      <c r="BF78" s="395"/>
      <c r="BG78" s="206"/>
      <c r="BH78" s="206"/>
      <c r="BI78" s="206"/>
      <c r="BM78" s="1"/>
      <c r="BN78" s="1"/>
      <c r="BO78" s="1"/>
      <c r="BP78" s="1"/>
      <c r="BQ78" s="1"/>
      <c r="BR78" s="1"/>
      <c r="BS78" s="1"/>
      <c r="BT78" s="26"/>
      <c r="BY78" s="39"/>
      <c r="BZ78" s="39"/>
      <c r="CA78" s="30"/>
      <c r="CB78" s="30"/>
      <c r="CC78" s="30"/>
      <c r="CD78" s="30"/>
      <c r="CE78" s="30"/>
      <c r="CF78" s="30"/>
      <c r="CG78" s="30"/>
      <c r="CH78" s="30"/>
      <c r="CI78" s="30"/>
      <c r="CJ78" s="30"/>
      <c r="CK78" s="30"/>
      <c r="CL78" s="30"/>
      <c r="CM78" s="30"/>
      <c r="CN78" s="30"/>
      <c r="CO78" s="30"/>
      <c r="CP78" s="30"/>
      <c r="CQ78" s="30"/>
      <c r="CR78" s="30"/>
      <c r="CS78" s="30"/>
      <c r="CT78" s="1"/>
      <c r="CU78" s="1"/>
      <c r="CV78" s="1"/>
      <c r="CW78" s="1"/>
      <c r="CX78" s="1"/>
      <c r="CY78" s="1"/>
      <c r="CZ78" s="1"/>
      <c r="DA78" s="1"/>
      <c r="DB78" s="1"/>
      <c r="DC78" s="1"/>
      <c r="DD78" s="1"/>
      <c r="DE78" s="1"/>
      <c r="DF78" s="1"/>
    </row>
    <row r="79" spans="2:110" ht="15" hidden="1" customHeight="1">
      <c r="B79" s="585">
        <v>1</v>
      </c>
      <c r="C79" s="585">
        <v>1</v>
      </c>
      <c r="BM79" s="1"/>
      <c r="BN79" s="1"/>
      <c r="BO79" s="1"/>
      <c r="BP79" s="1"/>
      <c r="BQ79" s="1"/>
      <c r="BR79" s="1"/>
      <c r="BS79" s="1"/>
      <c r="BT79" s="26"/>
      <c r="BY79" s="39"/>
      <c r="BZ79" s="39"/>
      <c r="CA79" s="30"/>
      <c r="CB79" s="30"/>
      <c r="CC79" s="30"/>
      <c r="CD79" s="30"/>
      <c r="CE79" s="30"/>
      <c r="CF79" s="30"/>
      <c r="CG79" s="30"/>
      <c r="CH79" s="30"/>
      <c r="CI79" s="30"/>
      <c r="CJ79" s="30"/>
      <c r="CK79" s="30"/>
      <c r="CL79" s="30"/>
      <c r="CM79" s="30"/>
      <c r="CN79" s="30"/>
      <c r="CO79" s="30"/>
      <c r="CP79" s="30"/>
      <c r="CQ79" s="30"/>
      <c r="CR79" s="30"/>
      <c r="CS79" s="30"/>
      <c r="CT79" s="1"/>
      <c r="CU79" s="1"/>
      <c r="CV79" s="1"/>
      <c r="CW79" s="1"/>
      <c r="CX79" s="1"/>
      <c r="CY79" s="1"/>
      <c r="CZ79" s="1"/>
      <c r="DA79" s="1"/>
      <c r="DB79" s="1"/>
      <c r="DC79" s="1"/>
      <c r="DD79" s="1"/>
      <c r="DE79" s="1"/>
      <c r="DF79" s="1"/>
    </row>
    <row r="80" spans="2:110" ht="15" hidden="1" customHeight="1">
      <c r="B80" s="585">
        <v>2</v>
      </c>
      <c r="C80" s="585">
        <v>2</v>
      </c>
      <c r="BM80" s="1"/>
      <c r="BN80" s="1"/>
      <c r="BO80" s="1"/>
      <c r="BP80" s="1"/>
      <c r="BQ80" s="1"/>
      <c r="BR80" s="1"/>
      <c r="BS80" s="1"/>
      <c r="BT80" s="26"/>
      <c r="BY80" s="39"/>
      <c r="BZ80" s="39"/>
      <c r="CA80" s="30"/>
      <c r="CB80" s="30"/>
      <c r="CC80" s="30"/>
      <c r="CD80" s="30"/>
      <c r="CE80" s="30"/>
      <c r="CF80" s="30"/>
      <c r="CG80" s="30"/>
      <c r="CH80" s="30"/>
      <c r="CI80" s="30"/>
      <c r="CJ80" s="30"/>
      <c r="CK80" s="30"/>
      <c r="CL80" s="30"/>
      <c r="CM80" s="30"/>
      <c r="CN80" s="30"/>
      <c r="CO80" s="30"/>
      <c r="CP80" s="30"/>
      <c r="CQ80" s="30"/>
      <c r="CR80" s="30"/>
      <c r="CS80" s="30"/>
      <c r="CT80" s="1"/>
      <c r="CU80" s="1"/>
      <c r="CV80" s="1"/>
      <c r="CW80" s="1"/>
      <c r="CX80" s="1"/>
      <c r="CY80" s="1"/>
      <c r="CZ80" s="1"/>
      <c r="DA80" s="1"/>
      <c r="DB80" s="1"/>
      <c r="DC80" s="1"/>
      <c r="DD80" s="1"/>
      <c r="DE80" s="1"/>
      <c r="DF80" s="1"/>
    </row>
    <row r="81" spans="2:110" ht="15" hidden="1" customHeight="1">
      <c r="B81" s="585">
        <v>3</v>
      </c>
      <c r="C81" s="585">
        <v>3</v>
      </c>
      <c r="BM81" s="1"/>
      <c r="BN81" s="1"/>
      <c r="BO81" s="1"/>
      <c r="BP81" s="1"/>
      <c r="BQ81" s="1"/>
      <c r="BR81" s="1"/>
      <c r="BS81" s="1"/>
      <c r="BT81" s="26"/>
      <c r="BY81" s="39"/>
      <c r="BZ81" s="39"/>
      <c r="CA81" s="30"/>
      <c r="CB81" s="30"/>
      <c r="CC81" s="30"/>
      <c r="CD81" s="30"/>
      <c r="CE81" s="30"/>
      <c r="CF81" s="30"/>
      <c r="CG81" s="30"/>
      <c r="CH81" s="30"/>
      <c r="CI81" s="30"/>
      <c r="CJ81" s="30"/>
      <c r="CK81" s="30"/>
      <c r="CL81" s="30"/>
      <c r="CM81" s="30"/>
      <c r="CN81" s="30"/>
      <c r="CO81" s="30"/>
      <c r="CP81" s="30"/>
      <c r="CQ81" s="30"/>
      <c r="CR81" s="30"/>
      <c r="CS81" s="30"/>
      <c r="CT81" s="1"/>
      <c r="CU81" s="1"/>
      <c r="CV81" s="1"/>
      <c r="CW81" s="1"/>
      <c r="CX81" s="1"/>
      <c r="CY81" s="1"/>
      <c r="CZ81" s="1"/>
      <c r="DA81" s="1"/>
      <c r="DB81" s="1"/>
      <c r="DC81" s="1"/>
      <c r="DD81" s="1"/>
      <c r="DE81" s="1"/>
      <c r="DF81" s="1"/>
    </row>
    <row r="82" spans="2:110" ht="15" hidden="1" customHeight="1">
      <c r="B82" s="585">
        <v>4</v>
      </c>
      <c r="C82" s="585">
        <v>4</v>
      </c>
      <c r="BM82" s="1"/>
      <c r="BN82" s="1"/>
      <c r="BO82" s="1"/>
      <c r="BP82" s="1"/>
      <c r="BQ82" s="1"/>
      <c r="BR82" s="1"/>
      <c r="BS82" s="1"/>
      <c r="BT82" s="26"/>
      <c r="BY82" s="39"/>
      <c r="BZ82" s="39"/>
      <c r="CA82" s="30"/>
      <c r="CB82" s="30"/>
      <c r="CC82" s="30"/>
      <c r="CD82" s="30"/>
      <c r="CE82" s="30"/>
      <c r="CF82" s="30"/>
      <c r="CG82" s="30"/>
      <c r="CH82" s="30"/>
      <c r="CI82" s="30"/>
      <c r="CJ82" s="30"/>
      <c r="CK82" s="30"/>
      <c r="CL82" s="30"/>
      <c r="CM82" s="30"/>
      <c r="CN82" s="30"/>
      <c r="CO82" s="30"/>
      <c r="CP82" s="30"/>
      <c r="CQ82" s="30"/>
      <c r="CR82" s="30"/>
      <c r="CS82" s="30"/>
      <c r="CT82" s="1"/>
      <c r="CU82" s="1"/>
      <c r="CV82" s="1"/>
      <c r="CW82" s="1"/>
      <c r="CX82" s="1"/>
      <c r="CY82" s="1"/>
      <c r="CZ82" s="1"/>
      <c r="DA82" s="1"/>
      <c r="DB82" s="1"/>
      <c r="DC82" s="1"/>
      <c r="DD82" s="1"/>
      <c r="DE82" s="1"/>
      <c r="DF82" s="1"/>
    </row>
    <row r="83" spans="2:110" ht="15" hidden="1" customHeight="1">
      <c r="B83" s="585">
        <v>5</v>
      </c>
      <c r="C83" s="585">
        <v>5</v>
      </c>
      <c r="BM83" s="1"/>
      <c r="BN83" s="1"/>
      <c r="BO83" s="1"/>
      <c r="BP83" s="1"/>
      <c r="BQ83" s="1"/>
      <c r="BR83" s="1"/>
      <c r="BS83" s="1"/>
      <c r="BT83" s="26"/>
      <c r="BY83" s="39"/>
      <c r="BZ83" s="39"/>
      <c r="CA83" s="30"/>
      <c r="CB83" s="30"/>
      <c r="CC83" s="30"/>
      <c r="CD83" s="30"/>
      <c r="CE83" s="30"/>
      <c r="CF83" s="30"/>
      <c r="CG83" s="30"/>
      <c r="CH83" s="30"/>
      <c r="CI83" s="30"/>
      <c r="CJ83" s="30"/>
      <c r="CK83" s="30"/>
      <c r="CL83" s="30"/>
      <c r="CM83" s="30"/>
      <c r="CN83" s="30"/>
      <c r="CO83" s="30"/>
      <c r="CP83" s="30"/>
      <c r="CQ83" s="30"/>
      <c r="CR83" s="30"/>
      <c r="CS83" s="30"/>
      <c r="CT83" s="1"/>
      <c r="CU83" s="1"/>
      <c r="CV83" s="1"/>
      <c r="CW83" s="1"/>
      <c r="CX83" s="1"/>
      <c r="CY83" s="1"/>
      <c r="CZ83" s="1"/>
      <c r="DA83" s="1"/>
      <c r="DB83" s="1"/>
      <c r="DC83" s="1"/>
      <c r="DD83" s="1"/>
      <c r="DE83" s="1"/>
      <c r="DF83" s="1"/>
    </row>
    <row r="84" spans="2:110" ht="15" hidden="1" customHeight="1">
      <c r="B84" s="585">
        <v>6</v>
      </c>
      <c r="C84" s="585">
        <v>6</v>
      </c>
      <c r="BM84" s="1"/>
      <c r="BN84" s="1"/>
      <c r="BO84" s="1"/>
      <c r="BP84" s="1"/>
      <c r="BQ84" s="1"/>
      <c r="BR84" s="1"/>
      <c r="BS84" s="1"/>
      <c r="BT84" s="26"/>
      <c r="BY84" s="39"/>
      <c r="BZ84" s="39"/>
      <c r="CA84" s="30"/>
      <c r="CB84" s="30"/>
      <c r="CC84" s="30"/>
      <c r="CD84" s="30"/>
      <c r="CE84" s="30"/>
      <c r="CF84" s="30"/>
      <c r="CG84" s="30"/>
      <c r="CH84" s="30"/>
      <c r="CI84" s="30"/>
      <c r="CJ84" s="30"/>
      <c r="CK84" s="30"/>
      <c r="CL84" s="30"/>
      <c r="CM84" s="30"/>
      <c r="CN84" s="30"/>
      <c r="CO84" s="30"/>
      <c r="CP84" s="30"/>
      <c r="CQ84" s="30"/>
      <c r="CR84" s="30"/>
      <c r="CS84" s="30"/>
      <c r="CT84" s="1"/>
      <c r="CU84" s="1"/>
      <c r="CV84" s="1"/>
      <c r="CW84" s="1"/>
      <c r="CX84" s="1"/>
      <c r="CY84" s="1"/>
      <c r="CZ84" s="1"/>
      <c r="DA84" s="1"/>
      <c r="DB84" s="1"/>
      <c r="DC84" s="1"/>
      <c r="DD84" s="1"/>
      <c r="DE84" s="1"/>
      <c r="DF84" s="1"/>
    </row>
    <row r="85" spans="2:110" ht="15" hidden="1" customHeight="1">
      <c r="B85" s="585">
        <v>7</v>
      </c>
      <c r="C85" s="585">
        <v>7</v>
      </c>
      <c r="BM85" s="1"/>
      <c r="BN85" s="1"/>
      <c r="BO85" s="1"/>
      <c r="BP85" s="1"/>
      <c r="BQ85" s="1"/>
      <c r="BR85" s="1"/>
      <c r="BS85" s="1"/>
      <c r="BT85" s="26"/>
      <c r="BY85" s="39"/>
      <c r="BZ85" s="39"/>
      <c r="CA85" s="30"/>
      <c r="CB85" s="30"/>
      <c r="CC85" s="30"/>
      <c r="CD85" s="30"/>
      <c r="CE85" s="30"/>
      <c r="CF85" s="30"/>
      <c r="CG85" s="30"/>
      <c r="CH85" s="30"/>
      <c r="CI85" s="30"/>
      <c r="CJ85" s="30"/>
      <c r="CK85" s="30"/>
      <c r="CL85" s="30"/>
      <c r="CM85" s="30"/>
      <c r="CN85" s="30"/>
      <c r="CO85" s="30"/>
      <c r="CP85" s="30"/>
      <c r="CQ85" s="30"/>
      <c r="CR85" s="30"/>
      <c r="CS85" s="30"/>
      <c r="CT85" s="1"/>
      <c r="CU85" s="1"/>
      <c r="CV85" s="1"/>
      <c r="CW85" s="1"/>
      <c r="CX85" s="1"/>
      <c r="CY85" s="1"/>
      <c r="CZ85" s="1"/>
      <c r="DA85" s="1"/>
      <c r="DB85" s="1"/>
      <c r="DC85" s="1"/>
      <c r="DD85" s="1"/>
      <c r="DE85" s="1"/>
      <c r="DF85" s="1"/>
    </row>
    <row r="86" spans="2:110" ht="15" hidden="1" customHeight="1">
      <c r="B86" s="585">
        <v>8</v>
      </c>
      <c r="C86" s="585">
        <v>8</v>
      </c>
      <c r="BM86" s="1"/>
      <c r="BN86" s="1"/>
      <c r="BO86" s="1"/>
      <c r="BP86" s="1"/>
      <c r="BQ86" s="1"/>
      <c r="BR86" s="1"/>
      <c r="BS86" s="1"/>
      <c r="BT86" s="26"/>
      <c r="BY86" s="39"/>
      <c r="BZ86" s="39"/>
      <c r="CA86" s="30"/>
      <c r="CB86" s="30"/>
      <c r="CC86" s="30"/>
      <c r="CD86" s="30"/>
      <c r="CE86" s="30"/>
      <c r="CF86" s="30"/>
      <c r="CG86" s="30"/>
      <c r="CH86" s="30"/>
      <c r="CI86" s="30"/>
      <c r="CJ86" s="30"/>
      <c r="CK86" s="30"/>
      <c r="CL86" s="30"/>
      <c r="CM86" s="30"/>
      <c r="CN86" s="30"/>
      <c r="CO86" s="30"/>
      <c r="CP86" s="30"/>
      <c r="CQ86" s="30"/>
      <c r="CR86" s="30"/>
      <c r="CS86" s="30"/>
      <c r="CT86" s="1"/>
      <c r="CU86" s="1"/>
      <c r="CV86" s="1"/>
      <c r="CW86" s="1"/>
      <c r="CX86" s="1"/>
      <c r="CY86" s="1"/>
      <c r="CZ86" s="1"/>
      <c r="DA86" s="1"/>
      <c r="DB86" s="1"/>
      <c r="DC86" s="1"/>
      <c r="DD86" s="1"/>
      <c r="DE86" s="1"/>
      <c r="DF86" s="1"/>
    </row>
    <row r="87" spans="2:110" ht="15" hidden="1" customHeight="1">
      <c r="B87" s="585">
        <v>9</v>
      </c>
      <c r="C87" s="585">
        <v>9</v>
      </c>
      <c r="BM87" s="1"/>
      <c r="BN87" s="1"/>
      <c r="BO87" s="1"/>
      <c r="BP87" s="1"/>
      <c r="BQ87" s="1"/>
      <c r="BR87" s="1"/>
      <c r="BS87" s="1"/>
      <c r="BT87" s="26"/>
      <c r="BY87" s="39"/>
      <c r="BZ87" s="39"/>
      <c r="CA87" s="30"/>
      <c r="CB87" s="30"/>
      <c r="CC87" s="30"/>
      <c r="CD87" s="30"/>
      <c r="CE87" s="30"/>
      <c r="CF87" s="30"/>
      <c r="CG87" s="30"/>
      <c r="CH87" s="30"/>
      <c r="CI87" s="30"/>
      <c r="CJ87" s="30"/>
      <c r="CK87" s="30"/>
      <c r="CL87" s="30"/>
      <c r="CM87" s="30"/>
      <c r="CN87" s="30"/>
      <c r="CO87" s="30"/>
      <c r="CP87" s="30"/>
      <c r="CQ87" s="30"/>
      <c r="CR87" s="30"/>
      <c r="CS87" s="30"/>
      <c r="CT87" s="1"/>
      <c r="CU87" s="1"/>
      <c r="CV87" s="1"/>
      <c r="CW87" s="1"/>
      <c r="CX87" s="1"/>
      <c r="CY87" s="1"/>
      <c r="CZ87" s="1"/>
      <c r="DA87" s="1"/>
      <c r="DB87" s="1"/>
      <c r="DC87" s="1"/>
      <c r="DD87" s="1"/>
      <c r="DE87" s="1"/>
      <c r="DF87" s="1"/>
    </row>
    <row r="88" spans="2:110" ht="15" hidden="1" customHeight="1">
      <c r="B88" s="585">
        <v>10</v>
      </c>
      <c r="C88" s="585">
        <v>10</v>
      </c>
      <c r="BM88" s="1"/>
      <c r="BN88" s="1"/>
      <c r="BO88" s="1"/>
      <c r="BP88" s="1"/>
      <c r="BQ88" s="1"/>
      <c r="BR88" s="1"/>
      <c r="BS88" s="1"/>
      <c r="BT88" s="26"/>
      <c r="BY88" s="39"/>
      <c r="BZ88" s="39"/>
      <c r="CA88" s="30"/>
      <c r="CB88" s="30"/>
      <c r="CC88" s="30"/>
      <c r="CD88" s="30"/>
      <c r="CE88" s="30"/>
      <c r="CF88" s="30"/>
      <c r="CG88" s="30"/>
      <c r="CH88" s="30"/>
      <c r="CI88" s="30"/>
      <c r="CJ88" s="30"/>
      <c r="CK88" s="30"/>
      <c r="CL88" s="30"/>
      <c r="CM88" s="30"/>
      <c r="CN88" s="30"/>
      <c r="CO88" s="30"/>
      <c r="CP88" s="30"/>
      <c r="CQ88" s="30"/>
      <c r="CR88" s="30"/>
      <c r="CS88" s="30"/>
      <c r="CT88" s="1"/>
      <c r="CU88" s="1"/>
      <c r="CV88" s="1"/>
      <c r="CW88" s="1"/>
      <c r="CX88" s="1"/>
      <c r="CY88" s="1"/>
      <c r="CZ88" s="1"/>
      <c r="DA88" s="1"/>
      <c r="DB88" s="1"/>
      <c r="DC88" s="1"/>
      <c r="DD88" s="1"/>
      <c r="DE88" s="1"/>
      <c r="DF88" s="1"/>
    </row>
    <row r="89" spans="2:110" ht="15" hidden="1" customHeight="1">
      <c r="B89" s="585"/>
      <c r="C89" s="585">
        <v>11</v>
      </c>
      <c r="BM89" s="1"/>
      <c r="BN89" s="1"/>
      <c r="BO89" s="1"/>
      <c r="BP89" s="1"/>
      <c r="BQ89" s="1"/>
      <c r="BR89" s="1"/>
      <c r="BS89" s="1"/>
      <c r="BT89" s="26"/>
      <c r="BY89" s="39"/>
      <c r="BZ89" s="39"/>
      <c r="CA89" s="30"/>
      <c r="CB89" s="30"/>
      <c r="CC89" s="30"/>
      <c r="CD89" s="30"/>
      <c r="CE89" s="30"/>
      <c r="CF89" s="30"/>
      <c r="CG89" s="30"/>
      <c r="CH89" s="30"/>
      <c r="CI89" s="30"/>
      <c r="CJ89" s="30"/>
      <c r="CK89" s="30"/>
      <c r="CL89" s="30"/>
      <c r="CM89" s="30"/>
      <c r="CN89" s="30"/>
      <c r="CO89" s="30"/>
      <c r="CP89" s="30"/>
      <c r="CQ89" s="30"/>
      <c r="CR89" s="30"/>
      <c r="CS89" s="30"/>
      <c r="CT89" s="1"/>
      <c r="CU89" s="1"/>
      <c r="CV89" s="1"/>
      <c r="CW89" s="1"/>
      <c r="CX89" s="1"/>
      <c r="CY89" s="1"/>
      <c r="CZ89" s="1"/>
      <c r="DA89" s="1"/>
      <c r="DB89" s="1"/>
      <c r="DC89" s="1"/>
      <c r="DD89" s="1"/>
      <c r="DE89" s="1"/>
      <c r="DF89" s="1"/>
    </row>
    <row r="90" spans="2:110" ht="15" hidden="1" customHeight="1">
      <c r="B90" s="585"/>
      <c r="C90" s="585">
        <v>12</v>
      </c>
      <c r="BM90" s="1"/>
      <c r="BN90" s="1"/>
      <c r="BO90" s="1"/>
      <c r="BP90" s="1"/>
      <c r="BQ90" s="1"/>
      <c r="BR90" s="1"/>
      <c r="BS90" s="1"/>
      <c r="BT90" s="26"/>
      <c r="BY90" s="39"/>
      <c r="BZ90" s="39"/>
      <c r="CA90" s="30"/>
      <c r="CB90" s="30"/>
      <c r="CC90" s="30"/>
      <c r="CD90" s="30"/>
      <c r="CE90" s="30"/>
      <c r="CF90" s="30"/>
      <c r="CG90" s="30"/>
      <c r="CH90" s="30"/>
      <c r="CI90" s="30"/>
      <c r="CJ90" s="30"/>
      <c r="CK90" s="30"/>
      <c r="CL90" s="30"/>
      <c r="CM90" s="30"/>
      <c r="CN90" s="30"/>
      <c r="CO90" s="30"/>
      <c r="CP90" s="30"/>
      <c r="CQ90" s="30"/>
      <c r="CR90" s="30"/>
      <c r="CS90" s="30"/>
      <c r="CT90" s="1"/>
      <c r="CU90" s="1"/>
      <c r="CV90" s="1"/>
      <c r="CW90" s="1"/>
      <c r="CX90" s="1"/>
      <c r="CY90" s="1"/>
      <c r="CZ90" s="1"/>
      <c r="DA90" s="1"/>
      <c r="DB90" s="1"/>
      <c r="DC90" s="1"/>
      <c r="DD90" s="1"/>
      <c r="DE90" s="1"/>
      <c r="DF90" s="1"/>
    </row>
    <row r="91" spans="2:110" ht="15" hidden="1" customHeight="1">
      <c r="B91" s="585"/>
      <c r="C91" s="585">
        <v>13</v>
      </c>
      <c r="BM91" s="1"/>
      <c r="BN91" s="1"/>
      <c r="BO91" s="1"/>
      <c r="BP91" s="1"/>
      <c r="BQ91" s="1"/>
      <c r="BR91" s="1"/>
      <c r="BS91" s="1"/>
      <c r="BT91" s="26"/>
      <c r="BY91" s="39"/>
      <c r="BZ91" s="39"/>
      <c r="CA91" s="30"/>
      <c r="CB91" s="30"/>
      <c r="CC91" s="30"/>
      <c r="CD91" s="30"/>
      <c r="CE91" s="30"/>
      <c r="CF91" s="30"/>
      <c r="CG91" s="30"/>
      <c r="CH91" s="30"/>
      <c r="CI91" s="30"/>
      <c r="CJ91" s="30"/>
      <c r="CK91" s="30"/>
      <c r="CL91" s="30"/>
      <c r="CM91" s="30"/>
      <c r="CN91" s="30"/>
      <c r="CO91" s="30"/>
      <c r="CP91" s="30"/>
      <c r="CQ91" s="30"/>
      <c r="CR91" s="30"/>
      <c r="CS91" s="30"/>
      <c r="CT91" s="1"/>
      <c r="CU91" s="1"/>
      <c r="CV91" s="1"/>
      <c r="CW91" s="1"/>
      <c r="CX91" s="1"/>
      <c r="CY91" s="1"/>
      <c r="CZ91" s="1"/>
      <c r="DA91" s="1"/>
      <c r="DB91" s="1"/>
      <c r="DC91" s="1"/>
      <c r="DD91" s="1"/>
      <c r="DE91" s="1"/>
      <c r="DF91" s="1"/>
    </row>
    <row r="92" spans="2:110" ht="15" hidden="1" customHeight="1">
      <c r="B92" s="585"/>
      <c r="C92" s="585">
        <v>14</v>
      </c>
      <c r="BM92" s="1"/>
      <c r="BN92" s="1"/>
      <c r="BO92" s="1"/>
      <c r="BP92" s="1"/>
      <c r="BQ92" s="1"/>
      <c r="BR92" s="1"/>
      <c r="BS92" s="1"/>
      <c r="BT92" s="26"/>
      <c r="BY92" s="39"/>
      <c r="BZ92" s="39"/>
      <c r="CA92" s="30"/>
      <c r="CB92" s="30"/>
      <c r="CC92" s="30"/>
      <c r="CD92" s="30"/>
      <c r="CE92" s="30"/>
      <c r="CF92" s="30"/>
      <c r="CG92" s="30"/>
      <c r="CH92" s="30"/>
      <c r="CI92" s="30"/>
      <c r="CJ92" s="30"/>
      <c r="CK92" s="30"/>
      <c r="CL92" s="30"/>
      <c r="CM92" s="30"/>
      <c r="CN92" s="30"/>
      <c r="CO92" s="30"/>
      <c r="CP92" s="30"/>
      <c r="CQ92" s="30"/>
      <c r="CR92" s="30"/>
      <c r="CS92" s="30"/>
      <c r="CT92" s="1"/>
      <c r="CU92" s="1"/>
      <c r="CV92" s="1"/>
      <c r="CW92" s="1"/>
      <c r="CX92" s="1"/>
      <c r="CY92" s="1"/>
      <c r="CZ92" s="1"/>
      <c r="DA92" s="1"/>
      <c r="DB92" s="1"/>
      <c r="DC92" s="1"/>
      <c r="DD92" s="1"/>
      <c r="DE92" s="1"/>
      <c r="DF92" s="1"/>
    </row>
    <row r="93" spans="2:110" ht="15" hidden="1" customHeight="1">
      <c r="B93" s="585"/>
      <c r="C93" s="585">
        <v>15</v>
      </c>
      <c r="BM93" s="1"/>
      <c r="BN93" s="1"/>
      <c r="BO93" s="1"/>
      <c r="BP93" s="1"/>
      <c r="BQ93" s="1"/>
      <c r="BR93" s="1"/>
      <c r="BS93" s="1"/>
      <c r="BT93" s="26"/>
      <c r="BY93" s="39"/>
      <c r="BZ93" s="39"/>
      <c r="CA93" s="30"/>
      <c r="CB93" s="30"/>
      <c r="CC93" s="30"/>
      <c r="CD93" s="30"/>
      <c r="CE93" s="30"/>
      <c r="CF93" s="30"/>
      <c r="CG93" s="30"/>
      <c r="CH93" s="30"/>
      <c r="CI93" s="30"/>
      <c r="CJ93" s="30"/>
      <c r="CK93" s="30"/>
      <c r="CL93" s="30"/>
      <c r="CM93" s="30"/>
      <c r="CN93" s="30"/>
      <c r="CO93" s="30"/>
      <c r="CP93" s="30"/>
      <c r="CQ93" s="30"/>
      <c r="CR93" s="30"/>
      <c r="CS93" s="30"/>
      <c r="CT93" s="1"/>
      <c r="CU93" s="1"/>
      <c r="CV93" s="1"/>
      <c r="CW93" s="1"/>
      <c r="CX93" s="1"/>
      <c r="CY93" s="1"/>
      <c r="CZ93" s="1"/>
      <c r="DA93" s="1"/>
      <c r="DB93" s="1"/>
      <c r="DC93" s="1"/>
      <c r="DD93" s="1"/>
      <c r="DE93" s="1"/>
      <c r="DF93" s="1"/>
    </row>
    <row r="94" spans="2:110" ht="15" customHeight="1">
      <c r="BM94" s="1"/>
      <c r="BN94" s="1"/>
      <c r="BO94" s="1"/>
      <c r="BP94" s="1"/>
      <c r="BQ94" s="1"/>
      <c r="BR94" s="1"/>
      <c r="BS94" s="1"/>
      <c r="BT94" s="26"/>
      <c r="BY94" s="39"/>
      <c r="BZ94" s="39"/>
      <c r="CA94" s="30"/>
      <c r="CB94" s="30"/>
      <c r="CC94" s="30"/>
      <c r="CD94" s="30"/>
      <c r="CE94" s="30"/>
      <c r="CF94" s="30"/>
      <c r="CG94" s="30"/>
      <c r="CH94" s="30"/>
      <c r="CI94" s="30"/>
      <c r="CJ94" s="30"/>
      <c r="CK94" s="30"/>
      <c r="CL94" s="30"/>
      <c r="CM94" s="30"/>
      <c r="CN94" s="30"/>
      <c r="CO94" s="30"/>
      <c r="CP94" s="30"/>
      <c r="CQ94" s="30"/>
      <c r="CR94" s="30"/>
      <c r="CS94" s="30"/>
      <c r="CT94" s="1"/>
      <c r="CU94" s="1"/>
      <c r="CV94" s="1"/>
      <c r="CW94" s="1"/>
      <c r="CX94" s="1"/>
      <c r="CY94" s="1"/>
      <c r="CZ94" s="1"/>
      <c r="DA94" s="1"/>
      <c r="DB94" s="1"/>
      <c r="DC94" s="1"/>
      <c r="DD94" s="1"/>
      <c r="DE94" s="1"/>
      <c r="DF94" s="1"/>
    </row>
    <row r="95" spans="2:110" ht="15" customHeight="1">
      <c r="BM95" s="1"/>
      <c r="BN95" s="1"/>
      <c r="BO95" s="1"/>
      <c r="BP95" s="1"/>
      <c r="BQ95" s="1"/>
      <c r="BR95" s="1"/>
      <c r="BS95" s="1"/>
      <c r="BT95" s="26"/>
      <c r="BY95" s="39"/>
      <c r="BZ95" s="39"/>
      <c r="CA95" s="30"/>
      <c r="CB95" s="30"/>
      <c r="CC95" s="30"/>
      <c r="CD95" s="30"/>
      <c r="CE95" s="30"/>
      <c r="CF95" s="30"/>
      <c r="CG95" s="30"/>
      <c r="CH95" s="30"/>
      <c r="CI95" s="30"/>
      <c r="CJ95" s="30"/>
      <c r="CK95" s="30"/>
      <c r="CL95" s="30"/>
      <c r="CM95" s="30"/>
      <c r="CN95" s="30"/>
      <c r="CO95" s="30"/>
      <c r="CP95" s="30"/>
      <c r="CQ95" s="30"/>
      <c r="CR95" s="30"/>
      <c r="CS95" s="30"/>
      <c r="CT95" s="1"/>
      <c r="CU95" s="1"/>
      <c r="CV95" s="1"/>
      <c r="CW95" s="1"/>
      <c r="CX95" s="1"/>
      <c r="CY95" s="1"/>
      <c r="CZ95" s="1"/>
      <c r="DA95" s="1"/>
      <c r="DB95" s="1"/>
      <c r="DC95" s="1"/>
      <c r="DD95" s="1"/>
      <c r="DE95" s="1"/>
      <c r="DF95" s="1"/>
    </row>
    <row r="96" spans="2:110" ht="15" customHeight="1">
      <c r="BM96" s="1"/>
      <c r="BN96" s="1"/>
      <c r="BO96" s="1"/>
      <c r="BP96" s="1"/>
      <c r="BQ96" s="1"/>
      <c r="BR96" s="1"/>
      <c r="BS96" s="1"/>
      <c r="BT96" s="26"/>
      <c r="BY96" s="39"/>
      <c r="BZ96" s="39"/>
      <c r="CA96" s="30"/>
      <c r="CB96" s="30"/>
      <c r="CC96" s="30"/>
      <c r="CD96" s="30"/>
      <c r="CE96" s="30"/>
      <c r="CF96" s="30"/>
      <c r="CG96" s="30"/>
      <c r="CH96" s="30"/>
      <c r="CI96" s="30"/>
      <c r="CJ96" s="30"/>
      <c r="CK96" s="30"/>
      <c r="CL96" s="30"/>
      <c r="CM96" s="30"/>
      <c r="CN96" s="30"/>
      <c r="CO96" s="30"/>
      <c r="CP96" s="30"/>
      <c r="CQ96" s="30"/>
      <c r="CR96" s="30"/>
      <c r="CS96" s="30"/>
      <c r="CT96" s="1"/>
      <c r="CU96" s="1"/>
      <c r="CV96" s="1"/>
      <c r="CW96" s="1"/>
      <c r="CX96" s="1"/>
      <c r="CY96" s="1"/>
      <c r="CZ96" s="1"/>
      <c r="DA96" s="1"/>
      <c r="DB96" s="1"/>
      <c r="DC96" s="1"/>
      <c r="DD96" s="1"/>
      <c r="DE96" s="1"/>
      <c r="DF96" s="1"/>
    </row>
    <row r="97" spans="65:110" ht="15" customHeight="1">
      <c r="BM97" s="1"/>
      <c r="BN97" s="1"/>
      <c r="BO97" s="1"/>
      <c r="BP97" s="1"/>
      <c r="BQ97" s="1"/>
      <c r="BR97" s="1"/>
      <c r="BS97" s="1"/>
      <c r="BT97" s="26"/>
      <c r="BY97" s="39"/>
      <c r="BZ97" s="39"/>
      <c r="CA97" s="30"/>
      <c r="CB97" s="30"/>
      <c r="CC97" s="30"/>
      <c r="CD97" s="30"/>
      <c r="CE97" s="30"/>
      <c r="CF97" s="30"/>
      <c r="CG97" s="30"/>
      <c r="CH97" s="30"/>
      <c r="CI97" s="30"/>
      <c r="CJ97" s="30"/>
      <c r="CK97" s="30"/>
      <c r="CL97" s="30"/>
      <c r="CM97" s="30"/>
      <c r="CN97" s="30"/>
      <c r="CO97" s="30"/>
      <c r="CP97" s="30"/>
      <c r="CQ97" s="30"/>
      <c r="CR97" s="30"/>
      <c r="CS97" s="30"/>
      <c r="CT97" s="1"/>
      <c r="CU97" s="1"/>
      <c r="CV97" s="1"/>
      <c r="CW97" s="1"/>
      <c r="CX97" s="1"/>
      <c r="CY97" s="1"/>
      <c r="CZ97" s="1"/>
      <c r="DA97" s="1"/>
      <c r="DB97" s="1"/>
      <c r="DC97" s="1"/>
      <c r="DD97" s="1"/>
      <c r="DE97" s="1"/>
      <c r="DF97" s="1"/>
    </row>
    <row r="98" spans="65:110" ht="15" customHeight="1">
      <c r="BM98" s="1"/>
      <c r="BN98" s="1"/>
      <c r="BO98" s="1"/>
      <c r="BP98" s="1"/>
      <c r="BQ98" s="1"/>
      <c r="BR98" s="1"/>
      <c r="BS98" s="1"/>
      <c r="BT98" s="26"/>
      <c r="BY98" s="39"/>
      <c r="BZ98" s="39"/>
      <c r="CA98" s="30"/>
      <c r="CB98" s="30"/>
      <c r="CC98" s="30"/>
      <c r="CD98" s="30"/>
      <c r="CE98" s="30"/>
      <c r="CF98" s="30"/>
      <c r="CG98" s="30"/>
      <c r="CH98" s="30"/>
      <c r="CI98" s="30"/>
      <c r="CJ98" s="30"/>
      <c r="CK98" s="30"/>
      <c r="CL98" s="30"/>
      <c r="CM98" s="30"/>
      <c r="CN98" s="30"/>
      <c r="CO98" s="30"/>
      <c r="CP98" s="30"/>
      <c r="CQ98" s="30"/>
      <c r="CR98" s="30"/>
      <c r="CS98" s="30"/>
      <c r="CT98" s="1"/>
      <c r="CU98" s="1"/>
      <c r="CV98" s="1"/>
      <c r="CW98" s="1"/>
      <c r="CX98" s="1"/>
      <c r="CY98" s="1"/>
      <c r="CZ98" s="1"/>
      <c r="DA98" s="1"/>
      <c r="DB98" s="1"/>
      <c r="DC98" s="1"/>
      <c r="DD98" s="1"/>
      <c r="DE98" s="1"/>
      <c r="DF98" s="1"/>
    </row>
    <row r="99" spans="65:110" ht="15" customHeight="1">
      <c r="BM99" s="1"/>
      <c r="BN99" s="1"/>
      <c r="BO99" s="1"/>
      <c r="BP99" s="1"/>
      <c r="BQ99" s="1"/>
      <c r="BR99" s="1"/>
      <c r="BS99" s="1"/>
      <c r="BT99" s="26"/>
      <c r="BY99" s="39"/>
      <c r="BZ99" s="39"/>
      <c r="CA99" s="30"/>
      <c r="CB99" s="30"/>
      <c r="CC99" s="30"/>
      <c r="CD99" s="30"/>
      <c r="CE99" s="30"/>
      <c r="CF99" s="30"/>
      <c r="CG99" s="30"/>
      <c r="CH99" s="30"/>
      <c r="CI99" s="30"/>
      <c r="CJ99" s="30"/>
      <c r="CK99" s="30"/>
      <c r="CL99" s="30"/>
      <c r="CM99" s="30"/>
      <c r="CN99" s="30"/>
      <c r="CO99" s="30"/>
      <c r="CP99" s="30"/>
      <c r="CQ99" s="30"/>
      <c r="CR99" s="30"/>
      <c r="CS99" s="30"/>
      <c r="CT99" s="1"/>
      <c r="CU99" s="1"/>
      <c r="CV99" s="1"/>
      <c r="CW99" s="1"/>
      <c r="CX99" s="1"/>
      <c r="CY99" s="1"/>
      <c r="CZ99" s="1"/>
      <c r="DA99" s="1"/>
      <c r="DB99" s="1"/>
      <c r="DC99" s="1"/>
      <c r="DD99" s="1"/>
      <c r="DE99" s="1"/>
      <c r="DF99" s="1"/>
    </row>
    <row r="100" spans="65:110" ht="15" customHeight="1">
      <c r="BM100" s="1"/>
      <c r="BN100" s="1"/>
      <c r="BO100" s="1"/>
      <c r="BP100" s="1"/>
      <c r="BQ100" s="1"/>
      <c r="BR100" s="1"/>
      <c r="BS100" s="1"/>
      <c r="BT100" s="26"/>
      <c r="BY100" s="39"/>
      <c r="BZ100" s="39"/>
      <c r="CA100" s="30"/>
      <c r="CB100" s="30"/>
      <c r="CC100" s="30"/>
      <c r="CD100" s="30"/>
      <c r="CE100" s="30"/>
      <c r="CF100" s="30"/>
      <c r="CG100" s="30"/>
      <c r="CH100" s="30"/>
      <c r="CI100" s="30"/>
      <c r="CJ100" s="30"/>
      <c r="CK100" s="30"/>
      <c r="CL100" s="30"/>
      <c r="CM100" s="30"/>
      <c r="CN100" s="30"/>
      <c r="CO100" s="30"/>
      <c r="CP100" s="30"/>
      <c r="CQ100" s="30"/>
      <c r="CR100" s="30"/>
      <c r="CS100" s="30"/>
      <c r="CT100" s="1"/>
      <c r="CU100" s="1"/>
      <c r="CV100" s="1"/>
      <c r="CW100" s="1"/>
      <c r="CX100" s="1"/>
      <c r="CY100" s="1"/>
      <c r="CZ100" s="1"/>
      <c r="DA100" s="1"/>
      <c r="DB100" s="1"/>
      <c r="DC100" s="1"/>
      <c r="DD100" s="1"/>
      <c r="DE100" s="1"/>
      <c r="DF100" s="1"/>
    </row>
    <row r="101" spans="65:110" ht="15" customHeight="1">
      <c r="BM101" s="1"/>
      <c r="BN101" s="1"/>
      <c r="BO101" s="1"/>
      <c r="BP101" s="1"/>
      <c r="BQ101" s="1"/>
      <c r="BR101" s="1"/>
      <c r="BS101" s="1"/>
      <c r="BT101" s="26"/>
      <c r="BY101" s="39"/>
      <c r="BZ101" s="39"/>
      <c r="CA101" s="30"/>
      <c r="CB101" s="30"/>
      <c r="CC101" s="30"/>
      <c r="CD101" s="30"/>
      <c r="CE101" s="30"/>
      <c r="CF101" s="30"/>
      <c r="CG101" s="30"/>
      <c r="CH101" s="30"/>
      <c r="CI101" s="30"/>
      <c r="CJ101" s="30"/>
      <c r="CK101" s="30"/>
      <c r="CL101" s="30"/>
      <c r="CM101" s="30"/>
      <c r="CN101" s="30"/>
      <c r="CO101" s="30"/>
      <c r="CP101" s="30"/>
      <c r="CQ101" s="30"/>
      <c r="CR101" s="30"/>
      <c r="CS101" s="30"/>
      <c r="CT101" s="1"/>
      <c r="CU101" s="1"/>
      <c r="CV101" s="1"/>
      <c r="CW101" s="1"/>
      <c r="CX101" s="1"/>
      <c r="CY101" s="1"/>
      <c r="CZ101" s="1"/>
      <c r="DA101" s="1"/>
      <c r="DB101" s="1"/>
      <c r="DC101" s="1"/>
      <c r="DD101" s="1"/>
      <c r="DE101" s="1"/>
      <c r="DF101" s="1"/>
    </row>
    <row r="102" spans="65:110" ht="15" customHeight="1">
      <c r="BM102" s="1"/>
      <c r="BN102" s="1"/>
      <c r="BO102" s="1"/>
      <c r="BP102" s="1"/>
      <c r="BQ102" s="1"/>
      <c r="BR102" s="1"/>
      <c r="BS102" s="1"/>
      <c r="BT102" s="26"/>
      <c r="BY102" s="39"/>
      <c r="BZ102" s="39"/>
      <c r="CA102" s="30"/>
      <c r="CB102" s="30"/>
      <c r="CC102" s="30"/>
      <c r="CD102" s="30"/>
      <c r="CE102" s="30"/>
      <c r="CF102" s="30"/>
      <c r="CG102" s="30"/>
      <c r="CH102" s="30"/>
      <c r="CI102" s="30"/>
      <c r="CJ102" s="30"/>
      <c r="CK102" s="30"/>
      <c r="CL102" s="30"/>
      <c r="CM102" s="30"/>
      <c r="CN102" s="30"/>
      <c r="CO102" s="30"/>
      <c r="CP102" s="30"/>
      <c r="CQ102" s="30"/>
      <c r="CR102" s="30"/>
      <c r="CS102" s="30"/>
      <c r="CT102" s="1"/>
      <c r="CU102" s="1"/>
      <c r="CV102" s="1"/>
      <c r="CW102" s="1"/>
      <c r="CX102" s="1"/>
      <c r="CY102" s="1"/>
      <c r="CZ102" s="1"/>
      <c r="DA102" s="1"/>
      <c r="DB102" s="1"/>
      <c r="DC102" s="1"/>
      <c r="DD102" s="1"/>
      <c r="DE102" s="1"/>
      <c r="DF102" s="1"/>
    </row>
    <row r="103" spans="65:110" ht="15" customHeight="1">
      <c r="BM103" s="1"/>
      <c r="BN103" s="1"/>
      <c r="BO103" s="1"/>
      <c r="BP103" s="1"/>
      <c r="BQ103" s="1"/>
      <c r="BR103" s="1"/>
      <c r="BS103" s="1"/>
      <c r="BT103" s="26"/>
      <c r="BY103" s="39"/>
      <c r="BZ103" s="39"/>
      <c r="CA103" s="30"/>
      <c r="CB103" s="30"/>
      <c r="CC103" s="30"/>
      <c r="CD103" s="30"/>
      <c r="CE103" s="30"/>
      <c r="CF103" s="30"/>
      <c r="CG103" s="30"/>
      <c r="CH103" s="30"/>
      <c r="CI103" s="30"/>
      <c r="CJ103" s="30"/>
      <c r="CK103" s="30"/>
      <c r="CL103" s="30"/>
      <c r="CM103" s="30"/>
      <c r="CN103" s="30"/>
      <c r="CO103" s="30"/>
      <c r="CP103" s="30"/>
      <c r="CQ103" s="30"/>
      <c r="CR103" s="30"/>
      <c r="CS103" s="30"/>
      <c r="CT103" s="1"/>
      <c r="CU103" s="1"/>
      <c r="CV103" s="1"/>
      <c r="CW103" s="1"/>
      <c r="CX103" s="1"/>
      <c r="CY103" s="1"/>
      <c r="CZ103" s="1"/>
      <c r="DA103" s="1"/>
      <c r="DB103" s="1"/>
      <c r="DC103" s="1"/>
      <c r="DD103" s="1"/>
      <c r="DE103" s="1"/>
      <c r="DF103" s="1"/>
    </row>
    <row r="104" spans="65:110" ht="15" customHeight="1">
      <c r="BM104" s="1"/>
      <c r="BN104" s="1"/>
      <c r="BO104" s="1"/>
      <c r="BP104" s="1"/>
      <c r="BQ104" s="1"/>
      <c r="BR104" s="1"/>
      <c r="BS104" s="1"/>
      <c r="BT104" s="26"/>
      <c r="BY104" s="39"/>
      <c r="BZ104" s="39"/>
      <c r="CA104" s="30"/>
      <c r="CB104" s="30"/>
      <c r="CC104" s="30"/>
      <c r="CD104" s="30"/>
      <c r="CE104" s="30"/>
      <c r="CF104" s="30"/>
      <c r="CG104" s="30"/>
      <c r="CH104" s="30"/>
      <c r="CI104" s="30"/>
      <c r="CJ104" s="30"/>
      <c r="CK104" s="30"/>
      <c r="CL104" s="30"/>
      <c r="CM104" s="30"/>
      <c r="CN104" s="30"/>
      <c r="CO104" s="30"/>
      <c r="CP104" s="30"/>
      <c r="CQ104" s="30"/>
      <c r="CR104" s="30"/>
      <c r="CS104" s="30"/>
      <c r="CT104" s="1"/>
      <c r="CU104" s="1"/>
      <c r="CV104" s="1"/>
      <c r="CW104" s="1"/>
      <c r="CX104" s="1"/>
      <c r="CY104" s="1"/>
      <c r="CZ104" s="1"/>
      <c r="DA104" s="1"/>
      <c r="DB104" s="1"/>
      <c r="DC104" s="1"/>
      <c r="DD104" s="1"/>
      <c r="DE104" s="1"/>
      <c r="DF104" s="1"/>
    </row>
    <row r="105" spans="65:110" ht="15" customHeight="1">
      <c r="BM105" s="1"/>
      <c r="BN105" s="1"/>
      <c r="BO105" s="1"/>
      <c r="BP105" s="1"/>
      <c r="BQ105" s="1"/>
      <c r="BR105" s="1"/>
      <c r="BS105" s="1"/>
      <c r="BT105" s="26"/>
      <c r="BY105" s="39"/>
      <c r="BZ105" s="39"/>
      <c r="CA105" s="30"/>
      <c r="CB105" s="30"/>
      <c r="CC105" s="30"/>
      <c r="CD105" s="30"/>
      <c r="CE105" s="30"/>
      <c r="CF105" s="30"/>
      <c r="CG105" s="30"/>
      <c r="CH105" s="30"/>
      <c r="CI105" s="30"/>
      <c r="CJ105" s="30"/>
      <c r="CK105" s="30"/>
      <c r="CL105" s="30"/>
      <c r="CM105" s="30"/>
      <c r="CN105" s="30"/>
      <c r="CO105" s="30"/>
      <c r="CP105" s="30"/>
      <c r="CQ105" s="30"/>
      <c r="CR105" s="30"/>
      <c r="CS105" s="30"/>
      <c r="CT105" s="1"/>
      <c r="CU105" s="1"/>
      <c r="CV105" s="1"/>
      <c r="CW105" s="1"/>
      <c r="CX105" s="1"/>
      <c r="CY105" s="1"/>
      <c r="CZ105" s="1"/>
      <c r="DA105" s="1"/>
      <c r="DB105" s="1"/>
      <c r="DC105" s="1"/>
      <c r="DD105" s="1"/>
      <c r="DE105" s="1"/>
      <c r="DF105" s="1"/>
    </row>
    <row r="106" spans="65:110" ht="15" customHeight="1">
      <c r="BM106" s="1"/>
      <c r="BN106" s="1"/>
      <c r="BO106" s="1"/>
      <c r="BP106" s="1"/>
      <c r="BQ106" s="1"/>
      <c r="BR106" s="1"/>
      <c r="BS106" s="1"/>
      <c r="BT106" s="26"/>
      <c r="BY106" s="39"/>
      <c r="BZ106" s="39"/>
      <c r="CA106" s="30"/>
      <c r="CB106" s="30"/>
      <c r="CC106" s="30"/>
      <c r="CD106" s="30"/>
      <c r="CE106" s="30"/>
      <c r="CF106" s="30"/>
      <c r="CG106" s="30"/>
      <c r="CH106" s="30"/>
      <c r="CI106" s="30"/>
      <c r="CJ106" s="30"/>
      <c r="CK106" s="30"/>
      <c r="CL106" s="30"/>
      <c r="CM106" s="30"/>
      <c r="CN106" s="30"/>
      <c r="CO106" s="30"/>
      <c r="CP106" s="30"/>
      <c r="CQ106" s="30"/>
      <c r="CR106" s="30"/>
      <c r="CS106" s="30"/>
      <c r="CT106" s="1"/>
      <c r="CU106" s="1"/>
      <c r="CV106" s="1"/>
      <c r="CW106" s="1"/>
      <c r="CX106" s="1"/>
      <c r="CY106" s="1"/>
      <c r="CZ106" s="1"/>
      <c r="DA106" s="1"/>
      <c r="DB106" s="1"/>
      <c r="DC106" s="1"/>
      <c r="DD106" s="1"/>
      <c r="DE106" s="1"/>
      <c r="DF106" s="1"/>
    </row>
    <row r="107" spans="65:110" ht="15" customHeight="1">
      <c r="BM107" s="1"/>
      <c r="BN107" s="1"/>
      <c r="BO107" s="1"/>
      <c r="BP107" s="1"/>
      <c r="BQ107" s="1"/>
      <c r="BR107" s="1"/>
      <c r="BS107" s="1"/>
      <c r="BT107" s="26"/>
      <c r="BY107" s="39"/>
      <c r="BZ107" s="39"/>
      <c r="CA107" s="30"/>
      <c r="CB107" s="30"/>
      <c r="CC107" s="30"/>
      <c r="CD107" s="30"/>
      <c r="CE107" s="30"/>
      <c r="CF107" s="30"/>
      <c r="CG107" s="30"/>
      <c r="CH107" s="30"/>
      <c r="CI107" s="30"/>
      <c r="CJ107" s="30"/>
      <c r="CK107" s="30"/>
      <c r="CL107" s="30"/>
      <c r="CM107" s="30"/>
      <c r="CN107" s="30"/>
      <c r="CO107" s="30"/>
      <c r="CP107" s="30"/>
      <c r="CQ107" s="30"/>
      <c r="CR107" s="30"/>
      <c r="CS107" s="30"/>
      <c r="CT107" s="1"/>
      <c r="CU107" s="1"/>
      <c r="CV107" s="1"/>
      <c r="CW107" s="1"/>
      <c r="CX107" s="1"/>
      <c r="CY107" s="1"/>
      <c r="CZ107" s="1"/>
      <c r="DA107" s="1"/>
      <c r="DB107" s="1"/>
      <c r="DC107" s="1"/>
      <c r="DD107" s="1"/>
      <c r="DE107" s="1"/>
      <c r="DF107" s="1"/>
    </row>
    <row r="108" spans="65:110" ht="15" customHeight="1">
      <c r="BM108" s="1"/>
      <c r="BN108" s="1"/>
      <c r="BO108" s="1"/>
      <c r="BP108" s="1"/>
      <c r="BQ108" s="1"/>
      <c r="BR108" s="1"/>
      <c r="BS108" s="1"/>
      <c r="BT108" s="26"/>
      <c r="BY108" s="39"/>
      <c r="BZ108" s="39"/>
      <c r="CA108" s="30"/>
      <c r="CB108" s="30"/>
      <c r="CC108" s="30"/>
      <c r="CD108" s="30"/>
      <c r="CE108" s="30"/>
      <c r="CF108" s="30"/>
      <c r="CG108" s="30"/>
      <c r="CH108" s="30"/>
      <c r="CI108" s="30"/>
      <c r="CJ108" s="30"/>
      <c r="CK108" s="30"/>
      <c r="CL108" s="30"/>
      <c r="CM108" s="30"/>
      <c r="CN108" s="30"/>
      <c r="CO108" s="30"/>
      <c r="CP108" s="30"/>
      <c r="CQ108" s="30"/>
      <c r="CR108" s="30"/>
      <c r="CS108" s="30"/>
      <c r="CT108" s="1"/>
      <c r="CU108" s="1"/>
      <c r="CV108" s="1"/>
      <c r="CW108" s="1"/>
      <c r="CX108" s="1"/>
      <c r="CY108" s="1"/>
      <c r="CZ108" s="1"/>
      <c r="DA108" s="1"/>
      <c r="DB108" s="1"/>
      <c r="DC108" s="1"/>
      <c r="DD108" s="1"/>
      <c r="DE108" s="1"/>
      <c r="DF108" s="1"/>
    </row>
    <row r="109" spans="65:110" ht="15" customHeight="1">
      <c r="BM109" s="1"/>
      <c r="BN109" s="1"/>
      <c r="BO109" s="1"/>
      <c r="BP109" s="1"/>
      <c r="BQ109" s="1"/>
      <c r="BR109" s="1"/>
      <c r="BS109" s="1"/>
      <c r="BT109" s="26"/>
      <c r="BY109" s="39"/>
      <c r="BZ109" s="39"/>
      <c r="CA109" s="30"/>
      <c r="CB109" s="30"/>
      <c r="CC109" s="30"/>
      <c r="CD109" s="30"/>
      <c r="CE109" s="30"/>
      <c r="CF109" s="30"/>
      <c r="CG109" s="30"/>
      <c r="CH109" s="30"/>
      <c r="CI109" s="30"/>
      <c r="CJ109" s="30"/>
      <c r="CK109" s="30"/>
      <c r="CL109" s="30"/>
      <c r="CM109" s="30"/>
      <c r="CN109" s="30"/>
      <c r="CO109" s="30"/>
      <c r="CP109" s="30"/>
      <c r="CQ109" s="30"/>
      <c r="CR109" s="30"/>
      <c r="CS109" s="30"/>
      <c r="CT109" s="1"/>
      <c r="CU109" s="1"/>
      <c r="CV109" s="1"/>
      <c r="CW109" s="1"/>
      <c r="CX109" s="1"/>
      <c r="CY109" s="1"/>
      <c r="CZ109" s="1"/>
      <c r="DA109" s="1"/>
      <c r="DB109" s="1"/>
      <c r="DC109" s="1"/>
      <c r="DD109" s="1"/>
      <c r="DE109" s="1"/>
      <c r="DF109" s="1"/>
    </row>
    <row r="110" spans="65:110" ht="15" customHeight="1">
      <c r="BM110" s="1"/>
      <c r="BN110" s="1"/>
      <c r="BO110" s="1"/>
      <c r="BP110" s="1"/>
      <c r="BQ110" s="1"/>
      <c r="BR110" s="1"/>
      <c r="BS110" s="1"/>
      <c r="BT110" s="26"/>
      <c r="BY110" s="39"/>
      <c r="BZ110" s="39"/>
      <c r="CA110" s="30"/>
      <c r="CB110" s="30"/>
      <c r="CC110" s="30"/>
      <c r="CD110" s="30"/>
      <c r="CE110" s="30"/>
      <c r="CF110" s="30"/>
      <c r="CG110" s="30"/>
      <c r="CH110" s="30"/>
      <c r="CI110" s="30"/>
      <c r="CJ110" s="30"/>
      <c r="CK110" s="30"/>
      <c r="CL110" s="30"/>
      <c r="CM110" s="30"/>
      <c r="CN110" s="30"/>
      <c r="CO110" s="30"/>
      <c r="CP110" s="30"/>
      <c r="CQ110" s="30"/>
      <c r="CR110" s="30"/>
      <c r="CS110" s="30"/>
      <c r="CT110" s="1"/>
      <c r="CU110" s="1"/>
      <c r="CV110" s="1"/>
      <c r="CW110" s="1"/>
      <c r="CX110" s="1"/>
      <c r="CY110" s="1"/>
      <c r="CZ110" s="1"/>
      <c r="DA110" s="1"/>
      <c r="DB110" s="1"/>
      <c r="DC110" s="1"/>
      <c r="DD110" s="1"/>
      <c r="DE110" s="1"/>
      <c r="DF110" s="1"/>
    </row>
    <row r="111" spans="65:110" ht="15" customHeight="1">
      <c r="BM111" s="1"/>
      <c r="BN111" s="1"/>
      <c r="BO111" s="1"/>
      <c r="BP111" s="1"/>
      <c r="BQ111" s="1"/>
      <c r="BR111" s="1"/>
      <c r="BS111" s="1"/>
      <c r="BT111" s="26"/>
      <c r="BY111" s="39"/>
      <c r="BZ111" s="39"/>
      <c r="CA111" s="30"/>
      <c r="CB111" s="30"/>
      <c r="CC111" s="30"/>
      <c r="CD111" s="30"/>
      <c r="CE111" s="30"/>
      <c r="CF111" s="30"/>
      <c r="CG111" s="30"/>
      <c r="CH111" s="30"/>
      <c r="CI111" s="30"/>
      <c r="CJ111" s="30"/>
      <c r="CK111" s="30"/>
      <c r="CL111" s="30"/>
      <c r="CM111" s="30"/>
      <c r="CN111" s="30"/>
      <c r="CO111" s="30"/>
      <c r="CP111" s="30"/>
      <c r="CQ111" s="30"/>
      <c r="CR111" s="30"/>
      <c r="CS111" s="30"/>
      <c r="CT111" s="1"/>
      <c r="CU111" s="1"/>
      <c r="CV111" s="1"/>
      <c r="CW111" s="1"/>
      <c r="CX111" s="1"/>
      <c r="CY111" s="1"/>
      <c r="CZ111" s="1"/>
      <c r="DA111" s="1"/>
      <c r="DB111" s="1"/>
      <c r="DC111" s="1"/>
      <c r="DD111" s="1"/>
      <c r="DE111" s="1"/>
      <c r="DF111" s="1"/>
    </row>
    <row r="112" spans="65:110" ht="15" customHeight="1">
      <c r="BM112" s="1"/>
      <c r="BN112" s="1"/>
      <c r="BO112" s="1"/>
      <c r="BP112" s="1"/>
      <c r="BQ112" s="1"/>
      <c r="BR112" s="1"/>
      <c r="BS112" s="1"/>
      <c r="BT112" s="26"/>
      <c r="BY112" s="39"/>
      <c r="BZ112" s="39"/>
      <c r="CA112" s="30"/>
      <c r="CB112" s="30"/>
      <c r="CC112" s="30"/>
      <c r="CD112" s="30"/>
      <c r="CE112" s="30"/>
      <c r="CF112" s="30"/>
      <c r="CG112" s="30"/>
      <c r="CH112" s="30"/>
      <c r="CI112" s="30"/>
      <c r="CJ112" s="30"/>
      <c r="CK112" s="30"/>
      <c r="CL112" s="30"/>
      <c r="CM112" s="30"/>
      <c r="CN112" s="30"/>
      <c r="CO112" s="30"/>
      <c r="CP112" s="30"/>
      <c r="CQ112" s="30"/>
      <c r="CR112" s="30"/>
      <c r="CS112" s="30"/>
      <c r="CT112" s="1"/>
      <c r="CU112" s="1"/>
      <c r="CV112" s="1"/>
      <c r="CW112" s="1"/>
      <c r="CX112" s="1"/>
      <c r="CY112" s="1"/>
      <c r="CZ112" s="1"/>
      <c r="DA112" s="1"/>
      <c r="DB112" s="1"/>
      <c r="DC112" s="1"/>
      <c r="DD112" s="1"/>
      <c r="DE112" s="1"/>
      <c r="DF112" s="1"/>
    </row>
    <row r="113" spans="65:110" ht="15" customHeight="1">
      <c r="BM113" s="1"/>
      <c r="BN113" s="1"/>
      <c r="BO113" s="1"/>
      <c r="BP113" s="1"/>
      <c r="BQ113" s="1"/>
      <c r="BR113" s="1"/>
      <c r="BS113" s="1"/>
      <c r="BT113" s="26"/>
      <c r="BY113" s="39"/>
      <c r="BZ113" s="39"/>
      <c r="CA113" s="30"/>
      <c r="CB113" s="30"/>
      <c r="CC113" s="30"/>
      <c r="CD113" s="30"/>
      <c r="CE113" s="30"/>
      <c r="CF113" s="30"/>
      <c r="CG113" s="30"/>
      <c r="CH113" s="30"/>
      <c r="CI113" s="30"/>
      <c r="CJ113" s="30"/>
      <c r="CK113" s="30"/>
      <c r="CL113" s="30"/>
      <c r="CM113" s="30"/>
      <c r="CN113" s="30"/>
      <c r="CO113" s="30"/>
      <c r="CP113" s="30"/>
      <c r="CQ113" s="30"/>
      <c r="CR113" s="30"/>
      <c r="CS113" s="30"/>
      <c r="CT113" s="1"/>
      <c r="CU113" s="1"/>
      <c r="CV113" s="1"/>
      <c r="CW113" s="1"/>
      <c r="CX113" s="1"/>
      <c r="CY113" s="1"/>
      <c r="CZ113" s="1"/>
      <c r="DA113" s="1"/>
      <c r="DB113" s="1"/>
      <c r="DC113" s="1"/>
      <c r="DD113" s="1"/>
      <c r="DE113" s="1"/>
      <c r="DF113" s="1"/>
    </row>
    <row r="114" spans="65:110" ht="15" customHeight="1">
      <c r="BM114" s="1"/>
      <c r="BN114" s="1"/>
      <c r="BO114" s="1"/>
      <c r="BP114" s="1"/>
      <c r="BQ114" s="1"/>
      <c r="BR114" s="1"/>
      <c r="BS114" s="1"/>
      <c r="BT114" s="26"/>
      <c r="BY114" s="39"/>
      <c r="BZ114" s="39"/>
      <c r="CA114" s="30"/>
      <c r="CB114" s="30"/>
      <c r="CC114" s="30"/>
      <c r="CD114" s="30"/>
      <c r="CE114" s="30"/>
      <c r="CF114" s="30"/>
      <c r="CG114" s="30"/>
      <c r="CH114" s="30"/>
      <c r="CI114" s="30"/>
      <c r="CJ114" s="30"/>
      <c r="CK114" s="30"/>
      <c r="CL114" s="30"/>
      <c r="CM114" s="30"/>
      <c r="CN114" s="30"/>
      <c r="CO114" s="30"/>
      <c r="CP114" s="30"/>
      <c r="CQ114" s="30"/>
      <c r="CR114" s="30"/>
      <c r="CS114" s="30"/>
      <c r="CT114" s="1"/>
      <c r="CU114" s="1"/>
      <c r="CV114" s="1"/>
      <c r="CW114" s="1"/>
      <c r="CX114" s="1"/>
      <c r="CY114" s="1"/>
      <c r="CZ114" s="1"/>
      <c r="DA114" s="1"/>
      <c r="DB114" s="1"/>
      <c r="DC114" s="1"/>
      <c r="DD114" s="1"/>
      <c r="DE114" s="1"/>
      <c r="DF114" s="1"/>
    </row>
    <row r="115" spans="65:110" ht="15" customHeight="1">
      <c r="BM115" s="1"/>
      <c r="BN115" s="1"/>
      <c r="BO115" s="1"/>
      <c r="BP115" s="1"/>
      <c r="BQ115" s="1"/>
      <c r="BR115" s="1"/>
      <c r="BS115" s="1"/>
      <c r="BT115" s="26"/>
      <c r="CT115" s="1"/>
      <c r="CU115" s="1"/>
      <c r="CV115" s="1"/>
      <c r="CW115" s="1"/>
      <c r="CX115" s="1"/>
      <c r="CY115" s="1"/>
      <c r="CZ115" s="1"/>
      <c r="DA115" s="1"/>
      <c r="DB115" s="1"/>
      <c r="DC115" s="1"/>
      <c r="DD115" s="1"/>
      <c r="DE115" s="1"/>
      <c r="DF115" s="1"/>
    </row>
    <row r="116" spans="65:110" ht="15" customHeight="1">
      <c r="BM116" s="1"/>
      <c r="BN116" s="1"/>
      <c r="BO116" s="1"/>
      <c r="BP116" s="1"/>
      <c r="BQ116" s="1"/>
      <c r="BR116" s="1"/>
      <c r="BS116" s="1"/>
      <c r="BT116" s="26"/>
      <c r="CT116" s="1"/>
      <c r="CU116" s="1"/>
      <c r="CV116" s="1"/>
      <c r="CW116" s="1"/>
      <c r="CX116" s="1"/>
      <c r="CY116" s="1"/>
      <c r="CZ116" s="1"/>
      <c r="DA116" s="1"/>
      <c r="DB116" s="1"/>
      <c r="DC116" s="1"/>
      <c r="DD116" s="1"/>
      <c r="DE116" s="1"/>
      <c r="DF116" s="1"/>
    </row>
    <row r="117" spans="65:110" ht="15" customHeight="1">
      <c r="BM117" s="1"/>
      <c r="BN117" s="1"/>
      <c r="BO117" s="1"/>
      <c r="BP117" s="1"/>
      <c r="BQ117" s="1"/>
      <c r="BR117" s="1"/>
      <c r="BS117" s="1"/>
      <c r="BT117" s="26"/>
      <c r="CT117" s="1"/>
      <c r="CU117" s="1"/>
      <c r="CV117" s="1"/>
      <c r="CW117" s="1"/>
      <c r="CX117" s="1"/>
      <c r="CY117" s="1"/>
      <c r="CZ117" s="1"/>
      <c r="DA117" s="1"/>
      <c r="DB117" s="1"/>
      <c r="DC117" s="1"/>
      <c r="DD117" s="1"/>
      <c r="DE117" s="1"/>
      <c r="DF117" s="1"/>
    </row>
    <row r="118" spans="65:110" ht="15" customHeight="1">
      <c r="BM118" s="1"/>
      <c r="BN118" s="1"/>
      <c r="BO118" s="1"/>
      <c r="BP118" s="1"/>
      <c r="BQ118" s="1"/>
      <c r="BR118" s="1"/>
      <c r="BS118" s="1"/>
      <c r="BT118" s="26"/>
      <c r="CT118" s="1"/>
      <c r="CU118" s="1"/>
      <c r="CV118" s="1"/>
      <c r="CW118" s="1"/>
      <c r="CX118" s="1"/>
      <c r="CY118" s="1"/>
      <c r="CZ118" s="1"/>
      <c r="DA118" s="1"/>
      <c r="DB118" s="1"/>
      <c r="DC118" s="1"/>
      <c r="DD118" s="1"/>
      <c r="DE118" s="1"/>
      <c r="DF118" s="1"/>
    </row>
    <row r="119" spans="65:110" ht="15" customHeight="1">
      <c r="BM119" s="1"/>
      <c r="BN119" s="1"/>
      <c r="BO119" s="1"/>
      <c r="BP119" s="1"/>
      <c r="BQ119" s="1"/>
      <c r="BR119" s="1"/>
      <c r="BS119" s="1"/>
      <c r="BT119" s="26"/>
      <c r="CT119" s="1"/>
      <c r="CU119" s="1"/>
      <c r="CV119" s="1"/>
      <c r="CW119" s="1"/>
      <c r="CX119" s="1"/>
      <c r="CY119" s="1"/>
      <c r="CZ119" s="1"/>
      <c r="DA119" s="1"/>
      <c r="DB119" s="1"/>
      <c r="DC119" s="1"/>
      <c r="DD119" s="1"/>
      <c r="DE119" s="1"/>
      <c r="DF119" s="1"/>
    </row>
    <row r="120" spans="65:110" ht="15" customHeight="1">
      <c r="BM120" s="1"/>
      <c r="BN120" s="1"/>
      <c r="BO120" s="1"/>
      <c r="BP120" s="1"/>
      <c r="BQ120" s="1"/>
      <c r="BR120" s="1"/>
      <c r="BS120" s="1"/>
      <c r="BT120" s="26"/>
      <c r="CT120" s="1"/>
      <c r="CU120" s="1"/>
      <c r="CV120" s="1"/>
      <c r="CW120" s="1"/>
      <c r="CX120" s="1"/>
      <c r="CY120" s="1"/>
      <c r="CZ120" s="1"/>
      <c r="DA120" s="1"/>
      <c r="DB120" s="1"/>
      <c r="DC120" s="1"/>
      <c r="DD120" s="1"/>
      <c r="DE120" s="1"/>
      <c r="DF120" s="1"/>
    </row>
    <row r="121" spans="65:110" ht="15" customHeight="1">
      <c r="BM121" s="1"/>
      <c r="BN121" s="1"/>
      <c r="BO121" s="1"/>
      <c r="BP121" s="1"/>
      <c r="BQ121" s="1"/>
      <c r="BR121" s="1"/>
      <c r="BS121" s="1"/>
      <c r="BT121" s="26"/>
      <c r="CT121" s="1"/>
      <c r="CU121" s="1"/>
      <c r="CV121" s="1"/>
      <c r="CW121" s="1"/>
      <c r="CX121" s="1"/>
      <c r="CY121" s="1"/>
      <c r="CZ121" s="1"/>
      <c r="DA121" s="1"/>
      <c r="DB121" s="1"/>
      <c r="DC121" s="1"/>
      <c r="DD121" s="1"/>
      <c r="DE121" s="1"/>
      <c r="DF121" s="1"/>
    </row>
    <row r="122" spans="65:110" ht="15" customHeight="1">
      <c r="BM122" s="1"/>
      <c r="BN122" s="1"/>
      <c r="BO122" s="1"/>
      <c r="BP122" s="1"/>
      <c r="BQ122" s="1"/>
      <c r="BR122" s="1"/>
      <c r="BS122" s="1"/>
      <c r="BT122" s="26"/>
      <c r="CT122" s="1"/>
      <c r="CU122" s="1"/>
      <c r="CV122" s="1"/>
      <c r="CW122" s="1"/>
      <c r="CX122" s="1"/>
      <c r="CY122" s="1"/>
      <c r="CZ122" s="1"/>
      <c r="DA122" s="1"/>
      <c r="DB122" s="1"/>
      <c r="DC122" s="1"/>
      <c r="DD122" s="1"/>
      <c r="DE122" s="1"/>
      <c r="DF122" s="1"/>
    </row>
    <row r="123" spans="65:110" ht="15" customHeight="1">
      <c r="BM123" s="1"/>
      <c r="BN123" s="1"/>
      <c r="BO123" s="1"/>
      <c r="BP123" s="1"/>
      <c r="BQ123" s="1"/>
      <c r="BR123" s="1"/>
      <c r="BS123" s="1"/>
      <c r="BT123" s="26"/>
      <c r="CT123" s="1"/>
      <c r="CU123" s="1"/>
      <c r="CV123" s="1"/>
      <c r="CW123" s="1"/>
      <c r="CX123" s="1"/>
      <c r="CY123" s="1"/>
      <c r="CZ123" s="1"/>
      <c r="DA123" s="1"/>
      <c r="DB123" s="1"/>
      <c r="DC123" s="1"/>
      <c r="DD123" s="1"/>
      <c r="DE123" s="1"/>
      <c r="DF123" s="1"/>
    </row>
    <row r="124" spans="65:110" ht="15" customHeight="1">
      <c r="BM124" s="1"/>
      <c r="BN124" s="1"/>
      <c r="BO124" s="1"/>
      <c r="BP124" s="1"/>
      <c r="BQ124" s="1"/>
      <c r="BR124" s="1"/>
      <c r="BS124" s="1"/>
      <c r="BT124" s="26"/>
      <c r="CT124" s="1"/>
      <c r="CU124" s="1"/>
      <c r="CV124" s="1"/>
      <c r="CW124" s="1"/>
      <c r="CX124" s="1"/>
      <c r="CY124" s="1"/>
      <c r="CZ124" s="1"/>
      <c r="DA124" s="1"/>
      <c r="DB124" s="1"/>
      <c r="DC124" s="1"/>
      <c r="DD124" s="1"/>
      <c r="DE124" s="1"/>
      <c r="DF124" s="1"/>
    </row>
    <row r="125" spans="65:110" ht="15" customHeight="1">
      <c r="BM125" s="1"/>
      <c r="BN125" s="1"/>
      <c r="BO125" s="1"/>
      <c r="BP125" s="1"/>
      <c r="BQ125" s="1"/>
      <c r="BR125" s="1"/>
      <c r="BS125" s="1"/>
      <c r="BT125" s="26"/>
      <c r="CT125" s="1"/>
      <c r="CU125" s="1"/>
      <c r="CV125" s="1"/>
      <c r="CW125" s="1"/>
      <c r="CX125" s="1"/>
      <c r="CY125" s="1"/>
      <c r="CZ125" s="1"/>
      <c r="DA125" s="1"/>
      <c r="DB125" s="1"/>
      <c r="DC125" s="1"/>
      <c r="DD125" s="1"/>
      <c r="DE125" s="1"/>
      <c r="DF125" s="1"/>
    </row>
    <row r="126" spans="65:110" ht="15" customHeight="1">
      <c r="BM126" s="1"/>
      <c r="BN126" s="1"/>
      <c r="BO126" s="1"/>
      <c r="BP126" s="1"/>
      <c r="BQ126" s="1"/>
      <c r="BR126" s="1"/>
      <c r="BS126" s="1"/>
      <c r="BT126" s="26"/>
      <c r="BV126" s="26"/>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row>
    <row r="127" spans="65:110" ht="15" customHeight="1">
      <c r="BM127" s="1"/>
      <c r="BN127" s="1"/>
      <c r="BO127" s="1"/>
      <c r="BP127" s="1"/>
      <c r="BQ127" s="1"/>
      <c r="BR127" s="1"/>
      <c r="BS127" s="1"/>
      <c r="BT127" s="26"/>
      <c r="BV127" s="26"/>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row>
    <row r="128" spans="65:110" ht="15" customHeight="1">
      <c r="BM128" s="1"/>
      <c r="BN128" s="1"/>
      <c r="BO128" s="1"/>
      <c r="BP128" s="1"/>
      <c r="BQ128" s="1"/>
      <c r="BR128" s="1"/>
      <c r="BS128" s="1"/>
      <c r="BT128" s="26"/>
      <c r="BV128" s="26"/>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row>
    <row r="129" spans="65:110" ht="15" customHeight="1">
      <c r="BM129" s="1"/>
      <c r="BN129" s="1"/>
      <c r="BO129" s="1"/>
      <c r="BP129" s="1"/>
      <c r="BQ129" s="1"/>
      <c r="BR129" s="1"/>
      <c r="BS129" s="1"/>
      <c r="BT129" s="26"/>
      <c r="BV129" s="26"/>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row>
    <row r="130" spans="65:110" ht="15" customHeight="1">
      <c r="BM130" s="1"/>
      <c r="BN130" s="1"/>
      <c r="BO130" s="1"/>
      <c r="BP130" s="1"/>
      <c r="BQ130" s="1"/>
      <c r="BR130" s="1"/>
      <c r="BS130" s="1"/>
      <c r="BT130" s="26"/>
      <c r="BV130" s="26"/>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row>
    <row r="131" spans="65:110" ht="15" customHeight="1">
      <c r="BM131" s="1"/>
      <c r="BN131" s="1"/>
      <c r="BO131" s="1"/>
      <c r="BP131" s="1"/>
      <c r="BQ131" s="1"/>
      <c r="BR131" s="1"/>
      <c r="BS131" s="1"/>
      <c r="BT131" s="26"/>
      <c r="BV131" s="26"/>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row>
    <row r="132" spans="65:110" ht="15" customHeight="1">
      <c r="BM132" s="1"/>
      <c r="BN132" s="1"/>
      <c r="BO132" s="1"/>
      <c r="BP132" s="1"/>
      <c r="BQ132" s="1"/>
      <c r="BR132" s="1"/>
      <c r="BS132" s="1"/>
      <c r="BT132" s="26"/>
      <c r="BV132" s="26"/>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row>
    <row r="133" spans="65:110" ht="15" customHeight="1">
      <c r="BM133" s="1"/>
      <c r="BN133" s="1"/>
      <c r="BO133" s="1"/>
      <c r="BP133" s="1"/>
      <c r="BQ133" s="1"/>
      <c r="BR133" s="1"/>
      <c r="BS133" s="1"/>
      <c r="BT133" s="26"/>
      <c r="BV133" s="26"/>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row>
    <row r="134" spans="65:110" ht="15" customHeight="1">
      <c r="BM134" s="1"/>
      <c r="BN134" s="1"/>
      <c r="BO134" s="1"/>
      <c r="BP134" s="1"/>
      <c r="BQ134" s="1"/>
      <c r="BR134" s="1"/>
      <c r="BS134" s="1"/>
      <c r="BT134" s="26"/>
      <c r="BV134" s="26"/>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row>
    <row r="135" spans="65:110" ht="15" customHeight="1">
      <c r="BM135" s="1"/>
      <c r="BN135" s="1"/>
      <c r="BO135" s="1"/>
      <c r="BP135" s="1"/>
      <c r="BQ135" s="1"/>
      <c r="BR135" s="1"/>
      <c r="BS135" s="1"/>
      <c r="BT135" s="26"/>
      <c r="BV135" s="26"/>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row>
    <row r="136" spans="65:110" ht="15" customHeight="1">
      <c r="BM136" s="1"/>
      <c r="BN136" s="1"/>
      <c r="BO136" s="1"/>
      <c r="BP136" s="1"/>
      <c r="BQ136" s="1"/>
      <c r="BR136" s="1"/>
      <c r="BS136" s="1"/>
      <c r="BT136" s="26"/>
      <c r="BV136" s="26"/>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row>
    <row r="137" spans="65:110" ht="15" customHeight="1">
      <c r="BM137" s="1"/>
      <c r="BN137" s="1"/>
      <c r="BO137" s="1"/>
      <c r="BP137" s="1"/>
      <c r="BQ137" s="1"/>
      <c r="BR137" s="1"/>
      <c r="BS137" s="1"/>
      <c r="BT137" s="26"/>
      <c r="BV137" s="26"/>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row>
    <row r="138" spans="65:110" ht="15" customHeight="1">
      <c r="BM138" s="1"/>
      <c r="BN138" s="1"/>
      <c r="BO138" s="1"/>
      <c r="BP138" s="1"/>
      <c r="BQ138" s="1"/>
      <c r="BR138" s="1"/>
      <c r="BS138" s="1"/>
      <c r="BT138" s="26"/>
      <c r="BV138" s="26"/>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row>
    <row r="139" spans="65:110" ht="15" customHeight="1">
      <c r="BM139" s="1"/>
      <c r="BN139" s="1"/>
      <c r="BO139" s="1"/>
      <c r="BP139" s="1"/>
      <c r="BQ139" s="1"/>
      <c r="BR139" s="1"/>
      <c r="BS139" s="1"/>
      <c r="BT139" s="26"/>
      <c r="BV139" s="26"/>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row>
    <row r="140" spans="65:110" ht="15" customHeight="1">
      <c r="BM140" s="1"/>
      <c r="BN140" s="1"/>
      <c r="BO140" s="1"/>
      <c r="BP140" s="1"/>
      <c r="BQ140" s="1"/>
      <c r="BR140" s="1"/>
      <c r="BS140" s="1"/>
      <c r="BT140" s="26"/>
      <c r="BV140" s="26"/>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row>
    <row r="141" spans="65:110" ht="15" customHeight="1">
      <c r="BM141" s="1"/>
      <c r="BN141" s="1"/>
      <c r="BO141" s="1"/>
      <c r="BP141" s="1"/>
      <c r="BQ141" s="1"/>
      <c r="BR141" s="1"/>
      <c r="BS141" s="1"/>
      <c r="BT141" s="26"/>
      <c r="BV141" s="26"/>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row>
    <row r="142" spans="65:110" ht="15" customHeight="1">
      <c r="BM142" s="1"/>
      <c r="BN142" s="1"/>
      <c r="BO142" s="1"/>
      <c r="BP142" s="1"/>
      <c r="BQ142" s="1"/>
      <c r="BR142" s="1"/>
      <c r="BS142" s="1"/>
      <c r="BT142" s="26"/>
      <c r="BV142" s="26"/>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row>
    <row r="143" spans="65:110" ht="15" customHeight="1">
      <c r="BM143" s="1"/>
      <c r="BN143" s="1"/>
      <c r="BO143" s="1"/>
      <c r="BP143" s="1"/>
      <c r="BQ143" s="1"/>
      <c r="BR143" s="1"/>
      <c r="BS143" s="1"/>
      <c r="BT143" s="26"/>
      <c r="BV143" s="26"/>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row>
    <row r="144" spans="65:110" ht="15" customHeight="1">
      <c r="BM144" s="1"/>
      <c r="BN144" s="1"/>
      <c r="BO144" s="1"/>
      <c r="BP144" s="1"/>
      <c r="BQ144" s="1"/>
      <c r="BR144" s="1"/>
      <c r="BS144" s="1"/>
      <c r="BT144" s="26"/>
      <c r="BV144" s="26"/>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row>
    <row r="145" spans="65:110" ht="15" customHeight="1">
      <c r="BM145" s="1"/>
      <c r="BN145" s="1"/>
      <c r="BO145" s="1"/>
      <c r="BP145" s="1"/>
      <c r="BQ145" s="1"/>
      <c r="BR145" s="1"/>
      <c r="BS145" s="1"/>
      <c r="BT145" s="26"/>
      <c r="BV145" s="26"/>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row>
    <row r="146" spans="65:110" ht="15" customHeight="1">
      <c r="BM146" s="1"/>
      <c r="BN146" s="1"/>
      <c r="BO146" s="1"/>
      <c r="BP146" s="1"/>
      <c r="BQ146" s="1"/>
      <c r="BR146" s="1"/>
      <c r="BS146" s="1"/>
      <c r="BT146" s="26"/>
      <c r="BV146" s="26"/>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row>
    <row r="147" spans="65:110" ht="15" customHeight="1">
      <c r="BM147" s="1"/>
      <c r="BN147" s="1"/>
      <c r="BO147" s="1"/>
      <c r="BP147" s="1"/>
      <c r="BQ147" s="1"/>
      <c r="BR147" s="1"/>
      <c r="BS147" s="1"/>
      <c r="BT147" s="26"/>
      <c r="BV147" s="26"/>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row>
    <row r="148" spans="65:110" ht="15" customHeight="1">
      <c r="BM148" s="1"/>
      <c r="BN148" s="1"/>
      <c r="BO148" s="1"/>
      <c r="BP148" s="1"/>
      <c r="BQ148" s="1"/>
      <c r="BR148" s="1"/>
      <c r="BS148" s="1"/>
      <c r="BT148" s="26"/>
      <c r="BV148" s="26"/>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row>
    <row r="149" spans="65:110" ht="15" customHeight="1">
      <c r="BM149" s="1"/>
      <c r="BN149" s="1"/>
      <c r="BO149" s="1"/>
      <c r="BP149" s="1"/>
      <c r="BQ149" s="1"/>
      <c r="BR149" s="1"/>
      <c r="BS149" s="1"/>
      <c r="BT149" s="26"/>
      <c r="BV149" s="26"/>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row>
    <row r="150" spans="65:110" ht="15" customHeight="1">
      <c r="BM150" s="1"/>
      <c r="BN150" s="1"/>
      <c r="BO150" s="1"/>
      <c r="BP150" s="1"/>
      <c r="BQ150" s="1"/>
      <c r="BR150" s="1"/>
      <c r="BS150" s="1"/>
      <c r="BT150" s="26"/>
      <c r="BV150" s="26"/>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row>
    <row r="151" spans="65:110" ht="15" customHeight="1">
      <c r="BM151" s="1"/>
      <c r="BN151" s="1"/>
      <c r="BO151" s="1"/>
      <c r="BP151" s="1"/>
      <c r="BQ151" s="1"/>
      <c r="BR151" s="1"/>
      <c r="BS151" s="1"/>
      <c r="BT151" s="26"/>
      <c r="BV151" s="26"/>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row>
    <row r="152" spans="65:110" ht="15" customHeight="1">
      <c r="BM152" s="1"/>
      <c r="BN152" s="1"/>
      <c r="BO152" s="1"/>
      <c r="BP152" s="1"/>
      <c r="BQ152" s="1"/>
      <c r="BR152" s="1"/>
      <c r="BS152" s="1"/>
      <c r="BT152" s="26"/>
      <c r="BV152" s="26"/>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row>
    <row r="153" spans="65:110" ht="15" customHeight="1">
      <c r="BM153" s="1"/>
      <c r="BN153" s="1"/>
      <c r="BO153" s="1"/>
      <c r="BP153" s="1"/>
      <c r="BQ153" s="1"/>
      <c r="BR153" s="1"/>
      <c r="BS153" s="1"/>
      <c r="BT153" s="26"/>
      <c r="BV153" s="26"/>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row>
    <row r="154" spans="65:110" ht="15" customHeight="1">
      <c r="BM154" s="1"/>
      <c r="BN154" s="1"/>
      <c r="BO154" s="1"/>
      <c r="BP154" s="1"/>
      <c r="BQ154" s="1"/>
      <c r="BR154" s="1"/>
      <c r="BS154" s="1"/>
      <c r="BT154" s="26"/>
      <c r="BV154" s="26"/>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row>
    <row r="155" spans="65:110" ht="15" customHeight="1">
      <c r="BM155" s="1"/>
      <c r="BN155" s="1"/>
      <c r="BO155" s="1"/>
      <c r="BP155" s="1"/>
      <c r="BQ155" s="1"/>
      <c r="BR155" s="1"/>
      <c r="BS155" s="1"/>
      <c r="BT155" s="26"/>
      <c r="BV155" s="26"/>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row>
    <row r="156" spans="65:110" ht="15" customHeight="1">
      <c r="BM156" s="1"/>
      <c r="BN156" s="1"/>
      <c r="BO156" s="1"/>
      <c r="BP156" s="1"/>
      <c r="BQ156" s="1"/>
      <c r="BR156" s="1"/>
      <c r="BS156" s="1"/>
      <c r="BT156" s="26"/>
      <c r="BV156" s="26"/>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row>
    <row r="157" spans="65:110" ht="15" customHeight="1">
      <c r="BM157" s="1"/>
      <c r="BN157" s="1"/>
      <c r="BO157" s="1"/>
      <c r="BP157" s="1"/>
      <c r="BQ157" s="1"/>
      <c r="BR157" s="1"/>
      <c r="BS157" s="1"/>
      <c r="BT157" s="26"/>
      <c r="BV157" s="26"/>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row>
    <row r="158" spans="65:110" ht="15" customHeight="1">
      <c r="BM158" s="1"/>
      <c r="BN158" s="1"/>
      <c r="BO158" s="1"/>
      <c r="BP158" s="1"/>
      <c r="BQ158" s="1"/>
      <c r="BR158" s="1"/>
      <c r="BS158" s="1"/>
      <c r="BT158" s="26"/>
      <c r="BV158" s="26"/>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row>
    <row r="159" spans="65:110" ht="15" customHeight="1">
      <c r="BM159" s="1"/>
      <c r="BN159" s="1"/>
      <c r="BO159" s="1"/>
      <c r="BP159" s="1"/>
      <c r="BQ159" s="1"/>
      <c r="BR159" s="1"/>
      <c r="BS159" s="1"/>
      <c r="BT159" s="26"/>
      <c r="BV159" s="26"/>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row>
    <row r="160" spans="65:110" ht="15" customHeight="1">
      <c r="BM160" s="1"/>
      <c r="BN160" s="1"/>
      <c r="BO160" s="1"/>
      <c r="BP160" s="1"/>
      <c r="BQ160" s="1"/>
      <c r="BR160" s="1"/>
      <c r="BS160" s="1"/>
      <c r="BT160" s="26"/>
      <c r="BV160" s="26"/>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row>
    <row r="161" spans="65:110" ht="15" customHeight="1">
      <c r="BM161" s="1"/>
      <c r="BN161" s="1"/>
      <c r="BO161" s="1"/>
      <c r="BP161" s="1"/>
      <c r="BQ161" s="1"/>
      <c r="BR161" s="1"/>
      <c r="BS161" s="1"/>
      <c r="BT161" s="26"/>
      <c r="BV161" s="26"/>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row>
    <row r="162" spans="65:110" ht="15" customHeight="1">
      <c r="BM162" s="1"/>
      <c r="BN162" s="1"/>
      <c r="BO162" s="1"/>
      <c r="BP162" s="1"/>
      <c r="BQ162" s="1"/>
      <c r="BR162" s="1"/>
      <c r="BS162" s="1"/>
      <c r="BT162" s="26"/>
      <c r="BV162" s="26"/>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row>
    <row r="163" spans="65:110" ht="15" customHeight="1">
      <c r="BM163" s="1"/>
      <c r="BN163" s="1"/>
      <c r="BO163" s="1"/>
      <c r="BP163" s="1"/>
      <c r="BQ163" s="1"/>
      <c r="BR163" s="1"/>
      <c r="BS163" s="1"/>
      <c r="BT163" s="26"/>
      <c r="BV163" s="26"/>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row>
    <row r="164" spans="65:110" ht="15" customHeight="1">
      <c r="BM164" s="1"/>
      <c r="BN164" s="1"/>
      <c r="BO164" s="1"/>
      <c r="BP164" s="1"/>
      <c r="BQ164" s="1"/>
      <c r="BR164" s="1"/>
      <c r="BS164" s="1"/>
      <c r="BT164" s="26"/>
      <c r="BV164" s="26"/>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row>
    <row r="165" spans="65:110" ht="15" customHeight="1">
      <c r="BM165" s="1"/>
      <c r="BN165" s="1"/>
      <c r="BO165" s="1"/>
      <c r="BP165" s="1"/>
      <c r="BQ165" s="1"/>
      <c r="BR165" s="1"/>
      <c r="BS165" s="1"/>
      <c r="BT165" s="26"/>
      <c r="BV165" s="26"/>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row>
    <row r="166" spans="65:110" ht="15" customHeight="1">
      <c r="BM166" s="1"/>
      <c r="BN166" s="1"/>
      <c r="BO166" s="1"/>
      <c r="BP166" s="1"/>
      <c r="BQ166" s="1"/>
      <c r="BR166" s="1"/>
      <c r="BS166" s="1"/>
      <c r="BT166" s="26"/>
      <c r="BV166" s="26"/>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row>
  </sheetData>
  <sheetProtection autoFilter="0"/>
  <autoFilter ref="CA12:CB62"/>
  <mergeCells count="133">
    <mergeCell ref="BE7:BE12"/>
    <mergeCell ref="BF7:BF12"/>
    <mergeCell ref="AZ7:AZ12"/>
    <mergeCell ref="BA7:BA12"/>
    <mergeCell ref="BB7:BB12"/>
    <mergeCell ref="BC7:BC12"/>
    <mergeCell ref="BD7:BD12"/>
    <mergeCell ref="AS7:AS12"/>
    <mergeCell ref="AI7:AI12"/>
    <mergeCell ref="AJ7:AJ12"/>
    <mergeCell ref="AK7:AK12"/>
    <mergeCell ref="AL7:AL12"/>
    <mergeCell ref="AM7:AM12"/>
    <mergeCell ref="AN7:AN12"/>
    <mergeCell ref="AO7:AO12"/>
    <mergeCell ref="AP7:AP12"/>
    <mergeCell ref="AQ7:AQ12"/>
    <mergeCell ref="AY7:AY12"/>
    <mergeCell ref="CA10:CA12"/>
    <mergeCell ref="BR5:BR12"/>
    <mergeCell ref="BU11:BU12"/>
    <mergeCell ref="BT11:BT12"/>
    <mergeCell ref="BT10:BV10"/>
    <mergeCell ref="BQ5:BQ12"/>
    <mergeCell ref="E6:O6"/>
    <mergeCell ref="AR7:AR12"/>
    <mergeCell ref="AH7:AH12"/>
    <mergeCell ref="BP5:BP12"/>
    <mergeCell ref="BM6:BM12"/>
    <mergeCell ref="BO6:BO12"/>
    <mergeCell ref="AT7:AT12"/>
    <mergeCell ref="AV7:AV12"/>
    <mergeCell ref="AH6:AW6"/>
    <mergeCell ref="BM5:BO5"/>
    <mergeCell ref="BN6:BN12"/>
    <mergeCell ref="AY6:BI6"/>
    <mergeCell ref="BI7:BI12"/>
    <mergeCell ref="K7:K12"/>
    <mergeCell ref="AC7:AC12"/>
    <mergeCell ref="R7:R12"/>
    <mergeCell ref="S7:S12"/>
    <mergeCell ref="T7:T12"/>
    <mergeCell ref="E5:BK5"/>
    <mergeCell ref="Q66:AA66"/>
    <mergeCell ref="Q6:AF6"/>
    <mergeCell ref="AF7:AF12"/>
    <mergeCell ref="AD7:AD12"/>
    <mergeCell ref="CN2:CO3"/>
    <mergeCell ref="CL3:CM3"/>
    <mergeCell ref="CF3:CG3"/>
    <mergeCell ref="CH3:CI3"/>
    <mergeCell ref="CJ3:CK3"/>
    <mergeCell ref="CF2:CM2"/>
    <mergeCell ref="E3:BI4"/>
    <mergeCell ref="BX9:BX12"/>
    <mergeCell ref="BW9:BW12"/>
    <mergeCell ref="BG7:BG12"/>
    <mergeCell ref="BH7:BH12"/>
    <mergeCell ref="BV11:BV12"/>
    <mergeCell ref="BK7:BK12"/>
    <mergeCell ref="AW7:AW12"/>
    <mergeCell ref="AU7:AU12"/>
    <mergeCell ref="F7:F12"/>
    <mergeCell ref="G7:G12"/>
    <mergeCell ref="H7:H12"/>
    <mergeCell ref="I7:I12"/>
    <mergeCell ref="B15:D15"/>
    <mergeCell ref="B14:D14"/>
    <mergeCell ref="B13:D13"/>
    <mergeCell ref="B12:D12"/>
    <mergeCell ref="AE7:AE12"/>
    <mergeCell ref="AB7:AB12"/>
    <mergeCell ref="E7:E12"/>
    <mergeCell ref="N7:N12"/>
    <mergeCell ref="M7:M12"/>
    <mergeCell ref="O7:O12"/>
    <mergeCell ref="Q7:Q12"/>
    <mergeCell ref="AA7:AA12"/>
    <mergeCell ref="L7:L12"/>
    <mergeCell ref="J7:J12"/>
    <mergeCell ref="U7:U12"/>
    <mergeCell ref="V7:V12"/>
    <mergeCell ref="W7:W12"/>
    <mergeCell ref="X7:X12"/>
    <mergeCell ref="Y7:Y12"/>
    <mergeCell ref="Z7:Z12"/>
    <mergeCell ref="B16:D16"/>
    <mergeCell ref="B21:D21"/>
    <mergeCell ref="B62:D62"/>
    <mergeCell ref="B61:D61"/>
    <mergeCell ref="B55:D55"/>
    <mergeCell ref="B54:D54"/>
    <mergeCell ref="B53:D53"/>
    <mergeCell ref="B52:D52"/>
    <mergeCell ref="B51:D51"/>
    <mergeCell ref="B50:D50"/>
    <mergeCell ref="B49:D49"/>
    <mergeCell ref="B48:D48"/>
    <mergeCell ref="B47:D47"/>
    <mergeCell ref="B46:D46"/>
    <mergeCell ref="B29:D29"/>
    <mergeCell ref="B45:D45"/>
    <mergeCell ref="B44:D44"/>
    <mergeCell ref="B43:D43"/>
    <mergeCell ref="B42:D42"/>
    <mergeCell ref="B41:D41"/>
    <mergeCell ref="B40:D40"/>
    <mergeCell ref="B35:D35"/>
    <mergeCell ref="B34:D34"/>
    <mergeCell ref="B33:D33"/>
    <mergeCell ref="B32:D32"/>
    <mergeCell ref="B31:D31"/>
    <mergeCell ref="B19:D19"/>
    <mergeCell ref="B18:D18"/>
    <mergeCell ref="B17:D17"/>
    <mergeCell ref="B20:D20"/>
    <mergeCell ref="B24:D24"/>
    <mergeCell ref="B28:D28"/>
    <mergeCell ref="B27:D27"/>
    <mergeCell ref="B26:D26"/>
    <mergeCell ref="B25:D25"/>
    <mergeCell ref="B23:D23"/>
    <mergeCell ref="B22:D22"/>
    <mergeCell ref="B30:D30"/>
    <mergeCell ref="B56:D56"/>
    <mergeCell ref="B57:D57"/>
    <mergeCell ref="B58:D58"/>
    <mergeCell ref="B59:D59"/>
    <mergeCell ref="B60:D60"/>
    <mergeCell ref="B36:D36"/>
    <mergeCell ref="B39:D39"/>
    <mergeCell ref="B38:D38"/>
    <mergeCell ref="B37:D37"/>
  </mergeCells>
  <conditionalFormatting sqref="BM13:BN62">
    <cfRule type="cellIs" dxfId="52" priority="27" operator="lessThan">
      <formula>51</formula>
    </cfRule>
  </conditionalFormatting>
  <conditionalFormatting sqref="E7:N7 Q7:AE7 AH7:AV7 AY7:BH7 BP5:BS5 BS11:BV12 BM6:BQ12 BS6:BS10 E8:E12 M8:N12 Q8:Q12 AD8:AE12 AA8:AB12 AH8:AH12 AT8:AV12 AR8:AR12 AY8:AY12 BG8:BH12">
    <cfRule type="expression" dxfId="51" priority="21">
      <formula>COLUMN()=CELL("Columna")</formula>
    </cfRule>
  </conditionalFormatting>
  <conditionalFormatting sqref="BK13:BK62 Q13:AF62 AH13:AW62 AY13:BI62 BM13:BV62 A13:O62">
    <cfRule type="expression" dxfId="50" priority="20">
      <formula>ROW()=CELL("Fila")</formula>
    </cfRule>
  </conditionalFormatting>
  <conditionalFormatting sqref="CA13:CA62">
    <cfRule type="top10" dxfId="49" priority="652" bottom="1" rank="10"/>
  </conditionalFormatting>
  <conditionalFormatting sqref="BP13:BP62">
    <cfRule type="cellIs" dxfId="48" priority="3" operator="equal">
      <formula>"RETIRADO"</formula>
    </cfRule>
  </conditionalFormatting>
  <conditionalFormatting sqref="BQ13:BS62">
    <cfRule type="cellIs" dxfId="47" priority="2" operator="equal">
      <formula>"REPROBADO"</formula>
    </cfRule>
  </conditionalFormatting>
  <conditionalFormatting sqref="BR13:BR62">
    <cfRule type="top10" dxfId="46" priority="1" bottom="1" rank="10"/>
  </conditionalFormatting>
  <dataValidations count="6">
    <dataValidation type="decimal" allowBlank="1" showInputMessage="1" showErrorMessage="1" errorTitle="VALOR INCORRECTO" error="Solo se aceptan valores entre 1 y 5." sqref="AY13:BH62 E13:N62">
      <formula1>1</formula1>
      <formula2>5</formula2>
    </dataValidation>
    <dataValidation type="decimal" allowBlank="1" showInputMessage="1" showErrorMessage="1" errorTitle="VALOR INCORRECTO" error="Solo se aceptan valores entre 1 y 40." sqref="AH13:AV62">
      <formula1>1</formula1>
      <formula2>40</formula2>
    </dataValidation>
    <dataValidation type="decimal" allowBlank="1" showErrorMessage="1" errorTitle="VALOR INCORRECTO" error="Solo se aceptan valores entre 1 y 5." sqref="BK13:BK62">
      <formula1>1</formula1>
      <formula2>5</formula2>
    </dataValidation>
    <dataValidation type="decimal" allowBlank="1" showInputMessage="1" showErrorMessage="1" errorTitle="VALOR INCORRECTO" error="Solo se aceptan valores entre 1 y 45." sqref="Q13:AE62">
      <formula1>1</formula1>
      <formula2>45</formula2>
    </dataValidation>
    <dataValidation type="list" allowBlank="1" showInputMessage="1" showErrorMessage="1" sqref="C71 C74">
      <formula1>$B$79:$B$88</formula1>
    </dataValidation>
    <dataValidation type="list" allowBlank="1" showInputMessage="1" showErrorMessage="1" sqref="C72:C73">
      <formula1>$C$79:$C$93</formula1>
    </dataValidation>
  </dataValidations>
  <pageMargins left="0.78740157480314965" right="0.39370078740157483" top="0.39370078740157483" bottom="0.39370078740157483" header="0.31496062992125984" footer="0.31496062992125984"/>
  <pageSetup scale="48" fitToHeight="0" orientation="portrait" horizontalDpi="4294967294"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7"/>
  <sheetViews>
    <sheetView showGridLines="0" showRowColHeaders="0" zoomScale="85" zoomScaleNormal="85" workbookViewId="0">
      <selection activeCell="F9" sqref="F9"/>
    </sheetView>
  </sheetViews>
  <sheetFormatPr baseColWidth="10" defaultRowHeight="15.75"/>
  <cols>
    <col min="1" max="1" width="11" style="503" customWidth="1"/>
    <col min="2" max="2" width="35.5" style="503" customWidth="1"/>
    <col min="3" max="16384" width="11" style="503"/>
  </cols>
  <sheetData>
    <row r="1" spans="1:9" ht="18.75">
      <c r="A1" s="845" t="s">
        <v>326</v>
      </c>
      <c r="B1" s="845"/>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327</v>
      </c>
      <c r="E5" s="507"/>
      <c r="G5" s="509"/>
      <c r="H5" s="505"/>
    </row>
    <row r="7" spans="1:9" ht="20.25" customHeight="1">
      <c r="A7" s="574" t="s">
        <v>307</v>
      </c>
      <c r="B7" s="574" t="s">
        <v>325</v>
      </c>
      <c r="C7" s="574" t="s">
        <v>294</v>
      </c>
      <c r="D7" s="574" t="s">
        <v>382</v>
      </c>
    </row>
    <row r="8" spans="1:9">
      <c r="A8" s="502" t="s">
        <v>328</v>
      </c>
      <c r="B8" s="502" t="str">
        <f>IF(FILIACIÓN!B11="","",FILIACIÓN!B11)</f>
        <v/>
      </c>
      <c r="C8" s="538" t="str">
        <f>IFERROR('1ER TRIMESTRE'!BN13,"")</f>
        <v/>
      </c>
      <c r="D8" s="502" t="str">
        <f t="shared" ref="D8:D57" si="0">IFERROR(RANK(C8,$C$8:$C$57),"")</f>
        <v/>
      </c>
    </row>
    <row r="9" spans="1:9">
      <c r="A9" s="502" t="s">
        <v>329</v>
      </c>
      <c r="B9" s="502" t="str">
        <f>IF(FILIACIÓN!B12="","",FILIACIÓN!B12)</f>
        <v/>
      </c>
      <c r="C9" s="538" t="str">
        <f>IFERROR('1ER TRIMESTRE'!BN14,"")</f>
        <v/>
      </c>
      <c r="D9" s="502" t="str">
        <f t="shared" si="0"/>
        <v/>
      </c>
    </row>
    <row r="10" spans="1:9">
      <c r="A10" s="502" t="s">
        <v>330</v>
      </c>
      <c r="B10" s="502" t="str">
        <f>IF(FILIACIÓN!B13="","",FILIACIÓN!B13)</f>
        <v/>
      </c>
      <c r="C10" s="538" t="str">
        <f>IFERROR('1ER TRIMESTRE'!BN15,"")</f>
        <v/>
      </c>
      <c r="D10" s="502" t="str">
        <f t="shared" si="0"/>
        <v/>
      </c>
    </row>
    <row r="11" spans="1:9">
      <c r="A11" s="502" t="s">
        <v>331</v>
      </c>
      <c r="B11" s="502" t="str">
        <f>IF(FILIACIÓN!B14="","",FILIACIÓN!B14)</f>
        <v/>
      </c>
      <c r="C11" s="538" t="str">
        <f>IFERROR('1ER TRIMESTRE'!BN16,"")</f>
        <v/>
      </c>
      <c r="D11" s="502" t="str">
        <f t="shared" si="0"/>
        <v/>
      </c>
    </row>
    <row r="12" spans="1:9">
      <c r="A12" s="502" t="s">
        <v>332</v>
      </c>
      <c r="B12" s="502" t="str">
        <f>IF(FILIACIÓN!B15="","",FILIACIÓN!B15)</f>
        <v/>
      </c>
      <c r="C12" s="538" t="str">
        <f>IFERROR('1ER TRIMESTRE'!BN17,"")</f>
        <v/>
      </c>
      <c r="D12" s="502" t="str">
        <f t="shared" si="0"/>
        <v/>
      </c>
    </row>
    <row r="13" spans="1:9">
      <c r="A13" s="502" t="s">
        <v>333</v>
      </c>
      <c r="B13" s="502" t="str">
        <f>IF(FILIACIÓN!B16="","",FILIACIÓN!B16)</f>
        <v/>
      </c>
      <c r="C13" s="538" t="str">
        <f>IFERROR('1ER TRIMESTRE'!BN18,"")</f>
        <v/>
      </c>
      <c r="D13" s="502" t="str">
        <f t="shared" si="0"/>
        <v/>
      </c>
    </row>
    <row r="14" spans="1:9">
      <c r="A14" s="502" t="s">
        <v>334</v>
      </c>
      <c r="B14" s="502" t="str">
        <f>IF(FILIACIÓN!B17="","",FILIACIÓN!B17)</f>
        <v/>
      </c>
      <c r="C14" s="538" t="str">
        <f>IFERROR('1ER TRIMESTRE'!BN19,"")</f>
        <v/>
      </c>
      <c r="D14" s="502" t="str">
        <f t="shared" si="0"/>
        <v/>
      </c>
    </row>
    <row r="15" spans="1:9">
      <c r="A15" s="502" t="s">
        <v>335</v>
      </c>
      <c r="B15" s="502" t="str">
        <f>IF(FILIACIÓN!B18="","",FILIACIÓN!B18)</f>
        <v/>
      </c>
      <c r="C15" s="538" t="str">
        <f>IFERROR('1ER TRIMESTRE'!BN20,"")</f>
        <v/>
      </c>
      <c r="D15" s="502" t="str">
        <f t="shared" si="0"/>
        <v/>
      </c>
    </row>
    <row r="16" spans="1:9">
      <c r="A16" s="502" t="s">
        <v>336</v>
      </c>
      <c r="B16" s="502" t="str">
        <f>IF(FILIACIÓN!B19="","",FILIACIÓN!B19)</f>
        <v/>
      </c>
      <c r="C16" s="538" t="str">
        <f>IFERROR('1ER TRIMESTRE'!BN21,"")</f>
        <v/>
      </c>
      <c r="D16" s="502" t="str">
        <f t="shared" si="0"/>
        <v/>
      </c>
    </row>
    <row r="17" spans="1:4">
      <c r="A17" s="502" t="s">
        <v>337</v>
      </c>
      <c r="B17" s="502" t="str">
        <f>IF(FILIACIÓN!B20="","",FILIACIÓN!B20)</f>
        <v/>
      </c>
      <c r="C17" s="538" t="str">
        <f>IFERROR('1ER TRIMESTRE'!BN22,"")</f>
        <v/>
      </c>
      <c r="D17" s="502" t="str">
        <f t="shared" si="0"/>
        <v/>
      </c>
    </row>
    <row r="18" spans="1:4" hidden="1">
      <c r="A18" s="502" t="s">
        <v>338</v>
      </c>
      <c r="B18" s="502" t="str">
        <f>IF(FILIACIÓN!B21="","",FILIACIÓN!B21)</f>
        <v/>
      </c>
      <c r="C18" s="538" t="str">
        <f>IFERROR('1ER TRIMESTRE'!BN23,"")</f>
        <v/>
      </c>
      <c r="D18" s="502" t="str">
        <f t="shared" si="0"/>
        <v/>
      </c>
    </row>
    <row r="19" spans="1:4" hidden="1">
      <c r="A19" s="502" t="s">
        <v>339</v>
      </c>
      <c r="B19" s="502" t="str">
        <f>IF(FILIACIÓN!B22="","",FILIACIÓN!B22)</f>
        <v/>
      </c>
      <c r="C19" s="538" t="str">
        <f>IFERROR('1ER TRIMESTRE'!BN24,"")</f>
        <v/>
      </c>
      <c r="D19" s="502" t="str">
        <f t="shared" si="0"/>
        <v/>
      </c>
    </row>
    <row r="20" spans="1:4" hidden="1">
      <c r="A20" s="502" t="s">
        <v>340</v>
      </c>
      <c r="B20" s="502" t="str">
        <f>IF(FILIACIÓN!B23="","",FILIACIÓN!B23)</f>
        <v/>
      </c>
      <c r="C20" s="538" t="str">
        <f>IFERROR('1ER TRIMESTRE'!BN25,"")</f>
        <v/>
      </c>
      <c r="D20" s="502" t="str">
        <f t="shared" si="0"/>
        <v/>
      </c>
    </row>
    <row r="21" spans="1:4" hidden="1">
      <c r="A21" s="502" t="s">
        <v>341</v>
      </c>
      <c r="B21" s="502" t="str">
        <f>IF(FILIACIÓN!B24="","",FILIACIÓN!B24)</f>
        <v/>
      </c>
      <c r="C21" s="538" t="str">
        <f>IFERROR('1ER TRIMESTRE'!BN26,"")</f>
        <v/>
      </c>
      <c r="D21" s="502" t="str">
        <f t="shared" si="0"/>
        <v/>
      </c>
    </row>
    <row r="22" spans="1:4" hidden="1">
      <c r="A22" s="502" t="s">
        <v>342</v>
      </c>
      <c r="B22" s="502" t="str">
        <f>IF(FILIACIÓN!B25="","",FILIACIÓN!B25)</f>
        <v/>
      </c>
      <c r="C22" s="538" t="str">
        <f>IFERROR('1ER TRIMESTRE'!BN27,"")</f>
        <v/>
      </c>
      <c r="D22" s="502" t="str">
        <f t="shared" si="0"/>
        <v/>
      </c>
    </row>
    <row r="23" spans="1:4" hidden="1">
      <c r="A23" s="502" t="s">
        <v>343</v>
      </c>
      <c r="B23" s="502" t="str">
        <f>IF(FILIACIÓN!B26="","",FILIACIÓN!B26)</f>
        <v/>
      </c>
      <c r="C23" s="538" t="str">
        <f>IFERROR('1ER TRIMESTRE'!BN28,"")</f>
        <v/>
      </c>
      <c r="D23" s="502" t="str">
        <f t="shared" si="0"/>
        <v/>
      </c>
    </row>
    <row r="24" spans="1:4" hidden="1">
      <c r="A24" s="502" t="s">
        <v>344</v>
      </c>
      <c r="B24" s="502" t="str">
        <f>IF(FILIACIÓN!B27="","",FILIACIÓN!B27)</f>
        <v/>
      </c>
      <c r="C24" s="538" t="str">
        <f>IFERROR('1ER TRIMESTRE'!BN29,"")</f>
        <v/>
      </c>
      <c r="D24" s="502" t="str">
        <f t="shared" si="0"/>
        <v/>
      </c>
    </row>
    <row r="25" spans="1:4" hidden="1">
      <c r="A25" s="502" t="s">
        <v>345</v>
      </c>
      <c r="B25" s="502" t="str">
        <f>IF(FILIACIÓN!B28="","",FILIACIÓN!B28)</f>
        <v/>
      </c>
      <c r="C25" s="538" t="str">
        <f>IFERROR('1ER TRIMESTRE'!BN30,"")</f>
        <v/>
      </c>
      <c r="D25" s="502" t="str">
        <f t="shared" si="0"/>
        <v/>
      </c>
    </row>
    <row r="26" spans="1:4" hidden="1">
      <c r="A26" s="502" t="s">
        <v>346</v>
      </c>
      <c r="B26" s="502" t="str">
        <f>IF(FILIACIÓN!B29="","",FILIACIÓN!B29)</f>
        <v/>
      </c>
      <c r="C26" s="538" t="str">
        <f>IFERROR('1ER TRIMESTRE'!BN31,"")</f>
        <v/>
      </c>
      <c r="D26" s="502" t="str">
        <f t="shared" si="0"/>
        <v/>
      </c>
    </row>
    <row r="27" spans="1:4" hidden="1">
      <c r="A27" s="502" t="s">
        <v>347</v>
      </c>
      <c r="B27" s="502" t="str">
        <f>IF(FILIACIÓN!B30="","",FILIACIÓN!B30)</f>
        <v/>
      </c>
      <c r="C27" s="538" t="str">
        <f>IFERROR('1ER TRIMESTRE'!BN32,"")</f>
        <v/>
      </c>
      <c r="D27" s="502" t="str">
        <f t="shared" si="0"/>
        <v/>
      </c>
    </row>
    <row r="28" spans="1:4" hidden="1">
      <c r="A28" s="502" t="s">
        <v>348</v>
      </c>
      <c r="B28" s="502" t="str">
        <f>IF(FILIACIÓN!B31="","",FILIACIÓN!B31)</f>
        <v/>
      </c>
      <c r="C28" s="538" t="str">
        <f>IFERROR('1ER TRIMESTRE'!BN33,"")</f>
        <v/>
      </c>
      <c r="D28" s="502" t="str">
        <f t="shared" si="0"/>
        <v/>
      </c>
    </row>
    <row r="29" spans="1:4" hidden="1">
      <c r="A29" s="502" t="s">
        <v>349</v>
      </c>
      <c r="B29" s="502" t="str">
        <f>IF(FILIACIÓN!B32="","",FILIACIÓN!B32)</f>
        <v/>
      </c>
      <c r="C29" s="538" t="str">
        <f>IFERROR('1ER TRIMESTRE'!BN34,"")</f>
        <v/>
      </c>
      <c r="D29" s="502" t="str">
        <f t="shared" si="0"/>
        <v/>
      </c>
    </row>
    <row r="30" spans="1:4" hidden="1">
      <c r="A30" s="502" t="s">
        <v>350</v>
      </c>
      <c r="B30" s="502" t="str">
        <f>IF(FILIACIÓN!B33="","",FILIACIÓN!B33)</f>
        <v/>
      </c>
      <c r="C30" s="538" t="str">
        <f>IFERROR('1ER TRIMESTRE'!BN35,"")</f>
        <v/>
      </c>
      <c r="D30" s="502" t="str">
        <f t="shared" si="0"/>
        <v/>
      </c>
    </row>
    <row r="31" spans="1:4" hidden="1">
      <c r="A31" s="502" t="s">
        <v>351</v>
      </c>
      <c r="B31" s="502" t="str">
        <f>IF(FILIACIÓN!B34="","",FILIACIÓN!B34)</f>
        <v/>
      </c>
      <c r="C31" s="538" t="str">
        <f>IFERROR('1ER TRIMESTRE'!BN36,"")</f>
        <v/>
      </c>
      <c r="D31" s="502" t="str">
        <f t="shared" si="0"/>
        <v/>
      </c>
    </row>
    <row r="32" spans="1:4" hidden="1">
      <c r="A32" s="502" t="s">
        <v>352</v>
      </c>
      <c r="B32" s="502" t="str">
        <f>IF(FILIACIÓN!B35="","",FILIACIÓN!B35)</f>
        <v/>
      </c>
      <c r="C32" s="538" t="str">
        <f>IFERROR('1ER TRIMESTRE'!BN37,"")</f>
        <v/>
      </c>
      <c r="D32" s="502" t="str">
        <f t="shared" si="0"/>
        <v/>
      </c>
    </row>
    <row r="33" spans="1:4" hidden="1">
      <c r="A33" s="502" t="s">
        <v>353</v>
      </c>
      <c r="B33" s="502" t="str">
        <f>IF(FILIACIÓN!B36="","",FILIACIÓN!B36)</f>
        <v/>
      </c>
      <c r="C33" s="538" t="str">
        <f>IFERROR('1ER TRIMESTRE'!BN38,"")</f>
        <v/>
      </c>
      <c r="D33" s="502" t="str">
        <f t="shared" si="0"/>
        <v/>
      </c>
    </row>
    <row r="34" spans="1:4" hidden="1">
      <c r="A34" s="502" t="s">
        <v>354</v>
      </c>
      <c r="B34" s="502" t="str">
        <f>IF(FILIACIÓN!B37="","",FILIACIÓN!B37)</f>
        <v/>
      </c>
      <c r="C34" s="538" t="str">
        <f>IFERROR('1ER TRIMESTRE'!BN39,"")</f>
        <v/>
      </c>
      <c r="D34" s="502" t="str">
        <f t="shared" si="0"/>
        <v/>
      </c>
    </row>
    <row r="35" spans="1:4" hidden="1">
      <c r="A35" s="502" t="s">
        <v>355</v>
      </c>
      <c r="B35" s="502" t="str">
        <f>IF(FILIACIÓN!B38="","",FILIACIÓN!B38)</f>
        <v/>
      </c>
      <c r="C35" s="538" t="str">
        <f>IFERROR('1ER TRIMESTRE'!BN40,"")</f>
        <v/>
      </c>
      <c r="D35" s="502" t="str">
        <f t="shared" si="0"/>
        <v/>
      </c>
    </row>
    <row r="36" spans="1:4" hidden="1">
      <c r="A36" s="502" t="s">
        <v>356</v>
      </c>
      <c r="B36" s="502" t="str">
        <f>IF(FILIACIÓN!B39="","",FILIACIÓN!B39)</f>
        <v/>
      </c>
      <c r="C36" s="538" t="str">
        <f>IFERROR('1ER TRIMESTRE'!BN41,"")</f>
        <v/>
      </c>
      <c r="D36" s="502" t="str">
        <f t="shared" si="0"/>
        <v/>
      </c>
    </row>
    <row r="37" spans="1:4" hidden="1">
      <c r="A37" s="502" t="s">
        <v>357</v>
      </c>
      <c r="B37" s="502" t="str">
        <f>IF(FILIACIÓN!B40="","",FILIACIÓN!B40)</f>
        <v/>
      </c>
      <c r="C37" s="538" t="str">
        <f>IFERROR('1ER TRIMESTRE'!BN42,"")</f>
        <v/>
      </c>
      <c r="D37" s="502" t="str">
        <f t="shared" si="0"/>
        <v/>
      </c>
    </row>
    <row r="38" spans="1:4" hidden="1">
      <c r="A38" s="502" t="s">
        <v>358</v>
      </c>
      <c r="B38" s="502" t="str">
        <f>IF(FILIACIÓN!B41="","",FILIACIÓN!B41)</f>
        <v/>
      </c>
      <c r="C38" s="538" t="str">
        <f>IFERROR('1ER TRIMESTRE'!BN43,"")</f>
        <v/>
      </c>
      <c r="D38" s="502" t="str">
        <f t="shared" si="0"/>
        <v/>
      </c>
    </row>
    <row r="39" spans="1:4" hidden="1">
      <c r="A39" s="502" t="s">
        <v>359</v>
      </c>
      <c r="B39" s="502" t="str">
        <f>IF(FILIACIÓN!B42="","",FILIACIÓN!B42)</f>
        <v/>
      </c>
      <c r="C39" s="538" t="str">
        <f>IFERROR('1ER TRIMESTRE'!BN44,"")</f>
        <v/>
      </c>
      <c r="D39" s="502" t="str">
        <f t="shared" si="0"/>
        <v/>
      </c>
    </row>
    <row r="40" spans="1:4" hidden="1">
      <c r="A40" s="502" t="s">
        <v>360</v>
      </c>
      <c r="B40" s="502" t="str">
        <f>IF(FILIACIÓN!B43="","",FILIACIÓN!B43)</f>
        <v/>
      </c>
      <c r="C40" s="538" t="str">
        <f>IFERROR('1ER TRIMESTRE'!BN45,"")</f>
        <v/>
      </c>
      <c r="D40" s="502" t="str">
        <f t="shared" si="0"/>
        <v/>
      </c>
    </row>
    <row r="41" spans="1:4" hidden="1">
      <c r="A41" s="502" t="s">
        <v>361</v>
      </c>
      <c r="B41" s="502" t="str">
        <f>IF(FILIACIÓN!B44="","",FILIACIÓN!B44)</f>
        <v/>
      </c>
      <c r="C41" s="538" t="str">
        <f>IFERROR('1ER TRIMESTRE'!BN46,"")</f>
        <v/>
      </c>
      <c r="D41" s="502" t="str">
        <f t="shared" si="0"/>
        <v/>
      </c>
    </row>
    <row r="42" spans="1:4" hidden="1">
      <c r="A42" s="502" t="s">
        <v>362</v>
      </c>
      <c r="B42" s="502" t="str">
        <f>IF(FILIACIÓN!B45="","",FILIACIÓN!B45)</f>
        <v/>
      </c>
      <c r="C42" s="538" t="str">
        <f>IFERROR('1ER TRIMESTRE'!BN47,"")</f>
        <v/>
      </c>
      <c r="D42" s="502" t="str">
        <f t="shared" si="0"/>
        <v/>
      </c>
    </row>
    <row r="43" spans="1:4" hidden="1">
      <c r="A43" s="502" t="s">
        <v>363</v>
      </c>
      <c r="B43" s="502" t="str">
        <f>IF(FILIACIÓN!B46="","",FILIACIÓN!B46)</f>
        <v/>
      </c>
      <c r="C43" s="538" t="str">
        <f>IFERROR('1ER TRIMESTRE'!BN48,"")</f>
        <v/>
      </c>
      <c r="D43" s="502" t="str">
        <f t="shared" si="0"/>
        <v/>
      </c>
    </row>
    <row r="44" spans="1:4" hidden="1">
      <c r="A44" s="502" t="s">
        <v>364</v>
      </c>
      <c r="B44" s="502" t="str">
        <f>IF(FILIACIÓN!B47="","",FILIACIÓN!B47)</f>
        <v/>
      </c>
      <c r="C44" s="538" t="str">
        <f>IFERROR('1ER TRIMESTRE'!BN49,"")</f>
        <v/>
      </c>
      <c r="D44" s="502" t="str">
        <f t="shared" si="0"/>
        <v/>
      </c>
    </row>
    <row r="45" spans="1:4" hidden="1">
      <c r="A45" s="502" t="s">
        <v>365</v>
      </c>
      <c r="B45" s="502" t="str">
        <f>IF(FILIACIÓN!B48="","",FILIACIÓN!B48)</f>
        <v/>
      </c>
      <c r="C45" s="538" t="str">
        <f>IFERROR('1ER TRIMESTRE'!BN50,"")</f>
        <v/>
      </c>
      <c r="D45" s="502" t="str">
        <f t="shared" si="0"/>
        <v/>
      </c>
    </row>
    <row r="46" spans="1:4" hidden="1">
      <c r="A46" s="502" t="s">
        <v>366</v>
      </c>
      <c r="B46" s="502" t="str">
        <f>IF(FILIACIÓN!B49="","",FILIACIÓN!B49)</f>
        <v/>
      </c>
      <c r="C46" s="538" t="str">
        <f>IFERROR('1ER TRIMESTRE'!BN51,"")</f>
        <v/>
      </c>
      <c r="D46" s="502" t="str">
        <f t="shared" si="0"/>
        <v/>
      </c>
    </row>
    <row r="47" spans="1:4" hidden="1">
      <c r="A47" s="502" t="s">
        <v>367</v>
      </c>
      <c r="B47" s="502" t="str">
        <f>IF(FILIACIÓN!B50="","",FILIACIÓN!B50)</f>
        <v/>
      </c>
      <c r="C47" s="538" t="str">
        <f>IFERROR('1ER TRIMESTRE'!BN52,"")</f>
        <v/>
      </c>
      <c r="D47" s="502" t="str">
        <f t="shared" si="0"/>
        <v/>
      </c>
    </row>
    <row r="48" spans="1:4" hidden="1">
      <c r="A48" s="502" t="s">
        <v>368</v>
      </c>
      <c r="B48" s="502" t="str">
        <f>IF(FILIACIÓN!B51="","",FILIACIÓN!B51)</f>
        <v/>
      </c>
      <c r="C48" s="538" t="str">
        <f>IFERROR('1ER TRIMESTRE'!BN53,"")</f>
        <v/>
      </c>
      <c r="D48" s="502" t="str">
        <f t="shared" si="0"/>
        <v/>
      </c>
    </row>
    <row r="49" spans="1:4" hidden="1">
      <c r="A49" s="502" t="s">
        <v>369</v>
      </c>
      <c r="B49" s="502" t="str">
        <f>IF(FILIACIÓN!B52="","",FILIACIÓN!B52)</f>
        <v/>
      </c>
      <c r="C49" s="538" t="str">
        <f>IFERROR('1ER TRIMESTRE'!BN54,"")</f>
        <v/>
      </c>
      <c r="D49" s="502" t="str">
        <f t="shared" si="0"/>
        <v/>
      </c>
    </row>
    <row r="50" spans="1:4" hidden="1">
      <c r="A50" s="502" t="s">
        <v>370</v>
      </c>
      <c r="B50" s="502" t="str">
        <f>IF(FILIACIÓN!B53="","",FILIACIÓN!B53)</f>
        <v/>
      </c>
      <c r="C50" s="538" t="str">
        <f>IFERROR('1ER TRIMESTRE'!BN55,"")</f>
        <v/>
      </c>
      <c r="D50" s="502" t="str">
        <f t="shared" si="0"/>
        <v/>
      </c>
    </row>
    <row r="51" spans="1:4" hidden="1">
      <c r="A51" s="502" t="s">
        <v>371</v>
      </c>
      <c r="B51" s="502" t="str">
        <f>IF(FILIACIÓN!B54="","",FILIACIÓN!B54)</f>
        <v/>
      </c>
      <c r="C51" s="538" t="str">
        <f>IFERROR('1ER TRIMESTRE'!BN56,"")</f>
        <v/>
      </c>
      <c r="D51" s="502" t="str">
        <f t="shared" si="0"/>
        <v/>
      </c>
    </row>
    <row r="52" spans="1:4" hidden="1">
      <c r="A52" s="502" t="s">
        <v>372</v>
      </c>
      <c r="B52" s="502" t="str">
        <f>IF(FILIACIÓN!B55="","",FILIACIÓN!B55)</f>
        <v/>
      </c>
      <c r="C52" s="538" t="str">
        <f>IFERROR('1ER TRIMESTRE'!BN57,"")</f>
        <v/>
      </c>
      <c r="D52" s="502" t="str">
        <f t="shared" si="0"/>
        <v/>
      </c>
    </row>
    <row r="53" spans="1:4" hidden="1">
      <c r="A53" s="502" t="s">
        <v>428</v>
      </c>
      <c r="B53" s="502" t="str">
        <f>IF(FILIACIÓN!B56="","",FILIACIÓN!B56)</f>
        <v/>
      </c>
      <c r="C53" s="538" t="str">
        <f>IFERROR('1ER TRIMESTRE'!BN58,"")</f>
        <v/>
      </c>
      <c r="D53" s="502" t="str">
        <f t="shared" si="0"/>
        <v/>
      </c>
    </row>
    <row r="54" spans="1:4" hidden="1">
      <c r="A54" s="502" t="s">
        <v>429</v>
      </c>
      <c r="B54" s="502" t="str">
        <f>IF(FILIACIÓN!B57="","",FILIACIÓN!B57)</f>
        <v/>
      </c>
      <c r="C54" s="538" t="str">
        <f>IFERROR('1ER TRIMESTRE'!BN59,"")</f>
        <v/>
      </c>
      <c r="D54" s="502" t="str">
        <f t="shared" si="0"/>
        <v/>
      </c>
    </row>
    <row r="55" spans="1:4" hidden="1">
      <c r="A55" s="502" t="s">
        <v>430</v>
      </c>
      <c r="B55" s="502" t="str">
        <f>IF(FILIACIÓN!B58="","",FILIACIÓN!B58)</f>
        <v/>
      </c>
      <c r="C55" s="538" t="str">
        <f>IFERROR('1ER TRIMESTRE'!BN60,"")</f>
        <v/>
      </c>
      <c r="D55" s="502" t="str">
        <f t="shared" si="0"/>
        <v/>
      </c>
    </row>
    <row r="56" spans="1:4" hidden="1">
      <c r="A56" s="502" t="s">
        <v>431</v>
      </c>
      <c r="B56" s="502" t="str">
        <f>IF(FILIACIÓN!B59="","",FILIACIÓN!B59)</f>
        <v/>
      </c>
      <c r="C56" s="538" t="str">
        <f>IFERROR('1ER TRIMESTRE'!BN61,"")</f>
        <v/>
      </c>
      <c r="D56" s="502" t="str">
        <f t="shared" si="0"/>
        <v/>
      </c>
    </row>
    <row r="57" spans="1:4" hidden="1">
      <c r="A57" s="502" t="s">
        <v>432</v>
      </c>
      <c r="B57" s="502" t="str">
        <f>IF(FILIACIÓN!B60="","",FILIACIÓN!B60)</f>
        <v/>
      </c>
      <c r="C57" s="538" t="str">
        <f>IFERROR('1ER TRIMESTRE'!BN62,"")</f>
        <v/>
      </c>
      <c r="D57" s="502" t="str">
        <f t="shared" si="0"/>
        <v/>
      </c>
    </row>
  </sheetData>
  <sheetProtection autoFilter="0"/>
  <autoFilter ref="B7:D57"/>
  <mergeCells count="1">
    <mergeCell ref="A1:D1"/>
  </mergeCell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I57"/>
  <sheetViews>
    <sheetView showGridLines="0" showRowColHeaders="0" zoomScale="85" zoomScaleNormal="85" workbookViewId="0">
      <selection activeCell="F9" sqref="F9"/>
    </sheetView>
  </sheetViews>
  <sheetFormatPr baseColWidth="10" defaultRowHeight="15.75"/>
  <cols>
    <col min="1" max="1" width="11" style="503" customWidth="1"/>
    <col min="2" max="2" width="35.5" style="503" customWidth="1"/>
    <col min="3" max="16384" width="11" style="503"/>
  </cols>
  <sheetData>
    <row r="1" spans="1:9" ht="18.75">
      <c r="B1" s="845" t="s">
        <v>383</v>
      </c>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327</v>
      </c>
      <c r="E5" s="507"/>
      <c r="G5" s="509"/>
      <c r="H5" s="505"/>
    </row>
    <row r="7" spans="1:9" ht="20.25" customHeight="1">
      <c r="A7" s="572"/>
      <c r="B7" s="574" t="s">
        <v>325</v>
      </c>
      <c r="C7" s="574" t="s">
        <v>294</v>
      </c>
      <c r="D7" s="610"/>
    </row>
    <row r="8" spans="1:9">
      <c r="A8" s="573"/>
      <c r="B8" s="502" t="str">
        <f>IF(FILIACIÓN!B11="","",FILIACIÓN!B11)</f>
        <v/>
      </c>
      <c r="C8" s="538" t="str">
        <f>IFERROR('1ER TRIMESTRE'!BN13,"")</f>
        <v/>
      </c>
      <c r="D8" s="611"/>
    </row>
    <row r="9" spans="1:9">
      <c r="A9" s="573"/>
      <c r="B9" s="502" t="str">
        <f>IF(FILIACIÓN!B12="","",FILIACIÓN!B12)</f>
        <v/>
      </c>
      <c r="C9" s="538" t="str">
        <f>IFERROR('1ER TRIMESTRE'!BN14,"")</f>
        <v/>
      </c>
      <c r="D9" s="611"/>
    </row>
    <row r="10" spans="1:9">
      <c r="A10" s="573"/>
      <c r="B10" s="502" t="str">
        <f>IF(FILIACIÓN!B13="","",FILIACIÓN!B13)</f>
        <v/>
      </c>
      <c r="C10" s="538" t="str">
        <f>IFERROR('1ER TRIMESTRE'!BN15,"")</f>
        <v/>
      </c>
      <c r="D10" s="611"/>
    </row>
    <row r="11" spans="1:9">
      <c r="A11" s="573"/>
      <c r="B11" s="502" t="str">
        <f>IF(FILIACIÓN!B14="","",FILIACIÓN!B14)</f>
        <v/>
      </c>
      <c r="C11" s="538" t="str">
        <f>IFERROR('1ER TRIMESTRE'!BN16,"")</f>
        <v/>
      </c>
      <c r="D11" s="611"/>
    </row>
    <row r="12" spans="1:9">
      <c r="A12" s="573"/>
      <c r="B12" s="502" t="str">
        <f>IF(FILIACIÓN!B15="","",FILIACIÓN!B15)</f>
        <v/>
      </c>
      <c r="C12" s="538" t="str">
        <f>IFERROR('1ER TRIMESTRE'!BN17,"")</f>
        <v/>
      </c>
      <c r="D12" s="611"/>
    </row>
    <row r="13" spans="1:9">
      <c r="A13" s="573"/>
      <c r="B13" s="502" t="str">
        <f>IF(FILIACIÓN!B16="","",FILIACIÓN!B16)</f>
        <v/>
      </c>
      <c r="C13" s="538" t="str">
        <f>IFERROR('1ER TRIMESTRE'!BN18,"")</f>
        <v/>
      </c>
      <c r="D13" s="611"/>
    </row>
    <row r="14" spans="1:9">
      <c r="A14" s="573"/>
      <c r="B14" s="502" t="str">
        <f>IF(FILIACIÓN!B17="","",FILIACIÓN!B17)</f>
        <v/>
      </c>
      <c r="C14" s="538" t="str">
        <f>IFERROR('1ER TRIMESTRE'!BN19,"")</f>
        <v/>
      </c>
      <c r="D14" s="611"/>
    </row>
    <row r="15" spans="1:9">
      <c r="A15" s="573"/>
      <c r="B15" s="502" t="str">
        <f>IF(FILIACIÓN!B18="","",FILIACIÓN!B18)</f>
        <v/>
      </c>
      <c r="C15" s="538" t="str">
        <f>IFERROR('1ER TRIMESTRE'!BN20,"")</f>
        <v/>
      </c>
      <c r="D15" s="611"/>
    </row>
    <row r="16" spans="1:9">
      <c r="A16" s="573"/>
      <c r="B16" s="502" t="str">
        <f>IF(FILIACIÓN!B19="","",FILIACIÓN!B19)</f>
        <v/>
      </c>
      <c r="C16" s="538" t="str">
        <f>IFERROR('1ER TRIMESTRE'!BN21,"")</f>
        <v/>
      </c>
      <c r="D16" s="611"/>
    </row>
    <row r="17" spans="1:4">
      <c r="A17" s="573"/>
      <c r="B17" s="502" t="str">
        <f>IF(FILIACIÓN!B20="","",FILIACIÓN!B20)</f>
        <v/>
      </c>
      <c r="C17" s="538" t="str">
        <f>IFERROR('1ER TRIMESTRE'!BN22,"")</f>
        <v/>
      </c>
      <c r="D17" s="611"/>
    </row>
    <row r="18" spans="1:4">
      <c r="A18" s="573"/>
      <c r="B18" s="502" t="str">
        <f>IF(FILIACIÓN!B21="","",FILIACIÓN!B21)</f>
        <v/>
      </c>
      <c r="C18" s="538" t="str">
        <f>IFERROR('1ER TRIMESTRE'!BN23,"")</f>
        <v/>
      </c>
      <c r="D18" s="611"/>
    </row>
    <row r="19" spans="1:4">
      <c r="A19" s="573"/>
      <c r="B19" s="502" t="str">
        <f>IF(FILIACIÓN!B22="","",FILIACIÓN!B22)</f>
        <v/>
      </c>
      <c r="C19" s="538" t="str">
        <f>IFERROR('1ER TRIMESTRE'!BN24,"")</f>
        <v/>
      </c>
      <c r="D19" s="611"/>
    </row>
    <row r="20" spans="1:4">
      <c r="A20" s="573"/>
      <c r="B20" s="502" t="str">
        <f>IF(FILIACIÓN!B23="","",FILIACIÓN!B23)</f>
        <v/>
      </c>
      <c r="C20" s="538" t="str">
        <f>IFERROR('1ER TRIMESTRE'!BN25,"")</f>
        <v/>
      </c>
      <c r="D20" s="611"/>
    </row>
    <row r="21" spans="1:4">
      <c r="A21" s="573"/>
      <c r="B21" s="502" t="str">
        <f>IF(FILIACIÓN!B24="","",FILIACIÓN!B24)</f>
        <v/>
      </c>
      <c r="C21" s="538" t="str">
        <f>IFERROR('1ER TRIMESTRE'!BN26,"")</f>
        <v/>
      </c>
      <c r="D21" s="611"/>
    </row>
    <row r="22" spans="1:4">
      <c r="A22" s="573"/>
      <c r="B22" s="502" t="str">
        <f>IF(FILIACIÓN!B25="","",FILIACIÓN!B25)</f>
        <v/>
      </c>
      <c r="C22" s="538" t="str">
        <f>IFERROR('1ER TRIMESTRE'!BN27,"")</f>
        <v/>
      </c>
      <c r="D22" s="611"/>
    </row>
    <row r="23" spans="1:4">
      <c r="A23" s="573"/>
      <c r="B23" s="502" t="str">
        <f>IF(FILIACIÓN!B26="","",FILIACIÓN!B26)</f>
        <v/>
      </c>
      <c r="C23" s="538" t="str">
        <f>IFERROR('1ER TRIMESTRE'!BN28,"")</f>
        <v/>
      </c>
      <c r="D23" s="611"/>
    </row>
    <row r="24" spans="1:4">
      <c r="A24" s="573"/>
      <c r="B24" s="502" t="str">
        <f>IF(FILIACIÓN!B27="","",FILIACIÓN!B27)</f>
        <v/>
      </c>
      <c r="C24" s="538" t="str">
        <f>IFERROR('1ER TRIMESTRE'!BN29,"")</f>
        <v/>
      </c>
      <c r="D24" s="611"/>
    </row>
    <row r="25" spans="1:4">
      <c r="A25" s="573"/>
      <c r="B25" s="502" t="str">
        <f>IF(FILIACIÓN!B28="","",FILIACIÓN!B28)</f>
        <v/>
      </c>
      <c r="C25" s="538" t="str">
        <f>IFERROR('1ER TRIMESTRE'!BN30,"")</f>
        <v/>
      </c>
      <c r="D25" s="611"/>
    </row>
    <row r="26" spans="1:4">
      <c r="A26" s="573"/>
      <c r="B26" s="502" t="str">
        <f>IF(FILIACIÓN!B29="","",FILIACIÓN!B29)</f>
        <v/>
      </c>
      <c r="C26" s="538" t="str">
        <f>IFERROR('1ER TRIMESTRE'!BN31,"")</f>
        <v/>
      </c>
      <c r="D26" s="611"/>
    </row>
    <row r="27" spans="1:4">
      <c r="A27" s="573"/>
      <c r="B27" s="502" t="str">
        <f>IF(FILIACIÓN!B30="","",FILIACIÓN!B30)</f>
        <v/>
      </c>
      <c r="C27" s="538" t="str">
        <f>IFERROR('1ER TRIMESTRE'!BN32,"")</f>
        <v/>
      </c>
      <c r="D27" s="611"/>
    </row>
    <row r="28" spans="1:4">
      <c r="A28" s="573"/>
      <c r="B28" s="502" t="str">
        <f>IF(FILIACIÓN!B31="","",FILIACIÓN!B31)</f>
        <v/>
      </c>
      <c r="C28" s="538" t="str">
        <f>IFERROR('1ER TRIMESTRE'!BN33,"")</f>
        <v/>
      </c>
      <c r="D28" s="611"/>
    </row>
    <row r="29" spans="1:4">
      <c r="A29" s="573"/>
      <c r="B29" s="502" t="str">
        <f>IF(FILIACIÓN!B32="","",FILIACIÓN!B32)</f>
        <v/>
      </c>
      <c r="C29" s="538" t="str">
        <f>IFERROR('1ER TRIMESTRE'!BN34,"")</f>
        <v/>
      </c>
      <c r="D29" s="611"/>
    </row>
    <row r="30" spans="1:4">
      <c r="A30" s="573"/>
      <c r="B30" s="502" t="str">
        <f>IF(FILIACIÓN!B33="","",FILIACIÓN!B33)</f>
        <v/>
      </c>
      <c r="C30" s="538" t="str">
        <f>IFERROR('1ER TRIMESTRE'!BN35,"")</f>
        <v/>
      </c>
      <c r="D30" s="611"/>
    </row>
    <row r="31" spans="1:4">
      <c r="A31" s="573"/>
      <c r="B31" s="502" t="str">
        <f>IF(FILIACIÓN!B34="","",FILIACIÓN!B34)</f>
        <v/>
      </c>
      <c r="C31" s="538" t="str">
        <f>IFERROR('1ER TRIMESTRE'!BN36,"")</f>
        <v/>
      </c>
      <c r="D31" s="611"/>
    </row>
    <row r="32" spans="1:4">
      <c r="A32" s="573"/>
      <c r="B32" s="502" t="str">
        <f>IF(FILIACIÓN!B35="","",FILIACIÓN!B35)</f>
        <v/>
      </c>
      <c r="C32" s="538" t="str">
        <f>IFERROR('1ER TRIMESTRE'!BN37,"")</f>
        <v/>
      </c>
      <c r="D32" s="611"/>
    </row>
    <row r="33" spans="1:4">
      <c r="A33" s="573"/>
      <c r="B33" s="502" t="str">
        <f>IF(FILIACIÓN!B36="","",FILIACIÓN!B36)</f>
        <v/>
      </c>
      <c r="C33" s="538" t="str">
        <f>IFERROR('1ER TRIMESTRE'!BN38,"")</f>
        <v/>
      </c>
      <c r="D33" s="611"/>
    </row>
    <row r="34" spans="1:4">
      <c r="A34" s="573"/>
      <c r="B34" s="502" t="str">
        <f>IF(FILIACIÓN!B37="","",FILIACIÓN!B37)</f>
        <v/>
      </c>
      <c r="C34" s="538" t="str">
        <f>IFERROR('1ER TRIMESTRE'!BN39,"")</f>
        <v/>
      </c>
      <c r="D34" s="611"/>
    </row>
    <row r="35" spans="1:4">
      <c r="A35" s="573"/>
      <c r="B35" s="502" t="str">
        <f>IF(FILIACIÓN!B38="","",FILIACIÓN!B38)</f>
        <v/>
      </c>
      <c r="C35" s="538" t="str">
        <f>IFERROR('1ER TRIMESTRE'!BN40,"")</f>
        <v/>
      </c>
      <c r="D35" s="611"/>
    </row>
    <row r="36" spans="1:4">
      <c r="A36" s="573"/>
      <c r="B36" s="502" t="str">
        <f>IF(FILIACIÓN!B39="","",FILIACIÓN!B39)</f>
        <v/>
      </c>
      <c r="C36" s="538" t="str">
        <f>IFERROR('1ER TRIMESTRE'!BN41,"")</f>
        <v/>
      </c>
      <c r="D36" s="611"/>
    </row>
    <row r="37" spans="1:4">
      <c r="A37" s="573"/>
      <c r="B37" s="502" t="str">
        <f>IF(FILIACIÓN!B40="","",FILIACIÓN!B40)</f>
        <v/>
      </c>
      <c r="C37" s="538" t="str">
        <f>IFERROR('1ER TRIMESTRE'!BN42,"")</f>
        <v/>
      </c>
      <c r="D37" s="611"/>
    </row>
    <row r="38" spans="1:4">
      <c r="A38" s="573"/>
      <c r="B38" s="502" t="str">
        <f>IF(FILIACIÓN!B41="","",FILIACIÓN!B41)</f>
        <v/>
      </c>
      <c r="C38" s="538" t="str">
        <f>IFERROR('1ER TRIMESTRE'!BN43,"")</f>
        <v/>
      </c>
      <c r="D38" s="611"/>
    </row>
    <row r="39" spans="1:4">
      <c r="A39" s="573"/>
      <c r="B39" s="502" t="str">
        <f>IF(FILIACIÓN!B42="","",FILIACIÓN!B42)</f>
        <v/>
      </c>
      <c r="C39" s="538" t="str">
        <f>IFERROR('1ER TRIMESTRE'!BN44,"")</f>
        <v/>
      </c>
      <c r="D39" s="611"/>
    </row>
    <row r="40" spans="1:4">
      <c r="A40" s="573"/>
      <c r="B40" s="502" t="str">
        <f>IF(FILIACIÓN!B43="","",FILIACIÓN!B43)</f>
        <v/>
      </c>
      <c r="C40" s="538" t="str">
        <f>IFERROR('1ER TRIMESTRE'!BN45,"")</f>
        <v/>
      </c>
      <c r="D40" s="611"/>
    </row>
    <row r="41" spans="1:4">
      <c r="A41" s="573"/>
      <c r="B41" s="502" t="str">
        <f>IF(FILIACIÓN!B44="","",FILIACIÓN!B44)</f>
        <v/>
      </c>
      <c r="C41" s="538" t="str">
        <f>IFERROR('1ER TRIMESTRE'!BN46,"")</f>
        <v/>
      </c>
      <c r="D41" s="611"/>
    </row>
    <row r="42" spans="1:4">
      <c r="A42" s="573"/>
      <c r="B42" s="502" t="str">
        <f>IF(FILIACIÓN!B45="","",FILIACIÓN!B45)</f>
        <v/>
      </c>
      <c r="C42" s="538" t="str">
        <f>IFERROR('1ER TRIMESTRE'!BN47,"")</f>
        <v/>
      </c>
      <c r="D42" s="611"/>
    </row>
    <row r="43" spans="1:4">
      <c r="A43" s="573"/>
      <c r="B43" s="502" t="str">
        <f>IF(FILIACIÓN!B46="","",FILIACIÓN!B46)</f>
        <v/>
      </c>
      <c r="C43" s="538" t="str">
        <f>IFERROR('1ER TRIMESTRE'!BN48,"")</f>
        <v/>
      </c>
      <c r="D43" s="611"/>
    </row>
    <row r="44" spans="1:4">
      <c r="A44" s="573"/>
      <c r="B44" s="502" t="str">
        <f>IF(FILIACIÓN!B47="","",FILIACIÓN!B47)</f>
        <v/>
      </c>
      <c r="C44" s="538" t="str">
        <f>IFERROR('1ER TRIMESTRE'!BN49,"")</f>
        <v/>
      </c>
      <c r="D44" s="611"/>
    </row>
    <row r="45" spans="1:4">
      <c r="A45" s="573"/>
      <c r="B45" s="502" t="str">
        <f>IF(FILIACIÓN!B48="","",FILIACIÓN!B48)</f>
        <v/>
      </c>
      <c r="C45" s="538" t="str">
        <f>IFERROR('1ER TRIMESTRE'!BN50,"")</f>
        <v/>
      </c>
      <c r="D45" s="611"/>
    </row>
    <row r="46" spans="1:4">
      <c r="A46" s="573"/>
      <c r="B46" s="502" t="str">
        <f>IF(FILIACIÓN!B49="","",FILIACIÓN!B49)</f>
        <v/>
      </c>
      <c r="C46" s="538" t="str">
        <f>IFERROR('1ER TRIMESTRE'!BN51,"")</f>
        <v/>
      </c>
      <c r="D46" s="611"/>
    </row>
    <row r="47" spans="1:4">
      <c r="A47" s="573"/>
      <c r="B47" s="502" t="str">
        <f>IF(FILIACIÓN!B50="","",FILIACIÓN!B50)</f>
        <v/>
      </c>
      <c r="C47" s="538" t="str">
        <f>IFERROR('1ER TRIMESTRE'!BN52,"")</f>
        <v/>
      </c>
      <c r="D47" s="611"/>
    </row>
    <row r="48" spans="1:4">
      <c r="A48" s="573"/>
      <c r="B48" s="502" t="str">
        <f>IF(FILIACIÓN!B51="","",FILIACIÓN!B51)</f>
        <v/>
      </c>
      <c r="C48" s="538" t="str">
        <f>IFERROR('1ER TRIMESTRE'!BN53,"")</f>
        <v/>
      </c>
      <c r="D48" s="611"/>
    </row>
    <row r="49" spans="1:4">
      <c r="A49" s="573"/>
      <c r="B49" s="502" t="str">
        <f>IF(FILIACIÓN!B52="","",FILIACIÓN!B52)</f>
        <v/>
      </c>
      <c r="C49" s="538" t="str">
        <f>IFERROR('1ER TRIMESTRE'!BN54,"")</f>
        <v/>
      </c>
      <c r="D49" s="611"/>
    </row>
    <row r="50" spans="1:4">
      <c r="A50" s="573"/>
      <c r="B50" s="502" t="str">
        <f>IF(FILIACIÓN!B53="","",FILIACIÓN!B53)</f>
        <v/>
      </c>
      <c r="C50" s="538" t="str">
        <f>IFERROR('1ER TRIMESTRE'!BN55,"")</f>
        <v/>
      </c>
      <c r="D50" s="611"/>
    </row>
    <row r="51" spans="1:4">
      <c r="A51" s="573"/>
      <c r="B51" s="502" t="str">
        <f>IF(FILIACIÓN!B54="","",FILIACIÓN!B54)</f>
        <v/>
      </c>
      <c r="C51" s="538" t="str">
        <f>IFERROR('1ER TRIMESTRE'!BN56,"")</f>
        <v/>
      </c>
      <c r="D51" s="611"/>
    </row>
    <row r="52" spans="1:4">
      <c r="A52" s="573"/>
      <c r="B52" s="502" t="str">
        <f>IF(FILIACIÓN!B55="","",FILIACIÓN!B55)</f>
        <v/>
      </c>
      <c r="C52" s="538" t="str">
        <f>IFERROR('1ER TRIMESTRE'!BN57,"")</f>
        <v/>
      </c>
      <c r="D52" s="611"/>
    </row>
    <row r="53" spans="1:4">
      <c r="A53" s="573"/>
      <c r="B53" s="502" t="str">
        <f>IF(FILIACIÓN!B56="","",FILIACIÓN!B56)</f>
        <v/>
      </c>
      <c r="C53" s="538" t="str">
        <f>IFERROR('1ER TRIMESTRE'!BN58,"")</f>
        <v/>
      </c>
      <c r="D53" s="611"/>
    </row>
    <row r="54" spans="1:4">
      <c r="A54" s="573"/>
      <c r="B54" s="502" t="str">
        <f>IF(FILIACIÓN!B57="","",FILIACIÓN!B57)</f>
        <v/>
      </c>
      <c r="C54" s="538" t="str">
        <f>IFERROR('1ER TRIMESTRE'!BN59,"")</f>
        <v/>
      </c>
      <c r="D54" s="611"/>
    </row>
    <row r="55" spans="1:4">
      <c r="A55" s="573"/>
      <c r="B55" s="502" t="str">
        <f>IF(FILIACIÓN!B58="","",FILIACIÓN!B58)</f>
        <v/>
      </c>
      <c r="C55" s="538" t="str">
        <f>IFERROR('1ER TRIMESTRE'!BN60,"")</f>
        <v/>
      </c>
      <c r="D55" s="611"/>
    </row>
    <row r="56" spans="1:4">
      <c r="A56" s="573"/>
      <c r="B56" s="502" t="str">
        <f>IF(FILIACIÓN!B59="","",FILIACIÓN!B59)</f>
        <v/>
      </c>
      <c r="C56" s="538" t="str">
        <f>IFERROR('1ER TRIMESTRE'!BN61,"")</f>
        <v/>
      </c>
      <c r="D56" s="611"/>
    </row>
    <row r="57" spans="1:4">
      <c r="A57" s="573"/>
      <c r="B57" s="502" t="str">
        <f>IF(FILIACIÓN!B60="","",FILIACIÓN!B60)</f>
        <v/>
      </c>
      <c r="C57" s="538" t="str">
        <f>IFERROR('1ER TRIMESTRE'!BN62,"")</f>
        <v/>
      </c>
      <c r="D57" s="611"/>
    </row>
  </sheetData>
  <sheetProtection autoFilter="0"/>
  <autoFilter ref="B7:C7"/>
  <mergeCells count="1">
    <mergeCell ref="B1:D1"/>
  </mergeCell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92D050"/>
    <pageSetUpPr fitToPage="1"/>
  </sheetPr>
  <dimension ref="A1:IA73"/>
  <sheetViews>
    <sheetView showGridLines="0" showRowColHeaders="0" showZeros="0" zoomScale="85" zoomScaleNormal="85" workbookViewId="0">
      <pane xSplit="4" ySplit="13" topLeftCell="F14" activePane="bottomRight" state="frozen"/>
      <selection activeCell="BF13" sqref="BF13"/>
      <selection pane="topRight" activeCell="BF13" sqref="BF13"/>
      <selection pane="bottomLeft" activeCell="BF13" sqref="BF13"/>
      <selection pane="bottomRight" activeCell="F14" sqref="F14"/>
    </sheetView>
  </sheetViews>
  <sheetFormatPr baseColWidth="10" defaultColWidth="4" defaultRowHeight="15"/>
  <cols>
    <col min="1" max="2" width="4.25" style="26" customWidth="1"/>
    <col min="3" max="3" width="8.125" style="26" customWidth="1"/>
    <col min="4" max="4" width="24.25" style="26" customWidth="1"/>
    <col min="5" max="5" width="4.5" style="26" hidden="1" customWidth="1"/>
    <col min="6" max="30" width="2.75" style="26" customWidth="1"/>
    <col min="31" max="75" width="2.75" style="26" hidden="1" customWidth="1"/>
    <col min="76" max="77" width="3.875" style="26" customWidth="1"/>
    <col min="78" max="79" width="3.875" style="43" customWidth="1"/>
    <col min="80" max="80" width="4.375" style="43" customWidth="1"/>
    <col min="81" max="81" width="8.625" style="25" customWidth="1"/>
    <col min="82" max="82" width="4.5" style="25" customWidth="1"/>
    <col min="83" max="83" width="4" style="25" customWidth="1"/>
    <col min="84" max="89" width="6.75" style="25" hidden="1" customWidth="1"/>
    <col min="90" max="91" width="2.375" style="25" hidden="1" customWidth="1"/>
    <col min="92" max="92" width="1.25" style="25" hidden="1" customWidth="1"/>
    <col min="93" max="97" width="2.375" style="25" customWidth="1"/>
    <col min="98" max="98" width="1.25" style="25" customWidth="1"/>
    <col min="99" max="103" width="2.375" style="25" customWidth="1"/>
    <col min="104" max="104" width="1.25" style="25" customWidth="1"/>
    <col min="105" max="109" width="2.375" style="25" customWidth="1"/>
    <col min="110" max="110" width="1.25" style="25" customWidth="1"/>
    <col min="111" max="115" width="2.375" style="25" customWidth="1"/>
    <col min="116" max="116" width="1.25" style="25" customWidth="1"/>
    <col min="117" max="117" width="4" style="77"/>
    <col min="118" max="119" width="4" style="25"/>
    <col min="120" max="124" width="2.375" style="25" customWidth="1"/>
    <col min="125" max="125" width="1.25" style="25" customWidth="1"/>
    <col min="126" max="130" width="2.375" style="25" customWidth="1"/>
    <col min="131" max="131" width="1.25" style="25" customWidth="1"/>
    <col min="132" max="136" width="2.375" style="25" customWidth="1"/>
    <col min="137" max="137" width="1.25" style="25" customWidth="1"/>
    <col min="138" max="142" width="2.375" style="25" customWidth="1"/>
    <col min="143" max="143" width="1.25" style="25" customWidth="1"/>
    <col min="144" max="148" width="2.375" style="25" customWidth="1"/>
    <col min="149" max="149" width="1.25" style="25" customWidth="1"/>
    <col min="150" max="154" width="2.375" style="25" customWidth="1"/>
    <col min="155" max="155" width="1.25" style="25" customWidth="1"/>
    <col min="156" max="158" width="4" style="25"/>
    <col min="159" max="163" width="2.375" style="25" customWidth="1"/>
    <col min="164" max="164" width="1.25" style="25" customWidth="1"/>
    <col min="165" max="169" width="2.375" style="25" customWidth="1"/>
    <col min="170" max="170" width="1.25" style="25" customWidth="1"/>
    <col min="171" max="175" width="2.375" style="25" customWidth="1"/>
    <col min="176" max="176" width="1.25" style="25" customWidth="1"/>
    <col min="177" max="181" width="2.375" style="25" customWidth="1"/>
    <col min="182" max="182" width="1.25" style="25" customWidth="1"/>
    <col min="183" max="187" width="2.375" style="25" customWidth="1"/>
    <col min="188" max="188" width="1.25" style="25" customWidth="1"/>
    <col min="189" max="193" width="2.375" style="25" customWidth="1"/>
    <col min="194" max="194" width="1.25" style="25" customWidth="1"/>
    <col min="195" max="195" width="4" style="25"/>
    <col min="196" max="196" width="4" style="66"/>
    <col min="197" max="201" width="2.375" style="66" customWidth="1"/>
    <col min="202" max="202" width="1.375" style="66" customWidth="1"/>
    <col min="203" max="207" width="2.375" style="66" customWidth="1"/>
    <col min="208" max="208" width="1.375" style="66" customWidth="1"/>
    <col min="209" max="209" width="2.375" style="66" customWidth="1"/>
    <col min="210" max="213" width="2.375" style="67" customWidth="1"/>
    <col min="214" max="214" width="1.375" style="67" customWidth="1"/>
    <col min="215" max="219" width="2.375" style="67" customWidth="1"/>
    <col min="220" max="220" width="1.375" style="67" customWidth="1"/>
    <col min="221" max="225" width="2.375" style="67" customWidth="1"/>
    <col min="226" max="226" width="1.375" style="67" customWidth="1"/>
    <col min="227" max="231" width="2.375" style="67" customWidth="1"/>
    <col min="232" max="232" width="1.375" style="67" customWidth="1"/>
    <col min="233" max="235" width="4" style="67"/>
    <col min="236" max="16384" width="4" style="68"/>
  </cols>
  <sheetData>
    <row r="1" spans="1:233" ht="16.5" customHeight="1">
      <c r="A1" s="64"/>
      <c r="D1" s="426" t="str">
        <f>IF(FILIACIÓN!C1="","",FILIACIÓN!C1)</f>
        <v xml:space="preserve">UNIDAD EDUCATIVA </v>
      </c>
      <c r="E1" s="426"/>
      <c r="BZ1" s="48"/>
      <c r="CA1" s="48"/>
      <c r="CB1" s="48"/>
    </row>
    <row r="2" spans="1:233" ht="18" customHeight="1">
      <c r="A2" s="64"/>
      <c r="D2" s="426" t="str">
        <f>IF(FILIACIÓN!C2="","",FILIACIÓN!C2)</f>
        <v>NIVEL SECUNDARIA COMUNITARIA PRODUCTIVA</v>
      </c>
      <c r="E2" s="426"/>
      <c r="L2" s="727" t="s">
        <v>376</v>
      </c>
      <c r="M2" s="728"/>
      <c r="N2" s="728"/>
      <c r="O2" s="728"/>
      <c r="P2" s="728"/>
      <c r="Q2" s="728"/>
      <c r="R2" s="728"/>
      <c r="S2" s="728"/>
      <c r="T2" s="728"/>
      <c r="U2" s="728"/>
      <c r="V2" s="728"/>
      <c r="W2" s="728"/>
      <c r="X2" s="728"/>
      <c r="Y2" s="728"/>
      <c r="Z2" s="728"/>
      <c r="AA2" s="728"/>
      <c r="AB2" s="728"/>
      <c r="AC2" s="728"/>
      <c r="AD2" s="728"/>
      <c r="AE2" s="728"/>
      <c r="AF2" s="728"/>
      <c r="AG2" s="728"/>
      <c r="AH2" s="728"/>
      <c r="AI2" s="728"/>
      <c r="AJ2" s="728"/>
      <c r="AK2" s="728"/>
      <c r="AL2" s="728"/>
      <c r="AM2" s="728"/>
      <c r="AN2" s="728"/>
      <c r="AO2" s="728"/>
      <c r="AP2" s="728"/>
      <c r="AQ2" s="728"/>
      <c r="AR2" s="728"/>
      <c r="AS2" s="728"/>
      <c r="AT2" s="728"/>
      <c r="AU2" s="728"/>
      <c r="AV2" s="728"/>
      <c r="AW2" s="728"/>
      <c r="AX2" s="728"/>
      <c r="AY2" s="728"/>
      <c r="AZ2" s="728"/>
      <c r="BA2" s="728"/>
      <c r="BB2" s="728"/>
      <c r="BC2" s="728"/>
      <c r="BD2" s="728"/>
      <c r="BE2" s="728"/>
      <c r="BF2" s="728"/>
      <c r="BG2" s="728"/>
      <c r="BH2" s="728"/>
      <c r="BI2" s="728"/>
      <c r="BJ2" s="728"/>
      <c r="BK2" s="728"/>
      <c r="BL2" s="728"/>
      <c r="BM2" s="728"/>
      <c r="BN2" s="728"/>
      <c r="BO2" s="728"/>
      <c r="BP2" s="728"/>
      <c r="BQ2" s="728"/>
      <c r="BR2" s="728"/>
      <c r="BS2" s="728"/>
      <c r="BT2" s="728"/>
      <c r="BU2" s="728"/>
      <c r="BV2" s="728"/>
      <c r="BW2" s="728"/>
      <c r="BX2" s="728"/>
      <c r="BY2" s="728"/>
      <c r="BZ2" s="728"/>
      <c r="CA2" s="728"/>
      <c r="CB2" s="728"/>
      <c r="DM2" s="198"/>
    </row>
    <row r="3" spans="1:233" ht="18" customHeight="1">
      <c r="A3" s="64"/>
      <c r="D3" s="426" t="str">
        <f>IF(FILIACIÓN!C3="","",FILIACIÓN!C3)</f>
        <v xml:space="preserve">TURNO </v>
      </c>
      <c r="E3" s="426"/>
      <c r="DM3" s="198"/>
    </row>
    <row r="4" spans="1:233" ht="18" customHeight="1">
      <c r="A4" s="25"/>
      <c r="D4" s="427" t="str">
        <f>IF(FILIACIÓN!E3="","",FILIACIÓN!E3)</f>
        <v xml:space="preserve">SIE </v>
      </c>
      <c r="E4" s="427"/>
      <c r="G4" s="529"/>
      <c r="H4" s="529"/>
      <c r="I4" s="529"/>
      <c r="J4" s="529"/>
      <c r="K4" s="529"/>
      <c r="L4" s="850" t="s">
        <v>378</v>
      </c>
      <c r="M4" s="850"/>
      <c r="N4" s="850"/>
      <c r="O4" s="850"/>
      <c r="P4" s="850"/>
      <c r="Q4" s="850"/>
      <c r="R4" s="850"/>
      <c r="S4" s="850"/>
      <c r="T4" s="850"/>
      <c r="U4" s="850"/>
      <c r="V4" s="850"/>
      <c r="W4" s="850"/>
      <c r="X4" s="850"/>
      <c r="Y4" s="850"/>
      <c r="Z4" s="850"/>
      <c r="AA4" s="850"/>
      <c r="AB4" s="850"/>
      <c r="AC4" s="850"/>
      <c r="AD4" s="850"/>
      <c r="AE4" s="850"/>
      <c r="AF4" s="850"/>
      <c r="AG4" s="850"/>
      <c r="AH4" s="850"/>
      <c r="AI4" s="850"/>
      <c r="AJ4" s="850"/>
      <c r="AK4" s="850"/>
      <c r="AL4" s="850"/>
      <c r="AM4" s="850"/>
      <c r="AN4" s="850"/>
      <c r="AO4" s="850"/>
      <c r="AP4" s="850"/>
      <c r="AQ4" s="850"/>
      <c r="AR4" s="850"/>
      <c r="AS4" s="850"/>
      <c r="AT4" s="850"/>
      <c r="AU4" s="850"/>
      <c r="AV4" s="850"/>
      <c r="AW4" s="850"/>
      <c r="AX4" s="850"/>
      <c r="AY4" s="850"/>
      <c r="AZ4" s="850"/>
      <c r="BA4" s="850"/>
      <c r="BB4" s="850"/>
      <c r="BC4" s="850"/>
      <c r="BD4" s="850"/>
      <c r="BE4" s="850"/>
      <c r="BF4" s="850"/>
      <c r="BG4" s="850"/>
      <c r="BH4" s="850"/>
      <c r="BI4" s="850"/>
      <c r="BJ4" s="850"/>
      <c r="BK4" s="850"/>
      <c r="BL4" s="850"/>
      <c r="BM4" s="850"/>
      <c r="BN4" s="850"/>
      <c r="BO4" s="850"/>
      <c r="BP4" s="850"/>
      <c r="BQ4" s="850"/>
      <c r="BR4" s="850"/>
      <c r="BS4" s="850"/>
      <c r="BT4" s="850"/>
      <c r="BU4" s="850"/>
      <c r="BV4" s="850"/>
      <c r="BW4" s="850"/>
      <c r="BX4" s="850"/>
      <c r="BY4" s="850"/>
      <c r="BZ4" s="850"/>
      <c r="CA4" s="850"/>
      <c r="CB4" s="850"/>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198"/>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row>
    <row r="5" spans="1:233" ht="18" customHeight="1">
      <c r="A5" s="25"/>
      <c r="B5" s="48"/>
      <c r="D5" s="428" t="str">
        <f>IF(FILIACIÓN!C4="","",FILIACIÓN!C4)</f>
        <v>GESTION 2025</v>
      </c>
      <c r="E5" s="428"/>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510"/>
      <c r="AH5" s="510"/>
      <c r="AI5" s="510"/>
      <c r="AJ5" s="510"/>
      <c r="AK5" s="510"/>
      <c r="AL5" s="510"/>
      <c r="AM5" s="510"/>
      <c r="AN5" s="510"/>
      <c r="AO5" s="510"/>
      <c r="AP5" s="510"/>
      <c r="AQ5" s="425"/>
      <c r="AR5" s="627"/>
      <c r="AS5" s="627"/>
      <c r="AT5" s="627"/>
      <c r="AU5" s="627"/>
      <c r="AV5" s="627"/>
      <c r="AW5" s="627"/>
      <c r="AX5" s="627"/>
      <c r="AY5" s="627"/>
      <c r="AZ5" s="627"/>
      <c r="BA5" s="627"/>
      <c r="BB5" s="627"/>
      <c r="BC5" s="627"/>
      <c r="BD5" s="627"/>
      <c r="BE5" s="627"/>
      <c r="BF5" s="627"/>
      <c r="BG5" s="627"/>
      <c r="BH5" s="627"/>
      <c r="BI5" s="627"/>
      <c r="BJ5" s="627"/>
      <c r="BK5" s="627"/>
      <c r="BL5" s="627"/>
      <c r="BM5" s="627"/>
      <c r="BN5" s="627"/>
      <c r="BO5" s="627"/>
      <c r="BP5" s="627"/>
      <c r="BQ5" s="627"/>
      <c r="BR5" s="627"/>
      <c r="BS5" s="627"/>
      <c r="BT5" s="627"/>
      <c r="BU5" s="627"/>
      <c r="BV5" s="425"/>
      <c r="BW5" s="425"/>
      <c r="CG5" s="199"/>
      <c r="CH5" s="199"/>
      <c r="CI5" s="199"/>
      <c r="CJ5" s="199"/>
      <c r="CK5" s="607"/>
      <c r="CL5" s="607"/>
      <c r="CM5" s="607"/>
      <c r="CO5" s="607"/>
      <c r="CP5" s="607"/>
      <c r="CQ5" s="607"/>
      <c r="CR5" s="607"/>
      <c r="CS5" s="199"/>
      <c r="CU5" s="199"/>
      <c r="CV5" s="199"/>
      <c r="CW5" s="199"/>
      <c r="CX5" s="199"/>
      <c r="CY5" s="199"/>
      <c r="DA5" s="199"/>
      <c r="DB5" s="199"/>
      <c r="DC5" s="199"/>
      <c r="DD5" s="199"/>
      <c r="DE5" s="199"/>
      <c r="DG5" s="199"/>
      <c r="DH5" s="199"/>
      <c r="DI5" s="199"/>
      <c r="DJ5" s="199"/>
      <c r="DK5" s="199"/>
      <c r="DM5" s="198"/>
      <c r="DP5" s="199"/>
      <c r="DQ5" s="199"/>
      <c r="DR5" s="199"/>
      <c r="DS5" s="199"/>
      <c r="DT5" s="199"/>
      <c r="DV5" s="199"/>
      <c r="DW5" s="199"/>
      <c r="DX5" s="199"/>
      <c r="DY5" s="199"/>
      <c r="DZ5" s="199"/>
      <c r="EB5" s="199"/>
      <c r="EC5" s="199"/>
      <c r="ED5" s="199"/>
      <c r="EE5" s="199"/>
      <c r="EF5" s="199"/>
      <c r="EH5" s="199"/>
      <c r="EI5" s="199"/>
      <c r="EJ5" s="199"/>
      <c r="EK5" s="199"/>
      <c r="EL5" s="199"/>
      <c r="EN5" s="199"/>
      <c r="EO5" s="199"/>
      <c r="EP5" s="199"/>
      <c r="EQ5" s="199"/>
      <c r="ER5" s="199"/>
      <c r="ET5" s="199"/>
      <c r="EU5" s="199"/>
      <c r="EV5" s="199"/>
      <c r="EW5" s="199"/>
      <c r="EX5" s="199"/>
      <c r="FC5" s="78"/>
      <c r="FD5" s="78"/>
      <c r="FE5" s="78"/>
      <c r="FF5" s="78"/>
      <c r="FG5" s="78"/>
      <c r="FI5" s="78"/>
      <c r="FJ5" s="78"/>
      <c r="FK5" s="78"/>
      <c r="FL5" s="78"/>
      <c r="FM5" s="78"/>
      <c r="FO5" s="78"/>
      <c r="FP5" s="78"/>
      <c r="FQ5" s="78"/>
      <c r="FR5" s="78"/>
      <c r="FS5" s="78"/>
      <c r="FU5" s="78"/>
      <c r="FV5" s="78"/>
      <c r="FW5" s="78"/>
      <c r="FX5" s="78"/>
      <c r="FY5" s="78"/>
      <c r="GA5" s="78"/>
      <c r="GB5" s="78"/>
      <c r="GC5" s="78"/>
      <c r="GD5" s="78"/>
      <c r="GE5" s="78"/>
      <c r="GG5" s="78"/>
      <c r="GH5" s="78"/>
      <c r="GI5" s="78"/>
      <c r="GJ5" s="78"/>
      <c r="GK5" s="78"/>
    </row>
    <row r="6" spans="1:233" ht="5.25" customHeight="1">
      <c r="A6" s="25"/>
      <c r="B6" s="48"/>
      <c r="C6" s="69"/>
      <c r="D6" s="61"/>
      <c r="E6" s="61"/>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375"/>
      <c r="AZ6" s="375"/>
      <c r="BA6" s="375"/>
      <c r="BB6" s="375"/>
      <c r="BC6" s="375"/>
      <c r="BD6" s="375"/>
      <c r="BE6" s="375"/>
      <c r="BF6" s="375"/>
      <c r="BG6" s="375"/>
      <c r="BH6" s="375"/>
      <c r="BI6" s="375"/>
      <c r="BJ6" s="375"/>
      <c r="BK6" s="375"/>
      <c r="BL6" s="375"/>
      <c r="BM6" s="375"/>
      <c r="BN6" s="375"/>
      <c r="BO6" s="375"/>
      <c r="BP6" s="375"/>
      <c r="BQ6" s="375"/>
      <c r="BR6" s="375"/>
      <c r="BS6" s="375"/>
      <c r="BT6" s="375"/>
      <c r="BU6" s="375"/>
      <c r="BV6" s="375"/>
      <c r="BW6" s="375"/>
      <c r="BX6" s="375"/>
      <c r="BY6" s="375"/>
      <c r="BZ6" s="375"/>
      <c r="CA6" s="375"/>
      <c r="CB6" s="375"/>
      <c r="CD6" s="729" t="s">
        <v>249</v>
      </c>
      <c r="CG6" s="199"/>
      <c r="CH6" s="199"/>
      <c r="CI6" s="199"/>
      <c r="CJ6" s="199"/>
      <c r="CK6" s="607"/>
      <c r="CL6" s="607"/>
      <c r="CM6" s="607"/>
      <c r="CO6" s="607"/>
      <c r="CP6" s="607"/>
      <c r="CQ6" s="607"/>
      <c r="CR6" s="607"/>
      <c r="CS6" s="199"/>
      <c r="CU6" s="199"/>
      <c r="CV6" s="199"/>
      <c r="CW6" s="199"/>
      <c r="CX6" s="199"/>
      <c r="CY6" s="199"/>
      <c r="DA6" s="199"/>
      <c r="DB6" s="199"/>
      <c r="DC6" s="199"/>
      <c r="DD6" s="199"/>
      <c r="DE6" s="199"/>
      <c r="DG6" s="199"/>
      <c r="DH6" s="199"/>
      <c r="DI6" s="199"/>
      <c r="DJ6" s="199"/>
      <c r="DK6" s="199"/>
      <c r="DM6" s="198"/>
      <c r="DP6" s="199"/>
      <c r="DQ6" s="199"/>
      <c r="DR6" s="199"/>
      <c r="DS6" s="199"/>
      <c r="DT6" s="199"/>
      <c r="DV6" s="199"/>
      <c r="DW6" s="199"/>
      <c r="DX6" s="199"/>
      <c r="DY6" s="199"/>
      <c r="DZ6" s="199"/>
      <c r="EB6" s="199"/>
      <c r="EC6" s="199"/>
      <c r="ED6" s="199"/>
      <c r="EE6" s="199"/>
      <c r="EF6" s="199"/>
      <c r="EH6" s="199"/>
      <c r="EI6" s="199"/>
      <c r="EJ6" s="199"/>
      <c r="EK6" s="199"/>
      <c r="EL6" s="199"/>
      <c r="EN6" s="199"/>
      <c r="EO6" s="199"/>
      <c r="EP6" s="199"/>
      <c r="EQ6" s="199"/>
      <c r="ER6" s="199"/>
      <c r="ET6" s="199"/>
      <c r="EU6" s="199"/>
      <c r="EV6" s="199"/>
      <c r="EW6" s="199"/>
      <c r="EX6" s="199"/>
      <c r="FC6" s="78"/>
      <c r="FD6" s="78"/>
      <c r="FE6" s="78"/>
      <c r="FF6" s="78"/>
      <c r="FG6" s="78"/>
      <c r="FI6" s="78"/>
      <c r="FJ6" s="78"/>
      <c r="FK6" s="78"/>
      <c r="FL6" s="78"/>
      <c r="FM6" s="78"/>
      <c r="FO6" s="78"/>
      <c r="FP6" s="78"/>
      <c r="FQ6" s="78"/>
      <c r="FR6" s="78"/>
      <c r="FS6" s="78"/>
      <c r="FU6" s="78"/>
      <c r="FV6" s="78"/>
      <c r="FW6" s="78"/>
      <c r="FX6" s="78"/>
      <c r="FY6" s="78"/>
      <c r="GA6" s="78"/>
      <c r="GB6" s="78"/>
      <c r="GC6" s="78"/>
      <c r="GD6" s="78"/>
      <c r="GE6" s="78"/>
      <c r="GG6" s="78"/>
      <c r="GH6" s="78"/>
      <c r="GI6" s="78"/>
      <c r="GJ6" s="78"/>
      <c r="GK6" s="78"/>
    </row>
    <row r="7" spans="1:233" ht="5.25" customHeight="1">
      <c r="A7" s="25"/>
      <c r="B7" s="48"/>
      <c r="C7" s="69"/>
      <c r="D7" s="61"/>
      <c r="E7" s="61"/>
      <c r="F7" s="78"/>
      <c r="V7" s="78"/>
      <c r="W7" s="78"/>
      <c r="X7" s="78"/>
      <c r="Y7" s="78"/>
      <c r="Z7" s="78"/>
      <c r="AA7" s="78"/>
      <c r="AB7" s="78"/>
      <c r="AC7" s="230"/>
      <c r="AD7" s="230"/>
      <c r="AE7" s="230"/>
      <c r="AF7" s="78"/>
      <c r="AG7" s="510"/>
      <c r="AH7" s="510"/>
      <c r="AI7" s="510"/>
      <c r="AJ7" s="510"/>
      <c r="AK7" s="510"/>
      <c r="AL7" s="510"/>
      <c r="AM7" s="510"/>
      <c r="AN7" s="510"/>
      <c r="AO7" s="510"/>
      <c r="AP7" s="510"/>
      <c r="AQ7" s="194"/>
      <c r="AR7" s="627"/>
      <c r="AS7" s="627"/>
      <c r="AT7" s="627"/>
      <c r="AU7" s="627"/>
      <c r="AV7" s="627"/>
      <c r="AW7" s="627"/>
      <c r="AX7" s="627"/>
      <c r="AY7" s="627"/>
      <c r="AZ7" s="627"/>
      <c r="BA7" s="627"/>
      <c r="BB7" s="627"/>
      <c r="BC7" s="627"/>
      <c r="BD7" s="627"/>
      <c r="BE7" s="627"/>
      <c r="BF7" s="627"/>
      <c r="BG7" s="627"/>
      <c r="BH7" s="627"/>
      <c r="BI7" s="627"/>
      <c r="BJ7" s="627"/>
      <c r="BK7" s="627"/>
      <c r="BL7" s="627"/>
      <c r="BM7" s="627"/>
      <c r="BN7" s="627"/>
      <c r="BO7" s="627"/>
      <c r="BP7" s="627"/>
      <c r="BQ7" s="627"/>
      <c r="BR7" s="627"/>
      <c r="BS7" s="627"/>
      <c r="BT7" s="627"/>
      <c r="BU7" s="627"/>
      <c r="BV7" s="230"/>
      <c r="CD7" s="730"/>
      <c r="CG7" s="199"/>
      <c r="CH7" s="199"/>
      <c r="CI7" s="199"/>
      <c r="CJ7" s="199"/>
      <c r="CK7" s="607"/>
      <c r="CL7" s="607"/>
      <c r="CM7" s="607"/>
      <c r="CO7" s="607"/>
      <c r="CP7" s="607"/>
      <c r="CQ7" s="607"/>
      <c r="CR7" s="607"/>
      <c r="CS7" s="199"/>
      <c r="CU7" s="199"/>
      <c r="CV7" s="199"/>
      <c r="CW7" s="199"/>
      <c r="CX7" s="199"/>
      <c r="CY7" s="199"/>
      <c r="DA7" s="199"/>
      <c r="DB7" s="199"/>
      <c r="DC7" s="199"/>
      <c r="DD7" s="199"/>
      <c r="DE7" s="199"/>
      <c r="DG7" s="199"/>
      <c r="DH7" s="199"/>
      <c r="DI7" s="199"/>
      <c r="DJ7" s="199"/>
      <c r="DK7" s="199"/>
      <c r="DM7" s="198"/>
      <c r="DP7" s="199"/>
      <c r="DQ7" s="199"/>
      <c r="DR7" s="199"/>
      <c r="DS7" s="199"/>
      <c r="DT7" s="199"/>
      <c r="DV7" s="199"/>
      <c r="DW7" s="199"/>
      <c r="DX7" s="199"/>
      <c r="DY7" s="199"/>
      <c r="DZ7" s="199"/>
      <c r="EB7" s="199"/>
      <c r="EC7" s="199"/>
      <c r="ED7" s="199"/>
      <c r="EE7" s="199"/>
      <c r="EF7" s="199"/>
      <c r="EH7" s="199"/>
      <c r="EI7" s="199"/>
      <c r="EJ7" s="199"/>
      <c r="EK7" s="199"/>
      <c r="EL7" s="199"/>
      <c r="EN7" s="199"/>
      <c r="EO7" s="199"/>
      <c r="EP7" s="199"/>
      <c r="EQ7" s="199"/>
      <c r="ER7" s="199"/>
      <c r="ET7" s="199"/>
      <c r="EU7" s="199"/>
      <c r="EV7" s="199"/>
      <c r="EW7" s="199"/>
      <c r="EX7" s="199"/>
      <c r="FC7" s="78"/>
      <c r="FD7" s="78"/>
      <c r="FE7" s="78"/>
      <c r="FF7" s="78"/>
      <c r="FG7" s="78"/>
      <c r="FI7" s="78"/>
      <c r="FJ7" s="78"/>
      <c r="FK7" s="78"/>
      <c r="FL7" s="78"/>
      <c r="FM7" s="78"/>
      <c r="FO7" s="78"/>
      <c r="FP7" s="78"/>
      <c r="FQ7" s="78"/>
      <c r="FR7" s="78"/>
      <c r="FS7" s="78"/>
      <c r="FU7" s="78"/>
      <c r="FV7" s="78"/>
      <c r="FW7" s="78"/>
      <c r="FX7" s="78"/>
      <c r="FY7" s="78"/>
      <c r="GA7" s="78"/>
      <c r="GB7" s="78"/>
      <c r="GC7" s="78"/>
      <c r="GD7" s="78"/>
      <c r="GE7" s="78"/>
      <c r="GG7" s="78"/>
      <c r="GH7" s="78"/>
      <c r="GI7" s="78"/>
      <c r="GJ7" s="78"/>
      <c r="GK7" s="78"/>
    </row>
    <row r="8" spans="1:233" ht="21.75" customHeight="1" thickBot="1">
      <c r="A8" s="25"/>
      <c r="B8" s="428" t="str">
        <f>"AÑO DE ESCOLARIDAD:"&amp;" "&amp;FILIACIÓN!F5</f>
        <v xml:space="preserve">AÑO DE ESCOLARIDAD: </v>
      </c>
      <c r="E8" s="48"/>
      <c r="F8" s="428" t="str">
        <f>"CAMPO:"&amp;" "&amp;FILIACIÓN!F6</f>
        <v xml:space="preserve">CAMPO: </v>
      </c>
      <c r="H8" s="78"/>
      <c r="I8" s="78"/>
      <c r="J8" s="78"/>
      <c r="K8" s="78"/>
      <c r="N8" s="69"/>
      <c r="O8" s="48"/>
      <c r="P8" s="69"/>
      <c r="Q8" s="69"/>
      <c r="R8" s="69"/>
      <c r="S8" s="69"/>
      <c r="T8" s="69"/>
      <c r="U8" s="78"/>
      <c r="V8" s="78"/>
      <c r="W8" s="78"/>
      <c r="X8" s="78"/>
      <c r="Y8" s="78"/>
      <c r="Z8" s="78"/>
      <c r="AA8" s="78"/>
      <c r="AB8" s="78"/>
      <c r="AC8" s="230"/>
      <c r="AD8" s="230"/>
      <c r="AE8" s="230"/>
      <c r="AF8" s="78"/>
      <c r="AG8" s="510"/>
      <c r="AH8" s="510"/>
      <c r="AI8" s="510"/>
      <c r="AJ8" s="510"/>
      <c r="AK8" s="510"/>
      <c r="AL8" s="510"/>
      <c r="AM8" s="510"/>
      <c r="AN8" s="510"/>
      <c r="AO8" s="510"/>
      <c r="AP8" s="510"/>
      <c r="BX8" s="733" t="s">
        <v>320</v>
      </c>
      <c r="BY8" s="733"/>
      <c r="BZ8" s="733"/>
      <c r="CA8" s="733"/>
      <c r="CB8" s="733"/>
      <c r="CC8" s="348"/>
      <c r="CD8" s="117">
        <f>(COUNTA(F13:BW13)-COUNTIF(F12:BW12,"F"))</f>
        <v>0</v>
      </c>
      <c r="CG8" s="41"/>
      <c r="CH8" s="41"/>
      <c r="CI8" s="41"/>
      <c r="CJ8" s="41"/>
      <c r="CK8" s="41"/>
      <c r="CL8" s="41"/>
      <c r="CM8" s="41"/>
      <c r="CO8" s="41"/>
      <c r="CP8" s="41"/>
      <c r="CQ8" s="41"/>
      <c r="CR8" s="41"/>
      <c r="CS8" s="41"/>
      <c r="CU8" s="41"/>
      <c r="CV8" s="41"/>
      <c r="CW8" s="41"/>
      <c r="CX8" s="41"/>
      <c r="CY8" s="41"/>
      <c r="DA8" s="41"/>
      <c r="DB8" s="41"/>
      <c r="DC8" s="41"/>
      <c r="DD8" s="41"/>
      <c r="DE8" s="41"/>
      <c r="DG8" s="41"/>
      <c r="DH8" s="41"/>
      <c r="DI8" s="41"/>
      <c r="DJ8" s="41"/>
      <c r="DK8" s="41"/>
      <c r="DM8" s="198"/>
      <c r="DP8" s="41"/>
      <c r="DQ8" s="41"/>
      <c r="DR8" s="41"/>
      <c r="DS8" s="41"/>
      <c r="DT8" s="41"/>
      <c r="DV8" s="41"/>
      <c r="DW8" s="41"/>
      <c r="DX8" s="41"/>
      <c r="DY8" s="41"/>
      <c r="DZ8" s="41"/>
      <c r="EB8" s="41"/>
      <c r="EC8" s="41"/>
      <c r="ED8" s="41"/>
      <c r="EE8" s="41"/>
      <c r="EF8" s="41"/>
      <c r="EH8" s="41"/>
      <c r="EI8" s="41"/>
      <c r="EJ8" s="41"/>
      <c r="EK8" s="41"/>
      <c r="EL8" s="41"/>
      <c r="EN8" s="41"/>
      <c r="EO8" s="41"/>
      <c r="EP8" s="41"/>
      <c r="EQ8" s="41"/>
      <c r="ER8" s="41"/>
      <c r="ET8" s="41"/>
      <c r="EU8" s="41"/>
      <c r="EV8" s="41"/>
      <c r="EW8" s="41"/>
      <c r="EX8" s="41"/>
      <c r="FC8" s="41"/>
      <c r="FD8" s="41"/>
      <c r="FE8" s="41"/>
      <c r="FF8" s="41"/>
      <c r="FG8" s="41"/>
      <c r="FI8" s="41"/>
      <c r="FJ8" s="41"/>
      <c r="FK8" s="41"/>
      <c r="FL8" s="41"/>
      <c r="FM8" s="41"/>
      <c r="FO8" s="41"/>
      <c r="FP8" s="41"/>
      <c r="FQ8" s="41"/>
      <c r="FR8" s="41"/>
      <c r="FS8" s="41"/>
      <c r="FU8" s="41"/>
      <c r="FV8" s="41"/>
      <c r="FW8" s="41"/>
      <c r="FX8" s="41"/>
      <c r="FY8" s="41"/>
      <c r="GA8" s="41"/>
      <c r="GB8" s="41"/>
      <c r="GC8" s="41"/>
      <c r="GD8" s="41"/>
      <c r="GE8" s="41"/>
      <c r="GG8" s="41"/>
      <c r="GH8" s="41"/>
      <c r="GI8" s="41"/>
      <c r="GJ8" s="41"/>
      <c r="GK8" s="41"/>
    </row>
    <row r="9" spans="1:233" ht="18" customHeight="1" thickBot="1">
      <c r="A9" s="25"/>
      <c r="B9" s="428" t="str">
        <f>"ÁREA:"&amp;" "&amp;FILIACIÓN!F7</f>
        <v xml:space="preserve">ÁREA: </v>
      </c>
      <c r="C9" s="48"/>
      <c r="E9" s="69"/>
      <c r="F9" s="428" t="str">
        <f>"MAESTRO/A:"&amp;" "&amp;FILIACIÓN!F8</f>
        <v>MAESTRO/A: nombre maestro</v>
      </c>
      <c r="H9" s="78"/>
      <c r="I9" s="78"/>
      <c r="J9" s="78"/>
      <c r="K9" s="78"/>
      <c r="N9" s="69"/>
      <c r="O9" s="48"/>
      <c r="P9" s="69"/>
      <c r="Q9" s="69"/>
      <c r="R9" s="69"/>
      <c r="S9" s="69"/>
      <c r="T9" s="69"/>
      <c r="U9" s="78"/>
      <c r="BX9" s="744" t="s">
        <v>298</v>
      </c>
      <c r="BY9" s="745"/>
      <c r="BZ9" s="741" t="s">
        <v>323</v>
      </c>
      <c r="CA9" s="741" t="s">
        <v>324</v>
      </c>
      <c r="CB9" s="749" t="s">
        <v>132</v>
      </c>
      <c r="CC9" s="738" t="s">
        <v>3</v>
      </c>
      <c r="CD9" s="738" t="s">
        <v>182</v>
      </c>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200"/>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719"/>
      <c r="FC9" s="732"/>
      <c r="FD9" s="732"/>
      <c r="FE9" s="732"/>
      <c r="FF9" s="732"/>
      <c r="FG9" s="732"/>
      <c r="FH9" s="732"/>
      <c r="FI9" s="732"/>
      <c r="FJ9" s="732"/>
      <c r="FK9" s="732"/>
      <c r="FL9" s="732"/>
      <c r="FM9" s="732"/>
      <c r="FN9" s="732"/>
      <c r="FO9" s="732"/>
      <c r="FP9" s="732"/>
      <c r="FQ9" s="732"/>
      <c r="FR9" s="732"/>
      <c r="FS9" s="732"/>
      <c r="FT9" s="732"/>
      <c r="FU9" s="732"/>
      <c r="FV9" s="732"/>
      <c r="FW9" s="732"/>
      <c r="FX9" s="732"/>
      <c r="FY9" s="732"/>
      <c r="FZ9" s="732"/>
      <c r="GA9" s="732"/>
      <c r="GB9" s="732"/>
      <c r="GC9" s="732"/>
      <c r="GD9" s="732"/>
      <c r="GE9" s="732"/>
      <c r="GF9" s="732"/>
      <c r="GG9" s="732"/>
      <c r="GH9" s="732"/>
      <c r="GI9" s="732"/>
      <c r="GJ9" s="732"/>
      <c r="GK9" s="732"/>
      <c r="GL9" s="732"/>
      <c r="GM9" s="719"/>
      <c r="GO9" s="732"/>
      <c r="GP9" s="732"/>
      <c r="GQ9" s="732"/>
      <c r="GR9" s="732"/>
      <c r="GS9" s="732"/>
      <c r="GT9" s="732"/>
      <c r="GU9" s="732"/>
      <c r="GV9" s="732"/>
      <c r="GW9" s="732"/>
      <c r="GX9" s="732"/>
      <c r="GY9" s="732"/>
      <c r="GZ9" s="732"/>
      <c r="HA9" s="732"/>
      <c r="HB9" s="732"/>
      <c r="HC9" s="732"/>
      <c r="HD9" s="732"/>
      <c r="HE9" s="732"/>
      <c r="HF9" s="732"/>
      <c r="HG9" s="732"/>
      <c r="HH9" s="732"/>
      <c r="HI9" s="732"/>
      <c r="HJ9" s="732"/>
      <c r="HK9" s="732"/>
      <c r="HL9" s="732"/>
      <c r="HM9" s="732"/>
      <c r="HN9" s="732"/>
      <c r="HO9" s="732"/>
      <c r="HP9" s="732"/>
      <c r="HQ9" s="732"/>
      <c r="HR9" s="732"/>
      <c r="HS9" s="732"/>
      <c r="HT9" s="732"/>
      <c r="HU9" s="732"/>
      <c r="HV9" s="732"/>
      <c r="HW9" s="732"/>
      <c r="HX9" s="732"/>
      <c r="HY9" s="719"/>
    </row>
    <row r="10" spans="1:233" ht="5.25" customHeight="1" thickBot="1">
      <c r="B10" s="48"/>
      <c r="C10" s="61"/>
      <c r="D10" s="61"/>
      <c r="E10" s="61"/>
      <c r="F10" s="302"/>
      <c r="G10" s="302"/>
      <c r="H10" s="302"/>
      <c r="I10" s="302"/>
      <c r="J10" s="360"/>
      <c r="K10" s="361"/>
      <c r="L10" s="302"/>
      <c r="M10" s="360"/>
      <c r="N10" s="302"/>
      <c r="O10" s="302"/>
      <c r="P10" s="302"/>
      <c r="Q10" s="302"/>
      <c r="R10" s="302"/>
      <c r="S10" s="302"/>
      <c r="T10" s="360"/>
      <c r="U10" s="361"/>
      <c r="V10" s="360"/>
      <c r="W10" s="302"/>
      <c r="X10" s="302"/>
      <c r="Y10" s="302"/>
      <c r="Z10" s="302"/>
      <c r="AA10" s="302"/>
      <c r="AB10" s="360"/>
      <c r="AC10" s="360"/>
      <c r="AD10" s="361"/>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c r="BS10" s="302"/>
      <c r="BT10" s="302"/>
      <c r="BU10" s="302"/>
      <c r="BV10" s="302"/>
      <c r="BW10" s="302"/>
      <c r="BX10" s="752" t="s">
        <v>322</v>
      </c>
      <c r="BY10" s="746" t="s">
        <v>321</v>
      </c>
      <c r="BZ10" s="846"/>
      <c r="CA10" s="846"/>
      <c r="CB10" s="848"/>
      <c r="CC10" s="739"/>
      <c r="CD10" s="739"/>
      <c r="DM10" s="200"/>
      <c r="EZ10" s="719"/>
      <c r="FC10" s="731"/>
      <c r="FD10" s="731"/>
      <c r="FE10" s="731"/>
      <c r="FF10" s="731"/>
      <c r="FG10" s="731"/>
      <c r="FI10" s="731"/>
      <c r="FJ10" s="731"/>
      <c r="FK10" s="731"/>
      <c r="FL10" s="731"/>
      <c r="FM10" s="731"/>
      <c r="FO10" s="731"/>
      <c r="FP10" s="731"/>
      <c r="FQ10" s="731"/>
      <c r="FR10" s="731"/>
      <c r="FS10" s="731"/>
      <c r="FU10" s="731"/>
      <c r="FV10" s="731"/>
      <c r="FW10" s="731"/>
      <c r="FX10" s="731"/>
      <c r="FY10" s="731"/>
      <c r="GA10" s="731"/>
      <c r="GB10" s="731"/>
      <c r="GC10" s="731"/>
      <c r="GD10" s="731"/>
      <c r="GE10" s="731"/>
      <c r="GG10" s="731"/>
      <c r="GH10" s="731"/>
      <c r="GI10" s="731"/>
      <c r="GJ10" s="731"/>
      <c r="GK10" s="731"/>
      <c r="GM10" s="719"/>
      <c r="GO10" s="731"/>
      <c r="GP10" s="731"/>
      <c r="GQ10" s="731"/>
      <c r="GR10" s="731"/>
      <c r="GS10" s="731"/>
      <c r="GT10" s="25"/>
      <c r="GU10" s="731"/>
      <c r="GV10" s="731"/>
      <c r="GW10" s="731"/>
      <c r="GX10" s="731"/>
      <c r="GY10" s="731"/>
      <c r="GZ10" s="25"/>
      <c r="HA10" s="731"/>
      <c r="HB10" s="731"/>
      <c r="HC10" s="731"/>
      <c r="HD10" s="731"/>
      <c r="HE10" s="731"/>
      <c r="HF10" s="25"/>
      <c r="HG10" s="731"/>
      <c r="HH10" s="731"/>
      <c r="HI10" s="731"/>
      <c r="HJ10" s="731"/>
      <c r="HK10" s="731"/>
      <c r="HL10" s="25"/>
      <c r="HM10" s="731"/>
      <c r="HN10" s="731"/>
      <c r="HO10" s="731"/>
      <c r="HP10" s="731"/>
      <c r="HQ10" s="731"/>
      <c r="HR10" s="25"/>
      <c r="HS10" s="731"/>
      <c r="HT10" s="731"/>
      <c r="HU10" s="731"/>
      <c r="HV10" s="731"/>
      <c r="HW10" s="731"/>
      <c r="HX10" s="25"/>
      <c r="HY10" s="719"/>
    </row>
    <row r="11" spans="1:233" ht="18.75" customHeight="1" thickBot="1">
      <c r="B11" s="25"/>
      <c r="C11" s="25"/>
      <c r="D11" s="25"/>
      <c r="E11" s="25"/>
      <c r="F11" s="769"/>
      <c r="G11" s="770"/>
      <c r="H11" s="770"/>
      <c r="I11" s="770"/>
      <c r="J11" s="770"/>
      <c r="K11" s="770"/>
      <c r="L11" s="770"/>
      <c r="M11" s="770"/>
      <c r="N11" s="770"/>
      <c r="O11" s="770"/>
      <c r="P11" s="770"/>
      <c r="Q11" s="770"/>
      <c r="R11" s="770"/>
      <c r="S11" s="770"/>
      <c r="T11" s="770"/>
      <c r="U11" s="770"/>
      <c r="V11" s="770"/>
      <c r="W11" s="770"/>
      <c r="X11" s="770"/>
      <c r="Y11" s="770"/>
      <c r="Z11" s="770"/>
      <c r="AA11" s="770"/>
      <c r="AB11" s="770"/>
      <c r="AC11" s="770"/>
      <c r="AD11" s="770"/>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1"/>
      <c r="BX11" s="753"/>
      <c r="BY11" s="747"/>
      <c r="BZ11" s="846"/>
      <c r="CA11" s="846"/>
      <c r="CB11" s="848"/>
      <c r="CC11" s="739"/>
      <c r="CD11" s="739"/>
      <c r="DM11" s="200"/>
      <c r="EZ11" s="719"/>
      <c r="FC11" s="731"/>
      <c r="FD11" s="731"/>
      <c r="FE11" s="731"/>
      <c r="FF11" s="731"/>
      <c r="FG11" s="731"/>
      <c r="FI11" s="731"/>
      <c r="FJ11" s="731"/>
      <c r="FK11" s="731"/>
      <c r="FL11" s="731"/>
      <c r="FM11" s="731"/>
      <c r="FO11" s="731"/>
      <c r="FP11" s="731"/>
      <c r="FQ11" s="731"/>
      <c r="FR11" s="731"/>
      <c r="FS11" s="731"/>
      <c r="FU11" s="731"/>
      <c r="FV11" s="731"/>
      <c r="FW11" s="731"/>
      <c r="FX11" s="731"/>
      <c r="FY11" s="731"/>
      <c r="GA11" s="731"/>
      <c r="GB11" s="731"/>
      <c r="GC11" s="731"/>
      <c r="GD11" s="731"/>
      <c r="GE11" s="731"/>
      <c r="GG11" s="731"/>
      <c r="GH11" s="731"/>
      <c r="GI11" s="731"/>
      <c r="GJ11" s="731"/>
      <c r="GK11" s="731"/>
      <c r="GM11" s="719"/>
      <c r="GO11" s="731"/>
      <c r="GP11" s="731"/>
      <c r="GQ11" s="731"/>
      <c r="GR11" s="731"/>
      <c r="GS11" s="731"/>
      <c r="GT11" s="25"/>
      <c r="GU11" s="731"/>
      <c r="GV11" s="731"/>
      <c r="GW11" s="731"/>
      <c r="GX11" s="731"/>
      <c r="GY11" s="731"/>
      <c r="GZ11" s="25"/>
      <c r="HA11" s="731"/>
      <c r="HB11" s="731"/>
      <c r="HC11" s="731"/>
      <c r="HD11" s="731"/>
      <c r="HE11" s="731"/>
      <c r="HF11" s="25"/>
      <c r="HG11" s="731"/>
      <c r="HH11" s="731"/>
      <c r="HI11" s="731"/>
      <c r="HJ11" s="731"/>
      <c r="HK11" s="731"/>
      <c r="HL11" s="25"/>
      <c r="HM11" s="731"/>
      <c r="HN11" s="731"/>
      <c r="HO11" s="731"/>
      <c r="HP11" s="731"/>
      <c r="HQ11" s="731"/>
      <c r="HR11" s="25"/>
      <c r="HS11" s="731"/>
      <c r="HT11" s="731"/>
      <c r="HU11" s="731"/>
      <c r="HV11" s="731"/>
      <c r="HW11" s="731"/>
      <c r="HX11" s="25"/>
      <c r="HY11" s="719"/>
    </row>
    <row r="12" spans="1:233" ht="24" customHeight="1" thickBot="1">
      <c r="A12" s="734"/>
      <c r="B12" s="734"/>
      <c r="C12" s="734"/>
      <c r="D12" s="734"/>
      <c r="E12" s="489"/>
      <c r="F12" s="70">
        <v>1</v>
      </c>
      <c r="G12" s="71">
        <v>2</v>
      </c>
      <c r="H12" s="71">
        <v>3</v>
      </c>
      <c r="I12" s="71">
        <v>4</v>
      </c>
      <c r="J12" s="71">
        <v>5</v>
      </c>
      <c r="K12" s="71">
        <v>6</v>
      </c>
      <c r="L12" s="71">
        <v>7</v>
      </c>
      <c r="M12" s="71">
        <v>8</v>
      </c>
      <c r="N12" s="71">
        <v>9</v>
      </c>
      <c r="O12" s="71">
        <v>10</v>
      </c>
      <c r="P12" s="71">
        <v>11</v>
      </c>
      <c r="Q12" s="71">
        <v>12</v>
      </c>
      <c r="R12" s="71">
        <v>13</v>
      </c>
      <c r="S12" s="71">
        <v>14</v>
      </c>
      <c r="T12" s="71">
        <v>15</v>
      </c>
      <c r="U12" s="71">
        <v>16</v>
      </c>
      <c r="V12" s="71">
        <v>17</v>
      </c>
      <c r="W12" s="71">
        <v>18</v>
      </c>
      <c r="X12" s="71">
        <v>19</v>
      </c>
      <c r="Y12" s="71">
        <v>20</v>
      </c>
      <c r="Z12" s="71">
        <v>21</v>
      </c>
      <c r="AA12" s="71">
        <v>22</v>
      </c>
      <c r="AB12" s="71">
        <v>23</v>
      </c>
      <c r="AC12" s="71">
        <v>24</v>
      </c>
      <c r="AD12" s="71">
        <v>25</v>
      </c>
      <c r="AE12" s="71">
        <v>26</v>
      </c>
      <c r="AF12" s="71">
        <v>27</v>
      </c>
      <c r="AG12" s="71">
        <v>28</v>
      </c>
      <c r="AH12" s="71">
        <v>29</v>
      </c>
      <c r="AI12" s="71">
        <v>30</v>
      </c>
      <c r="AJ12" s="71">
        <v>31</v>
      </c>
      <c r="AK12" s="71">
        <v>32</v>
      </c>
      <c r="AL12" s="71">
        <v>33</v>
      </c>
      <c r="AM12" s="71">
        <v>34</v>
      </c>
      <c r="AN12" s="71">
        <v>35</v>
      </c>
      <c r="AO12" s="71">
        <v>36</v>
      </c>
      <c r="AP12" s="71">
        <v>37</v>
      </c>
      <c r="AQ12" s="71">
        <v>38</v>
      </c>
      <c r="AR12" s="71">
        <v>39</v>
      </c>
      <c r="AS12" s="71">
        <v>40</v>
      </c>
      <c r="AT12" s="71">
        <v>41</v>
      </c>
      <c r="AU12" s="71">
        <v>42</v>
      </c>
      <c r="AV12" s="71">
        <v>43</v>
      </c>
      <c r="AW12" s="71">
        <v>44</v>
      </c>
      <c r="AX12" s="71">
        <v>45</v>
      </c>
      <c r="AY12" s="71">
        <v>46</v>
      </c>
      <c r="AZ12" s="71">
        <v>47</v>
      </c>
      <c r="BA12" s="71">
        <v>48</v>
      </c>
      <c r="BB12" s="71">
        <v>49</v>
      </c>
      <c r="BC12" s="71">
        <v>50</v>
      </c>
      <c r="BD12" s="71">
        <v>51</v>
      </c>
      <c r="BE12" s="71">
        <v>52</v>
      </c>
      <c r="BF12" s="71">
        <v>53</v>
      </c>
      <c r="BG12" s="71">
        <v>54</v>
      </c>
      <c r="BH12" s="71">
        <v>55</v>
      </c>
      <c r="BI12" s="71">
        <v>56</v>
      </c>
      <c r="BJ12" s="71">
        <v>57</v>
      </c>
      <c r="BK12" s="71">
        <v>58</v>
      </c>
      <c r="BL12" s="71">
        <v>59</v>
      </c>
      <c r="BM12" s="71">
        <v>60</v>
      </c>
      <c r="BN12" s="71">
        <v>61</v>
      </c>
      <c r="BO12" s="71">
        <v>62</v>
      </c>
      <c r="BP12" s="71">
        <v>63</v>
      </c>
      <c r="BQ12" s="71">
        <v>64</v>
      </c>
      <c r="BR12" s="71">
        <v>65</v>
      </c>
      <c r="BS12" s="71">
        <v>66</v>
      </c>
      <c r="BT12" s="71">
        <v>67</v>
      </c>
      <c r="BU12" s="71">
        <v>68</v>
      </c>
      <c r="BV12" s="71">
        <v>69</v>
      </c>
      <c r="BW12" s="72">
        <v>70</v>
      </c>
      <c r="BX12" s="753"/>
      <c r="BY12" s="747"/>
      <c r="BZ12" s="846"/>
      <c r="CA12" s="846"/>
      <c r="CB12" s="848"/>
      <c r="CC12" s="739"/>
      <c r="CD12" s="739"/>
      <c r="CG12" s="198"/>
      <c r="CH12" s="198"/>
      <c r="CI12" s="198"/>
      <c r="CJ12" s="198"/>
      <c r="CK12" s="606"/>
      <c r="CL12" s="606"/>
      <c r="CM12" s="606"/>
      <c r="CO12" s="606"/>
      <c r="CP12" s="606"/>
      <c r="CQ12" s="606"/>
      <c r="CR12" s="606"/>
      <c r="CS12" s="198"/>
      <c r="CU12" s="198"/>
      <c r="CV12" s="198"/>
      <c r="CW12" s="198"/>
      <c r="CX12" s="198"/>
      <c r="CY12" s="198"/>
      <c r="DA12" s="198"/>
      <c r="DB12" s="198"/>
      <c r="DC12" s="198"/>
      <c r="DD12" s="198"/>
      <c r="DE12" s="198"/>
      <c r="DG12" s="198"/>
      <c r="DH12" s="198"/>
      <c r="DI12" s="198"/>
      <c r="DJ12" s="198"/>
      <c r="DK12" s="198"/>
      <c r="DM12" s="200"/>
      <c r="DP12" s="198"/>
      <c r="DQ12" s="198"/>
      <c r="DR12" s="198"/>
      <c r="DS12" s="198"/>
      <c r="DT12" s="198"/>
      <c r="DV12" s="198"/>
      <c r="DW12" s="198"/>
      <c r="DX12" s="198"/>
      <c r="DY12" s="198"/>
      <c r="DZ12" s="198"/>
      <c r="EB12" s="198"/>
      <c r="EC12" s="198"/>
      <c r="ED12" s="198"/>
      <c r="EE12" s="198"/>
      <c r="EF12" s="198"/>
      <c r="EH12" s="198"/>
      <c r="EI12" s="198"/>
      <c r="EJ12" s="198"/>
      <c r="EK12" s="198"/>
      <c r="EL12" s="198"/>
      <c r="EN12" s="198"/>
      <c r="EO12" s="198"/>
      <c r="EP12" s="198"/>
      <c r="EQ12" s="198"/>
      <c r="ER12" s="198"/>
      <c r="ET12" s="198"/>
      <c r="EU12" s="198"/>
      <c r="EV12" s="198"/>
      <c r="EW12" s="198"/>
      <c r="EX12" s="198"/>
      <c r="EZ12" s="719"/>
      <c r="FC12" s="77"/>
      <c r="FD12" s="77"/>
      <c r="FE12" s="77"/>
      <c r="FF12" s="77"/>
      <c r="FG12" s="77"/>
      <c r="FI12" s="77"/>
      <c r="FJ12" s="77"/>
      <c r="FK12" s="77"/>
      <c r="FL12" s="77"/>
      <c r="FM12" s="77"/>
      <c r="FO12" s="77"/>
      <c r="FP12" s="77"/>
      <c r="FQ12" s="77"/>
      <c r="FR12" s="77"/>
      <c r="FS12" s="77"/>
      <c r="FU12" s="77"/>
      <c r="FV12" s="77"/>
      <c r="FW12" s="77"/>
      <c r="FX12" s="77"/>
      <c r="FY12" s="77"/>
      <c r="GA12" s="77"/>
      <c r="GB12" s="77"/>
      <c r="GC12" s="77"/>
      <c r="GD12" s="77"/>
      <c r="GE12" s="77"/>
      <c r="GG12" s="77"/>
      <c r="GH12" s="77"/>
      <c r="GI12" s="77"/>
      <c r="GJ12" s="77"/>
      <c r="GK12" s="77"/>
      <c r="GM12" s="719"/>
      <c r="GO12" s="77"/>
      <c r="GP12" s="77"/>
      <c r="GQ12" s="77"/>
      <c r="GR12" s="77"/>
      <c r="GS12" s="77"/>
      <c r="GT12" s="25"/>
      <c r="GU12" s="77"/>
      <c r="GV12" s="77"/>
      <c r="GW12" s="77"/>
      <c r="GX12" s="77"/>
      <c r="GY12" s="77"/>
      <c r="GZ12" s="25"/>
      <c r="HA12" s="77"/>
      <c r="HB12" s="77"/>
      <c r="HC12" s="77"/>
      <c r="HD12" s="77"/>
      <c r="HE12" s="77"/>
      <c r="HF12" s="25"/>
      <c r="HG12" s="77"/>
      <c r="HH12" s="77"/>
      <c r="HI12" s="77"/>
      <c r="HJ12" s="77"/>
      <c r="HK12" s="77"/>
      <c r="HL12" s="25"/>
      <c r="HM12" s="77"/>
      <c r="HN12" s="77"/>
      <c r="HO12" s="77"/>
      <c r="HP12" s="77"/>
      <c r="HQ12" s="77"/>
      <c r="HR12" s="25"/>
      <c r="HS12" s="77"/>
      <c r="HT12" s="77"/>
      <c r="HU12" s="77"/>
      <c r="HV12" s="77"/>
      <c r="HW12" s="77"/>
      <c r="HX12" s="25"/>
      <c r="HY12" s="719"/>
    </row>
    <row r="13" spans="1:233" ht="42.75" customHeight="1" thickBot="1">
      <c r="A13" s="523" t="s">
        <v>0</v>
      </c>
      <c r="B13" s="735" t="s">
        <v>200</v>
      </c>
      <c r="C13" s="736"/>
      <c r="D13" s="737"/>
      <c r="E13" s="524" t="s">
        <v>20</v>
      </c>
      <c r="F13" s="100"/>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9"/>
      <c r="BX13" s="754"/>
      <c r="BY13" s="748"/>
      <c r="BZ13" s="847"/>
      <c r="CA13" s="847"/>
      <c r="CB13" s="849"/>
      <c r="CC13" s="740"/>
      <c r="CD13" s="740"/>
      <c r="CF13" s="496" t="s">
        <v>314</v>
      </c>
      <c r="CG13" s="497" t="s">
        <v>298</v>
      </c>
      <c r="CH13" s="497" t="s">
        <v>313</v>
      </c>
      <c r="CI13" s="497" t="s">
        <v>315</v>
      </c>
      <c r="CJ13" s="497" t="s">
        <v>316</v>
      </c>
      <c r="CK13" s="47"/>
      <c r="CL13" s="47"/>
      <c r="CM13" s="47" t="s">
        <v>271</v>
      </c>
      <c r="CN13" s="606" t="s">
        <v>270</v>
      </c>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200"/>
      <c r="DP13" s="47"/>
      <c r="DQ13" s="47"/>
      <c r="DR13" s="47"/>
      <c r="DS13" s="47"/>
      <c r="DT13" s="47"/>
      <c r="DU13" s="47"/>
      <c r="DV13" s="47"/>
      <c r="DW13" s="47"/>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719"/>
      <c r="FC13" s="47"/>
      <c r="FD13" s="47"/>
      <c r="FE13" s="47"/>
      <c r="FF13" s="47"/>
      <c r="FG13" s="47"/>
      <c r="FH13" s="47"/>
      <c r="FI13" s="47"/>
      <c r="FJ13" s="47"/>
      <c r="FK13" s="47"/>
      <c r="FL13" s="47"/>
      <c r="FM13" s="47"/>
      <c r="FN13" s="47"/>
      <c r="FO13" s="47"/>
      <c r="FP13" s="47"/>
      <c r="FQ13" s="47"/>
      <c r="FR13" s="47"/>
      <c r="FS13" s="47"/>
      <c r="FT13" s="47"/>
      <c r="FU13" s="47"/>
      <c r="FV13" s="47"/>
      <c r="FW13" s="47"/>
      <c r="FX13" s="47"/>
      <c r="FY13" s="47"/>
      <c r="FZ13" s="47"/>
      <c r="GA13" s="47"/>
      <c r="GB13" s="47"/>
      <c r="GC13" s="47"/>
      <c r="GD13" s="47"/>
      <c r="GE13" s="47"/>
      <c r="GF13" s="47"/>
      <c r="GG13" s="47"/>
      <c r="GH13" s="47"/>
      <c r="GI13" s="47"/>
      <c r="GJ13" s="47"/>
      <c r="GK13" s="47"/>
      <c r="GL13" s="47"/>
      <c r="GM13" s="719"/>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719"/>
    </row>
    <row r="14" spans="1:233" ht="21.75" customHeight="1">
      <c r="A14" s="188">
        <f>--SUBTOTAL(2,CN$13:CN14)</f>
        <v>1</v>
      </c>
      <c r="B14" s="758" t="str">
        <f>IF(FILIACIÓN!B11="","",UPPER(FILIACIÓN!B11))</f>
        <v/>
      </c>
      <c r="C14" s="759"/>
      <c r="D14" s="760"/>
      <c r="E14" s="515" t="str">
        <f>IFERROR(CD14,"")</f>
        <v/>
      </c>
      <c r="F14" s="167"/>
      <c r="G14" s="159"/>
      <c r="H14" s="159"/>
      <c r="I14" s="159"/>
      <c r="J14" s="303"/>
      <c r="K14" s="304"/>
      <c r="L14" s="159"/>
      <c r="M14" s="159"/>
      <c r="N14" s="159"/>
      <c r="O14" s="159"/>
      <c r="P14" s="159"/>
      <c r="Q14" s="159"/>
      <c r="R14" s="159"/>
      <c r="S14" s="159"/>
      <c r="T14" s="159"/>
      <c r="U14" s="303"/>
      <c r="V14" s="304"/>
      <c r="W14" s="159"/>
      <c r="X14" s="159"/>
      <c r="Y14" s="159"/>
      <c r="Z14" s="303"/>
      <c r="AA14" s="304"/>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60"/>
      <c r="BX14" s="177">
        <f>COUNTIF(F14:BW14,"L")</f>
        <v>0</v>
      </c>
      <c r="BY14" s="178">
        <f>COUNTIF(F14:BW14,"F")</f>
        <v>0</v>
      </c>
      <c r="BZ14" s="176">
        <f t="shared" ref="BZ14:BZ63" si="0">COUNTIF(F14:BW14,"T")</f>
        <v>0</v>
      </c>
      <c r="CA14" s="176">
        <f t="shared" ref="CA14:CA63" si="1">COUNTIF(F14:BW14,"A")</f>
        <v>0</v>
      </c>
      <c r="CB14" s="185">
        <f>SUM(BZ14:CA14)</f>
        <v>0</v>
      </c>
      <c r="CC14" s="525" t="str">
        <f>FILIACIÓN!Y11</f>
        <v/>
      </c>
      <c r="CD14" s="512" t="str">
        <f t="shared" ref="CD14:CD56" si="2">IFERROR(IF($CD$8="","",SUM(($B$70*BZ14)/$CD$8,($B$67*CA14)/$CD$8,($B$69*BX14)/$CD$8)),"")</f>
        <v/>
      </c>
      <c r="CE14" s="78"/>
      <c r="CF14" s="498"/>
      <c r="CG14" s="499"/>
      <c r="CH14" s="499"/>
      <c r="CI14" s="499"/>
      <c r="CJ14" s="499"/>
      <c r="CK14" s="43"/>
      <c r="CL14" s="43"/>
      <c r="CM14" s="43" t="str">
        <f>IF(FILIACIÓN!Z11="MOSTRAR","1","")</f>
        <v/>
      </c>
      <c r="CN14" s="43">
        <v>1</v>
      </c>
      <c r="CO14" s="43"/>
      <c r="CP14" s="43"/>
      <c r="CQ14" s="43"/>
      <c r="CR14" s="43"/>
      <c r="CS14" s="43"/>
      <c r="CU14" s="43"/>
      <c r="CV14" s="43"/>
      <c r="CW14" s="43"/>
      <c r="CX14" s="43"/>
      <c r="CY14" s="43"/>
      <c r="DA14" s="43"/>
      <c r="DB14" s="43"/>
      <c r="DC14" s="43"/>
      <c r="DD14" s="43"/>
      <c r="DE14" s="43"/>
      <c r="DG14" s="43"/>
      <c r="DH14" s="43"/>
      <c r="DI14" s="43"/>
      <c r="DJ14" s="43"/>
      <c r="DK14" s="43"/>
      <c r="DP14" s="43"/>
      <c r="DQ14" s="43"/>
      <c r="DR14" s="43"/>
      <c r="DS14" s="43"/>
      <c r="DT14" s="43"/>
      <c r="DV14" s="43"/>
      <c r="DW14" s="43"/>
      <c r="DX14" s="43"/>
      <c r="DY14" s="43"/>
      <c r="DZ14" s="43"/>
      <c r="EB14" s="43"/>
      <c r="EC14" s="43"/>
      <c r="ED14" s="43"/>
      <c r="EE14" s="43"/>
      <c r="EF14" s="43"/>
      <c r="EH14" s="43"/>
      <c r="EI14" s="43"/>
      <c r="EJ14" s="43"/>
      <c r="EK14" s="43"/>
      <c r="EL14" s="43"/>
      <c r="EN14" s="43"/>
      <c r="EO14" s="43"/>
      <c r="EP14" s="43"/>
      <c r="EQ14" s="43"/>
      <c r="ER14" s="43"/>
      <c r="ET14" s="43"/>
      <c r="EU14" s="43"/>
      <c r="EV14" s="43"/>
      <c r="EW14" s="43"/>
      <c r="EX14" s="43"/>
      <c r="EZ14" s="43"/>
      <c r="FC14" s="43"/>
      <c r="FD14" s="43"/>
      <c r="FE14" s="43"/>
      <c r="FF14" s="43"/>
      <c r="FG14" s="43"/>
      <c r="FI14" s="43"/>
      <c r="FJ14" s="43"/>
      <c r="FK14" s="43"/>
      <c r="FL14" s="43"/>
      <c r="FM14" s="43"/>
      <c r="FO14" s="43"/>
      <c r="FP14" s="43"/>
      <c r="FQ14" s="43"/>
      <c r="FR14" s="43"/>
      <c r="FS14" s="43"/>
      <c r="FU14" s="43"/>
      <c r="FV14" s="43"/>
      <c r="FW14" s="43"/>
      <c r="FX14" s="43"/>
      <c r="FY14" s="43"/>
      <c r="GA14" s="43"/>
      <c r="GB14" s="43"/>
      <c r="GC14" s="43"/>
      <c r="GD14" s="43"/>
      <c r="GE14" s="43"/>
      <c r="GG14" s="43"/>
      <c r="GH14" s="43"/>
      <c r="GI14" s="43"/>
      <c r="GJ14" s="43"/>
      <c r="GK14" s="43"/>
      <c r="GM14" s="77"/>
      <c r="GO14" s="43"/>
      <c r="GP14" s="43"/>
      <c r="GQ14" s="43"/>
      <c r="GR14" s="43"/>
      <c r="GS14" s="43"/>
      <c r="GT14" s="25"/>
      <c r="GU14" s="43"/>
      <c r="GV14" s="43"/>
      <c r="GW14" s="43"/>
      <c r="GX14" s="43"/>
      <c r="GY14" s="43"/>
      <c r="GZ14" s="25"/>
      <c r="HA14" s="43"/>
      <c r="HB14" s="43"/>
      <c r="HC14" s="43"/>
      <c r="HD14" s="43"/>
      <c r="HE14" s="43"/>
      <c r="HF14" s="25"/>
      <c r="HG14" s="43"/>
      <c r="HH14" s="43"/>
      <c r="HI14" s="43"/>
      <c r="HJ14" s="43"/>
      <c r="HK14" s="43"/>
      <c r="HL14" s="25"/>
      <c r="HM14" s="43"/>
      <c r="HN14" s="43"/>
      <c r="HO14" s="43"/>
      <c r="HP14" s="43"/>
      <c r="HQ14" s="43"/>
      <c r="HR14" s="25"/>
      <c r="HS14" s="43"/>
      <c r="HT14" s="43"/>
      <c r="HU14" s="43"/>
      <c r="HV14" s="43"/>
      <c r="HW14" s="43"/>
      <c r="HX14" s="25"/>
      <c r="HY14" s="77"/>
    </row>
    <row r="15" spans="1:233" ht="21.75" customHeight="1">
      <c r="A15" s="189">
        <f>--SUBTOTAL(2,CN$13:CN15)</f>
        <v>2</v>
      </c>
      <c r="B15" s="755" t="str">
        <f>IF(FILIACIÓN!B12="","",UPPER(FILIACIÓN!B12))</f>
        <v/>
      </c>
      <c r="C15" s="756"/>
      <c r="D15" s="757"/>
      <c r="E15" s="516" t="str">
        <f t="shared" ref="E15:E63" si="3">IFERROR(CD15,"")</f>
        <v/>
      </c>
      <c r="F15" s="161"/>
      <c r="G15" s="162"/>
      <c r="H15" s="162"/>
      <c r="I15" s="162"/>
      <c r="J15" s="305"/>
      <c r="K15" s="306"/>
      <c r="L15" s="162"/>
      <c r="M15" s="162"/>
      <c r="N15" s="162"/>
      <c r="O15" s="162"/>
      <c r="P15" s="162"/>
      <c r="Q15" s="162"/>
      <c r="R15" s="162"/>
      <c r="S15" s="162"/>
      <c r="T15" s="162"/>
      <c r="U15" s="305"/>
      <c r="V15" s="306"/>
      <c r="W15" s="162"/>
      <c r="X15" s="162"/>
      <c r="Y15" s="162"/>
      <c r="Z15" s="305"/>
      <c r="AA15" s="306"/>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3"/>
      <c r="BX15" s="180">
        <f t="shared" ref="BX15:BX63" si="4">COUNTIF(F15:BW15,"L")</f>
        <v>0</v>
      </c>
      <c r="BY15" s="181">
        <f t="shared" ref="BY15:BY63" si="5">COUNTIF(F15:BW15,"F")</f>
        <v>0</v>
      </c>
      <c r="BZ15" s="179">
        <f t="shared" si="0"/>
        <v>0</v>
      </c>
      <c r="CA15" s="186">
        <f t="shared" si="1"/>
        <v>0</v>
      </c>
      <c r="CB15" s="186">
        <f t="shared" ref="CB15:CB62" si="6">SUM(BZ15:CA15)</f>
        <v>0</v>
      </c>
      <c r="CC15" s="526" t="str">
        <f>FILIACIÓN!Y12</f>
        <v/>
      </c>
      <c r="CD15" s="513" t="str">
        <f t="shared" si="2"/>
        <v/>
      </c>
      <c r="CE15" s="78"/>
      <c r="CF15" s="498"/>
      <c r="CG15" s="499"/>
      <c r="CH15" s="499"/>
      <c r="CI15" s="499"/>
      <c r="CJ15" s="499"/>
      <c r="CK15" s="43"/>
      <c r="CL15" s="43"/>
      <c r="CM15" s="43" t="str">
        <f>IF(FILIACIÓN!Z12="MOSTRAR","1","")</f>
        <v/>
      </c>
      <c r="CN15" s="43">
        <v>2</v>
      </c>
      <c r="CO15" s="43"/>
      <c r="CP15" s="43"/>
      <c r="CQ15" s="43"/>
      <c r="CR15" s="43"/>
      <c r="CS15" s="43"/>
      <c r="CU15" s="43"/>
      <c r="CV15" s="43"/>
      <c r="CW15" s="43"/>
      <c r="CX15" s="43"/>
      <c r="CY15" s="43"/>
      <c r="DA15" s="43"/>
      <c r="DB15" s="43"/>
      <c r="DC15" s="43"/>
      <c r="DD15" s="43"/>
      <c r="DE15" s="43"/>
      <c r="DG15" s="43"/>
      <c r="DH15" s="43"/>
      <c r="DI15" s="43"/>
      <c r="DJ15" s="43"/>
      <c r="DK15" s="43"/>
      <c r="DP15" s="43"/>
      <c r="DQ15" s="43"/>
      <c r="DR15" s="43"/>
      <c r="DS15" s="43"/>
      <c r="DT15" s="43"/>
      <c r="DV15" s="43"/>
      <c r="DW15" s="43"/>
      <c r="DX15" s="43"/>
      <c r="DY15" s="43"/>
      <c r="DZ15" s="43"/>
      <c r="EB15" s="43"/>
      <c r="EC15" s="43"/>
      <c r="ED15" s="43"/>
      <c r="EE15" s="43"/>
      <c r="EF15" s="43"/>
      <c r="EH15" s="43"/>
      <c r="EI15" s="43"/>
      <c r="EJ15" s="43"/>
      <c r="EK15" s="43"/>
      <c r="EL15" s="43"/>
      <c r="EN15" s="43"/>
      <c r="EO15" s="43"/>
      <c r="EP15" s="43"/>
      <c r="EQ15" s="43"/>
      <c r="ER15" s="43"/>
      <c r="ET15" s="43"/>
      <c r="EU15" s="43"/>
      <c r="EV15" s="43"/>
      <c r="EW15" s="43"/>
      <c r="EX15" s="43"/>
      <c r="EZ15" s="43"/>
      <c r="FC15" s="43"/>
      <c r="FD15" s="43"/>
      <c r="FE15" s="43"/>
      <c r="FF15" s="43"/>
      <c r="FG15" s="43"/>
      <c r="FI15" s="43"/>
      <c r="FJ15" s="43"/>
      <c r="FK15" s="43"/>
      <c r="FL15" s="43"/>
      <c r="FM15" s="43"/>
      <c r="FO15" s="43"/>
      <c r="FP15" s="43"/>
      <c r="FQ15" s="43"/>
      <c r="FR15" s="43"/>
      <c r="FS15" s="43"/>
      <c r="FU15" s="43"/>
      <c r="FV15" s="43"/>
      <c r="FW15" s="43"/>
      <c r="FX15" s="43"/>
      <c r="FY15" s="43"/>
      <c r="GA15" s="43"/>
      <c r="GB15" s="43"/>
      <c r="GC15" s="43"/>
      <c r="GD15" s="43"/>
      <c r="GE15" s="43"/>
      <c r="GG15" s="43"/>
      <c r="GH15" s="43"/>
      <c r="GI15" s="43"/>
      <c r="GJ15" s="43"/>
      <c r="GK15" s="43"/>
      <c r="GM15" s="77"/>
      <c r="GO15" s="43"/>
      <c r="GP15" s="43"/>
      <c r="GQ15" s="43"/>
      <c r="GR15" s="43"/>
      <c r="GS15" s="43"/>
      <c r="GT15" s="25"/>
      <c r="GU15" s="43"/>
      <c r="GV15" s="43"/>
      <c r="GW15" s="43"/>
      <c r="GX15" s="43"/>
      <c r="GY15" s="43"/>
      <c r="GZ15" s="25"/>
      <c r="HA15" s="43"/>
      <c r="HB15" s="43"/>
      <c r="HC15" s="43"/>
      <c r="HD15" s="43"/>
      <c r="HE15" s="43"/>
      <c r="HF15" s="25"/>
      <c r="HG15" s="43"/>
      <c r="HH15" s="43"/>
      <c r="HI15" s="43"/>
      <c r="HJ15" s="43"/>
      <c r="HK15" s="43"/>
      <c r="HL15" s="25"/>
      <c r="HM15" s="43"/>
      <c r="HN15" s="43"/>
      <c r="HO15" s="43"/>
      <c r="HP15" s="43"/>
      <c r="HQ15" s="43"/>
      <c r="HR15" s="25"/>
      <c r="HS15" s="43"/>
      <c r="HT15" s="43"/>
      <c r="HU15" s="43"/>
      <c r="HV15" s="43"/>
      <c r="HW15" s="43"/>
      <c r="HX15" s="25"/>
      <c r="HY15" s="77"/>
    </row>
    <row r="16" spans="1:233" ht="21.75" customHeight="1">
      <c r="A16" s="189">
        <f>--SUBTOTAL(2,CN$13:CN16)</f>
        <v>3</v>
      </c>
      <c r="B16" s="755" t="str">
        <f>IF(FILIACIÓN!B13="","",UPPER(FILIACIÓN!B13))</f>
        <v/>
      </c>
      <c r="C16" s="756"/>
      <c r="D16" s="757"/>
      <c r="E16" s="516" t="str">
        <f t="shared" si="3"/>
        <v/>
      </c>
      <c r="F16" s="161"/>
      <c r="G16" s="162"/>
      <c r="H16" s="162"/>
      <c r="I16" s="162"/>
      <c r="J16" s="305"/>
      <c r="K16" s="306"/>
      <c r="L16" s="162"/>
      <c r="M16" s="162"/>
      <c r="N16" s="162"/>
      <c r="O16" s="162"/>
      <c r="P16" s="162"/>
      <c r="Q16" s="162"/>
      <c r="R16" s="162"/>
      <c r="S16" s="162"/>
      <c r="T16" s="162"/>
      <c r="U16" s="305"/>
      <c r="V16" s="306"/>
      <c r="W16" s="162"/>
      <c r="X16" s="162"/>
      <c r="Y16" s="162"/>
      <c r="Z16" s="305"/>
      <c r="AA16" s="306"/>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3"/>
      <c r="BX16" s="180">
        <f t="shared" si="4"/>
        <v>0</v>
      </c>
      <c r="BY16" s="181">
        <f t="shared" si="5"/>
        <v>0</v>
      </c>
      <c r="BZ16" s="179">
        <f t="shared" si="0"/>
        <v>0</v>
      </c>
      <c r="CA16" s="186">
        <f t="shared" si="1"/>
        <v>0</v>
      </c>
      <c r="CB16" s="186">
        <f t="shared" si="6"/>
        <v>0</v>
      </c>
      <c r="CC16" s="526" t="str">
        <f>FILIACIÓN!Y13</f>
        <v/>
      </c>
      <c r="CD16" s="513" t="str">
        <f t="shared" si="2"/>
        <v/>
      </c>
      <c r="CE16" s="78"/>
      <c r="CF16" s="498"/>
      <c r="CG16" s="499"/>
      <c r="CH16" s="499"/>
      <c r="CI16" s="499"/>
      <c r="CJ16" s="499"/>
      <c r="CK16" s="43"/>
      <c r="CL16" s="43"/>
      <c r="CM16" s="43" t="str">
        <f>IF(FILIACIÓN!Z13="MOSTRAR","1","")</f>
        <v/>
      </c>
      <c r="CN16" s="43">
        <v>3</v>
      </c>
      <c r="CO16" s="43"/>
      <c r="CP16" s="43"/>
      <c r="CQ16" s="43"/>
      <c r="CR16" s="43"/>
      <c r="CS16" s="43"/>
      <c r="CU16" s="43"/>
      <c r="CV16" s="43"/>
      <c r="CW16" s="43"/>
      <c r="CX16" s="43"/>
      <c r="CY16" s="43"/>
      <c r="DA16" s="43"/>
      <c r="DB16" s="43"/>
      <c r="DC16" s="43"/>
      <c r="DD16" s="43"/>
      <c r="DE16" s="43"/>
      <c r="DG16" s="43"/>
      <c r="DH16" s="43"/>
      <c r="DI16" s="43"/>
      <c r="DJ16" s="43"/>
      <c r="DK16" s="43"/>
      <c r="DP16" s="43"/>
      <c r="DQ16" s="43"/>
      <c r="DR16" s="43"/>
      <c r="DS16" s="43"/>
      <c r="DT16" s="43"/>
      <c r="DV16" s="43"/>
      <c r="DW16" s="43"/>
      <c r="DX16" s="43"/>
      <c r="DY16" s="43"/>
      <c r="DZ16" s="43"/>
      <c r="EB16" s="43"/>
      <c r="EC16" s="43"/>
      <c r="ED16" s="43"/>
      <c r="EE16" s="43"/>
      <c r="EF16" s="43"/>
      <c r="EH16" s="43"/>
      <c r="EI16" s="43"/>
      <c r="EJ16" s="43"/>
      <c r="EK16" s="43"/>
      <c r="EL16" s="43"/>
      <c r="EN16" s="43"/>
      <c r="EO16" s="43"/>
      <c r="EP16" s="43"/>
      <c r="EQ16" s="43"/>
      <c r="ER16" s="43"/>
      <c r="ET16" s="43"/>
      <c r="EU16" s="43"/>
      <c r="EV16" s="43"/>
      <c r="EW16" s="43"/>
      <c r="EX16" s="43"/>
      <c r="EZ16" s="43"/>
      <c r="FC16" s="43"/>
      <c r="FD16" s="43"/>
      <c r="FE16" s="43"/>
      <c r="FF16" s="43"/>
      <c r="FG16" s="43"/>
      <c r="FI16" s="43"/>
      <c r="FJ16" s="43"/>
      <c r="FK16" s="43"/>
      <c r="FL16" s="43"/>
      <c r="FM16" s="43"/>
      <c r="FO16" s="43"/>
      <c r="FP16" s="43"/>
      <c r="FQ16" s="43"/>
      <c r="FR16" s="43"/>
      <c r="FS16" s="43"/>
      <c r="FU16" s="43"/>
      <c r="FV16" s="43"/>
      <c r="FW16" s="43"/>
      <c r="FX16" s="43"/>
      <c r="FY16" s="43"/>
      <c r="GA16" s="43"/>
      <c r="GB16" s="43"/>
      <c r="GC16" s="43"/>
      <c r="GD16" s="43"/>
      <c r="GE16" s="43"/>
      <c r="GG16" s="43"/>
      <c r="GH16" s="43"/>
      <c r="GI16" s="43"/>
      <c r="GJ16" s="43"/>
      <c r="GK16" s="43"/>
      <c r="GM16" s="77"/>
      <c r="GO16" s="43"/>
      <c r="GP16" s="43"/>
      <c r="GQ16" s="43"/>
      <c r="GR16" s="43"/>
      <c r="GS16" s="43"/>
      <c r="GT16" s="25"/>
      <c r="GU16" s="43"/>
      <c r="GV16" s="43"/>
      <c r="GW16" s="43"/>
      <c r="GX16" s="43"/>
      <c r="GY16" s="43"/>
      <c r="GZ16" s="25"/>
      <c r="HA16" s="43"/>
      <c r="HB16" s="43"/>
      <c r="HC16" s="43"/>
      <c r="HD16" s="43"/>
      <c r="HE16" s="43"/>
      <c r="HF16" s="25"/>
      <c r="HG16" s="43"/>
      <c r="HH16" s="43"/>
      <c r="HI16" s="43"/>
      <c r="HJ16" s="43"/>
      <c r="HK16" s="43"/>
      <c r="HL16" s="25"/>
      <c r="HM16" s="43"/>
      <c r="HN16" s="43"/>
      <c r="HO16" s="43"/>
      <c r="HP16" s="43"/>
      <c r="HQ16" s="43"/>
      <c r="HR16" s="25"/>
      <c r="HS16" s="43"/>
      <c r="HT16" s="43"/>
      <c r="HU16" s="43"/>
      <c r="HV16" s="43"/>
      <c r="HW16" s="43"/>
      <c r="HX16" s="25"/>
      <c r="HY16" s="77"/>
    </row>
    <row r="17" spans="1:233" ht="21.75" customHeight="1">
      <c r="A17" s="189">
        <f>--SUBTOTAL(2,CN$13:CN17)</f>
        <v>4</v>
      </c>
      <c r="B17" s="755" t="str">
        <f>IF(FILIACIÓN!B14="","",UPPER(FILIACIÓN!B14))</f>
        <v/>
      </c>
      <c r="C17" s="756"/>
      <c r="D17" s="757"/>
      <c r="E17" s="516" t="str">
        <f t="shared" si="3"/>
        <v/>
      </c>
      <c r="F17" s="161"/>
      <c r="G17" s="162"/>
      <c r="H17" s="162"/>
      <c r="I17" s="162"/>
      <c r="J17" s="305"/>
      <c r="K17" s="306"/>
      <c r="L17" s="162"/>
      <c r="M17" s="162"/>
      <c r="N17" s="162"/>
      <c r="O17" s="162"/>
      <c r="P17" s="162"/>
      <c r="Q17" s="162"/>
      <c r="R17" s="162"/>
      <c r="S17" s="162"/>
      <c r="T17" s="162"/>
      <c r="U17" s="305"/>
      <c r="V17" s="306"/>
      <c r="W17" s="162"/>
      <c r="X17" s="162"/>
      <c r="Y17" s="162"/>
      <c r="Z17" s="305"/>
      <c r="AA17" s="306"/>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3"/>
      <c r="BX17" s="180">
        <f t="shared" si="4"/>
        <v>0</v>
      </c>
      <c r="BY17" s="181">
        <f t="shared" si="5"/>
        <v>0</v>
      </c>
      <c r="BZ17" s="179">
        <f t="shared" si="0"/>
        <v>0</v>
      </c>
      <c r="CA17" s="186">
        <f t="shared" si="1"/>
        <v>0</v>
      </c>
      <c r="CB17" s="186">
        <f t="shared" si="6"/>
        <v>0</v>
      </c>
      <c r="CC17" s="526" t="str">
        <f>FILIACIÓN!Y14</f>
        <v/>
      </c>
      <c r="CD17" s="513" t="str">
        <f t="shared" si="2"/>
        <v/>
      </c>
      <c r="CE17" s="78"/>
      <c r="CF17" s="498"/>
      <c r="CG17" s="499"/>
      <c r="CH17" s="499"/>
      <c r="CI17" s="499"/>
      <c r="CJ17" s="499"/>
      <c r="CK17" s="43"/>
      <c r="CL17" s="43"/>
      <c r="CM17" s="43" t="str">
        <f>IF(FILIACIÓN!Z14="MOSTRAR","1","")</f>
        <v/>
      </c>
      <c r="CN17" s="43">
        <v>4</v>
      </c>
      <c r="CO17" s="43"/>
      <c r="CP17" s="43"/>
      <c r="CQ17" s="43"/>
      <c r="CR17" s="43"/>
      <c r="CS17" s="43"/>
      <c r="CU17" s="43"/>
      <c r="CV17" s="43"/>
      <c r="CW17" s="43"/>
      <c r="CX17" s="43"/>
      <c r="CY17" s="43"/>
      <c r="DA17" s="43"/>
      <c r="DB17" s="43"/>
      <c r="DC17" s="43"/>
      <c r="DD17" s="43"/>
      <c r="DE17" s="43"/>
      <c r="DG17" s="43"/>
      <c r="DH17" s="43"/>
      <c r="DI17" s="43"/>
      <c r="DJ17" s="43"/>
      <c r="DK17" s="43"/>
      <c r="DP17" s="43"/>
      <c r="DQ17" s="43"/>
      <c r="DR17" s="43"/>
      <c r="DS17" s="43"/>
      <c r="DT17" s="43"/>
      <c r="DV17" s="43"/>
      <c r="DW17" s="43"/>
      <c r="DX17" s="43"/>
      <c r="DY17" s="43"/>
      <c r="DZ17" s="43"/>
      <c r="EB17" s="43"/>
      <c r="EC17" s="43"/>
      <c r="ED17" s="43"/>
      <c r="EE17" s="43"/>
      <c r="EF17" s="43"/>
      <c r="EH17" s="43"/>
      <c r="EI17" s="43"/>
      <c r="EJ17" s="43"/>
      <c r="EK17" s="43"/>
      <c r="EL17" s="43"/>
      <c r="EN17" s="43"/>
      <c r="EO17" s="43"/>
      <c r="EP17" s="43"/>
      <c r="EQ17" s="43"/>
      <c r="ER17" s="43"/>
      <c r="ET17" s="43"/>
      <c r="EU17" s="43"/>
      <c r="EV17" s="43"/>
      <c r="EW17" s="43"/>
      <c r="EX17" s="43"/>
      <c r="EZ17" s="43"/>
      <c r="FC17" s="43"/>
      <c r="FD17" s="43"/>
      <c r="FE17" s="43"/>
      <c r="FF17" s="43"/>
      <c r="FG17" s="43"/>
      <c r="FI17" s="43"/>
      <c r="FJ17" s="43"/>
      <c r="FK17" s="43"/>
      <c r="FL17" s="43"/>
      <c r="FM17" s="43"/>
      <c r="FO17" s="43"/>
      <c r="FP17" s="43"/>
      <c r="FQ17" s="43"/>
      <c r="FR17" s="43"/>
      <c r="FS17" s="43"/>
      <c r="FU17" s="43"/>
      <c r="FV17" s="43"/>
      <c r="FW17" s="43"/>
      <c r="FX17" s="43"/>
      <c r="FY17" s="43"/>
      <c r="GA17" s="43"/>
      <c r="GB17" s="43"/>
      <c r="GC17" s="43"/>
      <c r="GD17" s="43"/>
      <c r="GE17" s="43"/>
      <c r="GG17" s="43"/>
      <c r="GH17" s="43"/>
      <c r="GI17" s="43"/>
      <c r="GJ17" s="43"/>
      <c r="GK17" s="43"/>
      <c r="GM17" s="77"/>
      <c r="GO17" s="43"/>
      <c r="GP17" s="43"/>
      <c r="GQ17" s="43"/>
      <c r="GR17" s="43"/>
      <c r="GS17" s="43"/>
      <c r="GT17" s="25"/>
      <c r="GU17" s="43"/>
      <c r="GV17" s="43"/>
      <c r="GW17" s="43"/>
      <c r="GX17" s="43"/>
      <c r="GY17" s="43"/>
      <c r="GZ17" s="25"/>
      <c r="HA17" s="43"/>
      <c r="HB17" s="43"/>
      <c r="HC17" s="43"/>
      <c r="HD17" s="43"/>
      <c r="HE17" s="43"/>
      <c r="HF17" s="25"/>
      <c r="HG17" s="43"/>
      <c r="HH17" s="43"/>
      <c r="HI17" s="43"/>
      <c r="HJ17" s="43"/>
      <c r="HK17" s="43"/>
      <c r="HL17" s="25"/>
      <c r="HM17" s="43"/>
      <c r="HN17" s="43"/>
      <c r="HO17" s="43"/>
      <c r="HP17" s="43"/>
      <c r="HQ17" s="43"/>
      <c r="HR17" s="25"/>
      <c r="HS17" s="43"/>
      <c r="HT17" s="43"/>
      <c r="HU17" s="43"/>
      <c r="HV17" s="43"/>
      <c r="HW17" s="43"/>
      <c r="HX17" s="25"/>
      <c r="HY17" s="77"/>
    </row>
    <row r="18" spans="1:233" ht="21.75" customHeight="1">
      <c r="A18" s="189">
        <f>--SUBTOTAL(2,CN$13:CN18)</f>
        <v>5</v>
      </c>
      <c r="B18" s="755" t="str">
        <f>IF(FILIACIÓN!B15="","",UPPER(FILIACIÓN!B15))</f>
        <v/>
      </c>
      <c r="C18" s="756"/>
      <c r="D18" s="757"/>
      <c r="E18" s="516" t="str">
        <f t="shared" si="3"/>
        <v/>
      </c>
      <c r="F18" s="161"/>
      <c r="G18" s="162"/>
      <c r="H18" s="162"/>
      <c r="I18" s="162"/>
      <c r="J18" s="305"/>
      <c r="K18" s="306"/>
      <c r="L18" s="162"/>
      <c r="M18" s="162"/>
      <c r="N18" s="162"/>
      <c r="O18" s="162"/>
      <c r="P18" s="162"/>
      <c r="Q18" s="162"/>
      <c r="R18" s="162"/>
      <c r="S18" s="162"/>
      <c r="T18" s="162"/>
      <c r="U18" s="305"/>
      <c r="V18" s="306"/>
      <c r="W18" s="162"/>
      <c r="X18" s="162"/>
      <c r="Y18" s="162"/>
      <c r="Z18" s="305"/>
      <c r="AA18" s="306"/>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3"/>
      <c r="BX18" s="180">
        <f t="shared" si="4"/>
        <v>0</v>
      </c>
      <c r="BY18" s="181">
        <f t="shared" si="5"/>
        <v>0</v>
      </c>
      <c r="BZ18" s="179">
        <f t="shared" si="0"/>
        <v>0</v>
      </c>
      <c r="CA18" s="186">
        <f t="shared" si="1"/>
        <v>0</v>
      </c>
      <c r="CB18" s="186">
        <f t="shared" si="6"/>
        <v>0</v>
      </c>
      <c r="CC18" s="526" t="str">
        <f>FILIACIÓN!Y15</f>
        <v/>
      </c>
      <c r="CD18" s="513" t="str">
        <f t="shared" si="2"/>
        <v/>
      </c>
      <c r="CE18" s="78"/>
      <c r="CF18" s="498"/>
      <c r="CG18" s="499"/>
      <c r="CH18" s="499"/>
      <c r="CI18" s="499"/>
      <c r="CJ18" s="499"/>
      <c r="CK18" s="43"/>
      <c r="CL18" s="43"/>
      <c r="CM18" s="43" t="str">
        <f>IF(FILIACIÓN!Z15="MOSTRAR","1","")</f>
        <v/>
      </c>
      <c r="CN18" s="43">
        <v>5</v>
      </c>
      <c r="CO18" s="43"/>
      <c r="CP18" s="43"/>
      <c r="CQ18" s="43"/>
      <c r="CR18" s="43"/>
      <c r="CS18" s="43"/>
      <c r="CU18" s="43"/>
      <c r="CV18" s="43"/>
      <c r="CW18" s="43"/>
      <c r="CX18" s="43"/>
      <c r="CY18" s="43"/>
      <c r="DA18" s="43"/>
      <c r="DB18" s="43"/>
      <c r="DC18" s="43"/>
      <c r="DD18" s="43"/>
      <c r="DE18" s="43"/>
      <c r="DG18" s="43"/>
      <c r="DH18" s="43"/>
      <c r="DI18" s="43"/>
      <c r="DJ18" s="43"/>
      <c r="DK18" s="43"/>
      <c r="DP18" s="43"/>
      <c r="DQ18" s="43"/>
      <c r="DR18" s="43"/>
      <c r="DS18" s="43"/>
      <c r="DT18" s="43"/>
      <c r="DV18" s="43"/>
      <c r="DW18" s="43"/>
      <c r="DX18" s="43"/>
      <c r="DY18" s="43"/>
      <c r="DZ18" s="43"/>
      <c r="EB18" s="43"/>
      <c r="EC18" s="43"/>
      <c r="ED18" s="43"/>
      <c r="EE18" s="43"/>
      <c r="EF18" s="43"/>
      <c r="EH18" s="43"/>
      <c r="EI18" s="43"/>
      <c r="EJ18" s="43"/>
      <c r="EK18" s="43"/>
      <c r="EL18" s="43"/>
      <c r="EN18" s="43"/>
      <c r="EO18" s="43"/>
      <c r="EP18" s="43"/>
      <c r="EQ18" s="43"/>
      <c r="ER18" s="43"/>
      <c r="ET18" s="43"/>
      <c r="EU18" s="43"/>
      <c r="EV18" s="43"/>
      <c r="EW18" s="43"/>
      <c r="EX18" s="43"/>
      <c r="EZ18" s="43"/>
      <c r="FC18" s="43"/>
      <c r="FD18" s="43"/>
      <c r="FE18" s="43"/>
      <c r="FF18" s="43"/>
      <c r="FG18" s="43"/>
      <c r="FI18" s="43"/>
      <c r="FJ18" s="43"/>
      <c r="FK18" s="43"/>
      <c r="FL18" s="43"/>
      <c r="FM18" s="43"/>
      <c r="FO18" s="43"/>
      <c r="FP18" s="43"/>
      <c r="FQ18" s="43"/>
      <c r="FR18" s="43"/>
      <c r="FS18" s="43"/>
      <c r="FU18" s="43"/>
      <c r="FV18" s="43"/>
      <c r="FW18" s="43"/>
      <c r="FX18" s="43"/>
      <c r="FY18" s="43"/>
      <c r="GA18" s="43"/>
      <c r="GB18" s="43"/>
      <c r="GC18" s="43"/>
      <c r="GD18" s="43"/>
      <c r="GE18" s="43"/>
      <c r="GG18" s="43"/>
      <c r="GH18" s="43"/>
      <c r="GI18" s="43"/>
      <c r="GJ18" s="43"/>
      <c r="GK18" s="43"/>
      <c r="GM18" s="77"/>
      <c r="GO18" s="43"/>
      <c r="GP18" s="43"/>
      <c r="GQ18" s="43"/>
      <c r="GR18" s="43"/>
      <c r="GS18" s="43"/>
      <c r="GT18" s="25"/>
      <c r="GU18" s="43"/>
      <c r="GV18" s="43"/>
      <c r="GW18" s="43"/>
      <c r="GX18" s="43"/>
      <c r="GY18" s="43"/>
      <c r="GZ18" s="25"/>
      <c r="HA18" s="43"/>
      <c r="HB18" s="43"/>
      <c r="HC18" s="43"/>
      <c r="HD18" s="43"/>
      <c r="HE18" s="43"/>
      <c r="HF18" s="25"/>
      <c r="HG18" s="43"/>
      <c r="HH18" s="43"/>
      <c r="HI18" s="43"/>
      <c r="HJ18" s="43"/>
      <c r="HK18" s="43"/>
      <c r="HL18" s="25"/>
      <c r="HM18" s="43"/>
      <c r="HN18" s="43"/>
      <c r="HO18" s="43"/>
      <c r="HP18" s="43"/>
      <c r="HQ18" s="43"/>
      <c r="HR18" s="25"/>
      <c r="HS18" s="43"/>
      <c r="HT18" s="43"/>
      <c r="HU18" s="43"/>
      <c r="HV18" s="43"/>
      <c r="HW18" s="43"/>
      <c r="HX18" s="25"/>
      <c r="HY18" s="77"/>
    </row>
    <row r="19" spans="1:233" ht="21.75" customHeight="1">
      <c r="A19" s="189">
        <f>--SUBTOTAL(2,CN$13:CN19)</f>
        <v>6</v>
      </c>
      <c r="B19" s="755" t="str">
        <f>IF(FILIACIÓN!B16="","",UPPER(FILIACIÓN!B16))</f>
        <v/>
      </c>
      <c r="C19" s="756"/>
      <c r="D19" s="757"/>
      <c r="E19" s="516" t="str">
        <f t="shared" si="3"/>
        <v/>
      </c>
      <c r="F19" s="161"/>
      <c r="G19" s="162"/>
      <c r="H19" s="162"/>
      <c r="I19" s="162"/>
      <c r="J19" s="305"/>
      <c r="K19" s="306"/>
      <c r="L19" s="162"/>
      <c r="M19" s="162"/>
      <c r="N19" s="162"/>
      <c r="O19" s="162"/>
      <c r="P19" s="162"/>
      <c r="Q19" s="162"/>
      <c r="R19" s="162"/>
      <c r="S19" s="162"/>
      <c r="T19" s="162"/>
      <c r="U19" s="305"/>
      <c r="V19" s="306"/>
      <c r="W19" s="162"/>
      <c r="X19" s="162"/>
      <c r="Y19" s="162"/>
      <c r="Z19" s="305"/>
      <c r="AA19" s="306"/>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3"/>
      <c r="BX19" s="180">
        <f t="shared" si="4"/>
        <v>0</v>
      </c>
      <c r="BY19" s="181">
        <f t="shared" si="5"/>
        <v>0</v>
      </c>
      <c r="BZ19" s="179">
        <f t="shared" si="0"/>
        <v>0</v>
      </c>
      <c r="CA19" s="186">
        <f t="shared" si="1"/>
        <v>0</v>
      </c>
      <c r="CB19" s="186">
        <f t="shared" si="6"/>
        <v>0</v>
      </c>
      <c r="CC19" s="526" t="str">
        <f>FILIACIÓN!Y16</f>
        <v/>
      </c>
      <c r="CD19" s="513" t="str">
        <f t="shared" si="2"/>
        <v/>
      </c>
      <c r="CE19" s="78"/>
      <c r="CF19" s="498"/>
      <c r="CG19" s="499"/>
      <c r="CH19" s="499"/>
      <c r="CI19" s="499"/>
      <c r="CJ19" s="499"/>
      <c r="CK19" s="43"/>
      <c r="CL19" s="43"/>
      <c r="CM19" s="43" t="str">
        <f>IF(FILIACIÓN!Z16="MOSTRAR","1","")</f>
        <v/>
      </c>
      <c r="CN19" s="43">
        <v>6</v>
      </c>
      <c r="CO19" s="43"/>
      <c r="CP19" s="43"/>
      <c r="CQ19" s="43"/>
      <c r="CR19" s="43"/>
      <c r="CS19" s="43"/>
      <c r="CU19" s="43"/>
      <c r="CV19" s="43"/>
      <c r="CW19" s="43"/>
      <c r="CX19" s="43"/>
      <c r="CY19" s="43"/>
      <c r="DA19" s="43"/>
      <c r="DB19" s="43"/>
      <c r="DC19" s="43"/>
      <c r="DD19" s="43"/>
      <c r="DE19" s="43"/>
      <c r="DG19" s="43"/>
      <c r="DH19" s="43"/>
      <c r="DI19" s="43"/>
      <c r="DJ19" s="43"/>
      <c r="DK19" s="43"/>
      <c r="DP19" s="43"/>
      <c r="DQ19" s="43"/>
      <c r="DR19" s="43"/>
      <c r="DS19" s="43"/>
      <c r="DT19" s="43"/>
      <c r="DV19" s="43"/>
      <c r="DW19" s="43"/>
      <c r="DX19" s="43"/>
      <c r="DY19" s="43"/>
      <c r="DZ19" s="43"/>
      <c r="EB19" s="43"/>
      <c r="EC19" s="43"/>
      <c r="ED19" s="43"/>
      <c r="EE19" s="43"/>
      <c r="EF19" s="43"/>
      <c r="EH19" s="43"/>
      <c r="EI19" s="43"/>
      <c r="EJ19" s="43"/>
      <c r="EK19" s="43"/>
      <c r="EL19" s="43"/>
      <c r="EN19" s="43"/>
      <c r="EO19" s="43"/>
      <c r="EP19" s="43"/>
      <c r="EQ19" s="43"/>
      <c r="ER19" s="43"/>
      <c r="ET19" s="43"/>
      <c r="EU19" s="43"/>
      <c r="EV19" s="43"/>
      <c r="EW19" s="43"/>
      <c r="EX19" s="43"/>
      <c r="EZ19" s="43"/>
      <c r="FC19" s="43"/>
      <c r="FD19" s="43"/>
      <c r="FE19" s="43"/>
      <c r="FF19" s="43"/>
      <c r="FG19" s="43"/>
      <c r="FI19" s="43"/>
      <c r="FJ19" s="43"/>
      <c r="FK19" s="43"/>
      <c r="FL19" s="43"/>
      <c r="FM19" s="43"/>
      <c r="FO19" s="43"/>
      <c r="FP19" s="43"/>
      <c r="FQ19" s="43"/>
      <c r="FR19" s="43"/>
      <c r="FS19" s="43"/>
      <c r="FU19" s="43"/>
      <c r="FV19" s="43"/>
      <c r="FW19" s="43"/>
      <c r="FX19" s="43"/>
      <c r="FY19" s="43"/>
      <c r="GA19" s="43"/>
      <c r="GB19" s="43"/>
      <c r="GC19" s="43"/>
      <c r="GD19" s="43"/>
      <c r="GE19" s="43"/>
      <c r="GG19" s="43"/>
      <c r="GH19" s="43"/>
      <c r="GI19" s="43"/>
      <c r="GJ19" s="43"/>
      <c r="GK19" s="43"/>
      <c r="GM19" s="77"/>
      <c r="GO19" s="43"/>
      <c r="GP19" s="43"/>
      <c r="GQ19" s="43"/>
      <c r="GR19" s="43"/>
      <c r="GS19" s="43"/>
      <c r="GT19" s="25"/>
      <c r="GU19" s="43"/>
      <c r="GV19" s="43"/>
      <c r="GW19" s="43"/>
      <c r="GX19" s="43"/>
      <c r="GY19" s="43"/>
      <c r="GZ19" s="25"/>
      <c r="HA19" s="43"/>
      <c r="HB19" s="43"/>
      <c r="HC19" s="43"/>
      <c r="HD19" s="43"/>
      <c r="HE19" s="43"/>
      <c r="HF19" s="25"/>
      <c r="HG19" s="43"/>
      <c r="HH19" s="43"/>
      <c r="HI19" s="43"/>
      <c r="HJ19" s="43"/>
      <c r="HK19" s="43"/>
      <c r="HL19" s="25"/>
      <c r="HM19" s="43"/>
      <c r="HN19" s="43"/>
      <c r="HO19" s="43"/>
      <c r="HP19" s="43"/>
      <c r="HQ19" s="43"/>
      <c r="HR19" s="25"/>
      <c r="HS19" s="43"/>
      <c r="HT19" s="43"/>
      <c r="HU19" s="43"/>
      <c r="HV19" s="43"/>
      <c r="HW19" s="43"/>
      <c r="HX19" s="25"/>
      <c r="HY19" s="77"/>
    </row>
    <row r="20" spans="1:233" ht="21.75" customHeight="1">
      <c r="A20" s="189">
        <f>--SUBTOTAL(2,CN$13:CN20)</f>
        <v>7</v>
      </c>
      <c r="B20" s="755" t="str">
        <f>IF(FILIACIÓN!B17="","",UPPER(FILIACIÓN!B17))</f>
        <v/>
      </c>
      <c r="C20" s="756"/>
      <c r="D20" s="757"/>
      <c r="E20" s="516" t="str">
        <f t="shared" si="3"/>
        <v/>
      </c>
      <c r="F20" s="161"/>
      <c r="G20" s="162"/>
      <c r="H20" s="162"/>
      <c r="I20" s="162"/>
      <c r="J20" s="305"/>
      <c r="K20" s="306"/>
      <c r="L20" s="162"/>
      <c r="M20" s="162"/>
      <c r="N20" s="162"/>
      <c r="O20" s="162"/>
      <c r="P20" s="162"/>
      <c r="Q20" s="162"/>
      <c r="R20" s="162"/>
      <c r="S20" s="162"/>
      <c r="T20" s="162"/>
      <c r="U20" s="305"/>
      <c r="V20" s="306"/>
      <c r="W20" s="162"/>
      <c r="X20" s="162"/>
      <c r="Y20" s="162"/>
      <c r="Z20" s="305"/>
      <c r="AA20" s="306"/>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3"/>
      <c r="BX20" s="180">
        <f t="shared" si="4"/>
        <v>0</v>
      </c>
      <c r="BY20" s="181">
        <f t="shared" si="5"/>
        <v>0</v>
      </c>
      <c r="BZ20" s="179">
        <f t="shared" si="0"/>
        <v>0</v>
      </c>
      <c r="CA20" s="186">
        <f t="shared" si="1"/>
        <v>0</v>
      </c>
      <c r="CB20" s="186">
        <f t="shared" si="6"/>
        <v>0</v>
      </c>
      <c r="CC20" s="526" t="str">
        <f>FILIACIÓN!Y17</f>
        <v/>
      </c>
      <c r="CD20" s="513" t="str">
        <f t="shared" si="2"/>
        <v/>
      </c>
      <c r="CE20" s="78"/>
      <c r="CF20" s="498"/>
      <c r="CG20" s="499"/>
      <c r="CH20" s="499"/>
      <c r="CI20" s="499"/>
      <c r="CJ20" s="499"/>
      <c r="CK20" s="43"/>
      <c r="CL20" s="43"/>
      <c r="CM20" s="43" t="str">
        <f>IF(FILIACIÓN!Z17="MOSTRAR","1","")</f>
        <v/>
      </c>
      <c r="CN20" s="43">
        <v>7</v>
      </c>
      <c r="CO20" s="43"/>
      <c r="CP20" s="43"/>
      <c r="CQ20" s="43"/>
      <c r="CR20" s="43"/>
      <c r="CS20" s="43"/>
      <c r="CU20" s="43"/>
      <c r="CV20" s="43"/>
      <c r="CW20" s="43"/>
      <c r="CX20" s="43"/>
      <c r="CY20" s="43"/>
      <c r="DA20" s="43"/>
      <c r="DB20" s="43"/>
      <c r="DC20" s="43"/>
      <c r="DD20" s="43"/>
      <c r="DE20" s="43"/>
      <c r="DG20" s="43"/>
      <c r="DH20" s="43"/>
      <c r="DI20" s="43"/>
      <c r="DJ20" s="43"/>
      <c r="DK20" s="43"/>
      <c r="DP20" s="43"/>
      <c r="DQ20" s="43"/>
      <c r="DR20" s="43"/>
      <c r="DS20" s="43"/>
      <c r="DT20" s="43"/>
      <c r="DV20" s="43"/>
      <c r="DW20" s="43"/>
      <c r="DX20" s="43"/>
      <c r="DY20" s="43"/>
      <c r="DZ20" s="43"/>
      <c r="EB20" s="43"/>
      <c r="EC20" s="43"/>
      <c r="ED20" s="43"/>
      <c r="EE20" s="43"/>
      <c r="EF20" s="43"/>
      <c r="EH20" s="43"/>
      <c r="EI20" s="43"/>
      <c r="EJ20" s="43"/>
      <c r="EK20" s="43"/>
      <c r="EL20" s="43"/>
      <c r="EN20" s="43"/>
      <c r="EO20" s="43"/>
      <c r="EP20" s="43"/>
      <c r="EQ20" s="43"/>
      <c r="ER20" s="43"/>
      <c r="ET20" s="43"/>
      <c r="EU20" s="43"/>
      <c r="EV20" s="43"/>
      <c r="EW20" s="43"/>
      <c r="EX20" s="43"/>
      <c r="EZ20" s="43"/>
      <c r="FC20" s="43"/>
      <c r="FD20" s="43"/>
      <c r="FE20" s="43"/>
      <c r="FF20" s="43"/>
      <c r="FG20" s="43"/>
      <c r="FI20" s="43"/>
      <c r="FJ20" s="43"/>
      <c r="FK20" s="43"/>
      <c r="FL20" s="43"/>
      <c r="FM20" s="43"/>
      <c r="FO20" s="43"/>
      <c r="FP20" s="43"/>
      <c r="FQ20" s="43"/>
      <c r="FR20" s="43"/>
      <c r="FS20" s="43"/>
      <c r="FU20" s="43"/>
      <c r="FV20" s="43"/>
      <c r="FW20" s="43"/>
      <c r="FX20" s="43"/>
      <c r="FY20" s="43"/>
      <c r="GA20" s="43"/>
      <c r="GB20" s="43"/>
      <c r="GC20" s="43"/>
      <c r="GD20" s="43"/>
      <c r="GE20" s="43"/>
      <c r="GG20" s="43"/>
      <c r="GH20" s="43"/>
      <c r="GI20" s="43"/>
      <c r="GJ20" s="43"/>
      <c r="GK20" s="43"/>
      <c r="GM20" s="77"/>
      <c r="GO20" s="43"/>
      <c r="GP20" s="43"/>
      <c r="GQ20" s="43"/>
      <c r="GR20" s="43"/>
      <c r="GS20" s="43"/>
      <c r="GT20" s="25"/>
      <c r="GU20" s="43"/>
      <c r="GV20" s="43"/>
      <c r="GW20" s="43"/>
      <c r="GX20" s="43"/>
      <c r="GY20" s="43"/>
      <c r="GZ20" s="25"/>
      <c r="HA20" s="43"/>
      <c r="HB20" s="43"/>
      <c r="HC20" s="43"/>
      <c r="HD20" s="43"/>
      <c r="HE20" s="43"/>
      <c r="HF20" s="25"/>
      <c r="HG20" s="43"/>
      <c r="HH20" s="43"/>
      <c r="HI20" s="43"/>
      <c r="HJ20" s="43"/>
      <c r="HK20" s="43"/>
      <c r="HL20" s="25"/>
      <c r="HM20" s="43"/>
      <c r="HN20" s="43"/>
      <c r="HO20" s="43"/>
      <c r="HP20" s="43"/>
      <c r="HQ20" s="43"/>
      <c r="HR20" s="25"/>
      <c r="HS20" s="43"/>
      <c r="HT20" s="43"/>
      <c r="HU20" s="43"/>
      <c r="HV20" s="43"/>
      <c r="HW20" s="43"/>
      <c r="HX20" s="25"/>
      <c r="HY20" s="77"/>
    </row>
    <row r="21" spans="1:233" ht="21.75" customHeight="1">
      <c r="A21" s="189">
        <f>--SUBTOTAL(2,CN$13:CN21)</f>
        <v>8</v>
      </c>
      <c r="B21" s="755" t="str">
        <f>IF(FILIACIÓN!B18="","",UPPER(FILIACIÓN!B18))</f>
        <v/>
      </c>
      <c r="C21" s="756"/>
      <c r="D21" s="757"/>
      <c r="E21" s="516" t="str">
        <f t="shared" si="3"/>
        <v/>
      </c>
      <c r="F21" s="161"/>
      <c r="G21" s="162"/>
      <c r="H21" s="162"/>
      <c r="I21" s="162"/>
      <c r="J21" s="305"/>
      <c r="K21" s="306"/>
      <c r="L21" s="162"/>
      <c r="M21" s="162"/>
      <c r="N21" s="162"/>
      <c r="O21" s="162"/>
      <c r="P21" s="162"/>
      <c r="Q21" s="162"/>
      <c r="R21" s="162"/>
      <c r="S21" s="162"/>
      <c r="T21" s="162"/>
      <c r="U21" s="305"/>
      <c r="V21" s="306"/>
      <c r="W21" s="162"/>
      <c r="X21" s="162"/>
      <c r="Y21" s="162"/>
      <c r="Z21" s="305"/>
      <c r="AA21" s="306"/>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3"/>
      <c r="BX21" s="180">
        <f t="shared" si="4"/>
        <v>0</v>
      </c>
      <c r="BY21" s="181">
        <f t="shared" si="5"/>
        <v>0</v>
      </c>
      <c r="BZ21" s="179">
        <f t="shared" si="0"/>
        <v>0</v>
      </c>
      <c r="CA21" s="186">
        <f t="shared" si="1"/>
        <v>0</v>
      </c>
      <c r="CB21" s="186">
        <f t="shared" si="6"/>
        <v>0</v>
      </c>
      <c r="CC21" s="526" t="str">
        <f>FILIACIÓN!Y18</f>
        <v/>
      </c>
      <c r="CD21" s="513" t="str">
        <f t="shared" si="2"/>
        <v/>
      </c>
      <c r="CE21" s="78"/>
      <c r="CF21" s="498"/>
      <c r="CG21" s="499"/>
      <c r="CH21" s="499"/>
      <c r="CI21" s="499"/>
      <c r="CJ21" s="499"/>
      <c r="CK21" s="43"/>
      <c r="CL21" s="43"/>
      <c r="CM21" s="43" t="str">
        <f>IF(FILIACIÓN!Z18="MOSTRAR","1","")</f>
        <v/>
      </c>
      <c r="CN21" s="43">
        <v>8</v>
      </c>
      <c r="CO21" s="43"/>
      <c r="CP21" s="43"/>
      <c r="CQ21" s="43"/>
      <c r="CR21" s="43"/>
      <c r="CS21" s="43"/>
      <c r="CU21" s="43"/>
      <c r="CV21" s="43"/>
      <c r="CW21" s="43"/>
      <c r="CX21" s="43"/>
      <c r="CY21" s="43"/>
      <c r="DA21" s="43"/>
      <c r="DB21" s="43"/>
      <c r="DC21" s="43"/>
      <c r="DD21" s="43"/>
      <c r="DE21" s="43"/>
      <c r="DG21" s="43"/>
      <c r="DH21" s="43"/>
      <c r="DI21" s="43"/>
      <c r="DJ21" s="43"/>
      <c r="DK21" s="43"/>
      <c r="DP21" s="43"/>
      <c r="DQ21" s="43"/>
      <c r="DR21" s="43"/>
      <c r="DS21" s="43"/>
      <c r="DT21" s="43"/>
      <c r="DV21" s="43"/>
      <c r="DW21" s="43"/>
      <c r="DX21" s="43"/>
      <c r="DY21" s="43"/>
      <c r="DZ21" s="43"/>
      <c r="EB21" s="43"/>
      <c r="EC21" s="43"/>
      <c r="ED21" s="43"/>
      <c r="EE21" s="43"/>
      <c r="EF21" s="43"/>
      <c r="EH21" s="43"/>
      <c r="EI21" s="43"/>
      <c r="EJ21" s="43"/>
      <c r="EK21" s="43"/>
      <c r="EL21" s="43"/>
      <c r="EN21" s="43"/>
      <c r="EO21" s="43"/>
      <c r="EP21" s="43"/>
      <c r="EQ21" s="43"/>
      <c r="ER21" s="43"/>
      <c r="ET21" s="43"/>
      <c r="EU21" s="43"/>
      <c r="EV21" s="43"/>
      <c r="EW21" s="43"/>
      <c r="EX21" s="43"/>
      <c r="EZ21" s="43"/>
      <c r="FC21" s="43"/>
      <c r="FD21" s="43"/>
      <c r="FE21" s="43"/>
      <c r="FF21" s="43"/>
      <c r="FG21" s="43"/>
      <c r="FI21" s="43"/>
      <c r="FJ21" s="43"/>
      <c r="FK21" s="43"/>
      <c r="FL21" s="43"/>
      <c r="FM21" s="43"/>
      <c r="FO21" s="43"/>
      <c r="FP21" s="43"/>
      <c r="FQ21" s="43"/>
      <c r="FR21" s="43"/>
      <c r="FS21" s="43"/>
      <c r="FU21" s="43"/>
      <c r="FV21" s="43"/>
      <c r="FW21" s="43"/>
      <c r="FX21" s="43"/>
      <c r="FY21" s="43"/>
      <c r="GA21" s="43"/>
      <c r="GB21" s="43"/>
      <c r="GC21" s="43"/>
      <c r="GD21" s="43"/>
      <c r="GE21" s="43"/>
      <c r="GG21" s="43"/>
      <c r="GH21" s="43"/>
      <c r="GI21" s="43"/>
      <c r="GJ21" s="43"/>
      <c r="GK21" s="43"/>
      <c r="GM21" s="77"/>
      <c r="GO21" s="43"/>
      <c r="GP21" s="43"/>
      <c r="GQ21" s="43"/>
      <c r="GR21" s="43"/>
      <c r="GS21" s="43"/>
      <c r="GT21" s="25"/>
      <c r="GU21" s="43"/>
      <c r="GV21" s="43"/>
      <c r="GW21" s="43"/>
      <c r="GX21" s="43"/>
      <c r="GY21" s="43"/>
      <c r="GZ21" s="25"/>
      <c r="HA21" s="43"/>
      <c r="HB21" s="43"/>
      <c r="HC21" s="43"/>
      <c r="HD21" s="43"/>
      <c r="HE21" s="43"/>
      <c r="HF21" s="25"/>
      <c r="HG21" s="43"/>
      <c r="HH21" s="43"/>
      <c r="HI21" s="43"/>
      <c r="HJ21" s="43"/>
      <c r="HK21" s="43"/>
      <c r="HL21" s="25"/>
      <c r="HM21" s="43"/>
      <c r="HN21" s="43"/>
      <c r="HO21" s="43"/>
      <c r="HP21" s="43"/>
      <c r="HQ21" s="43"/>
      <c r="HR21" s="25"/>
      <c r="HS21" s="43"/>
      <c r="HT21" s="43"/>
      <c r="HU21" s="43"/>
      <c r="HV21" s="43"/>
      <c r="HW21" s="43"/>
      <c r="HX21" s="25"/>
      <c r="HY21" s="77"/>
    </row>
    <row r="22" spans="1:233" ht="21.75" customHeight="1">
      <c r="A22" s="189">
        <f>--SUBTOTAL(2,CN$13:CN22)</f>
        <v>9</v>
      </c>
      <c r="B22" s="755" t="str">
        <f>IF(FILIACIÓN!B19="","",UPPER(FILIACIÓN!B19))</f>
        <v/>
      </c>
      <c r="C22" s="756"/>
      <c r="D22" s="757"/>
      <c r="E22" s="516" t="str">
        <f t="shared" si="3"/>
        <v/>
      </c>
      <c r="F22" s="161"/>
      <c r="G22" s="162"/>
      <c r="H22" s="162"/>
      <c r="I22" s="162"/>
      <c r="J22" s="305"/>
      <c r="K22" s="306"/>
      <c r="L22" s="162"/>
      <c r="M22" s="162"/>
      <c r="N22" s="162"/>
      <c r="O22" s="162"/>
      <c r="P22" s="162"/>
      <c r="Q22" s="162"/>
      <c r="R22" s="162"/>
      <c r="S22" s="162"/>
      <c r="T22" s="162"/>
      <c r="U22" s="305"/>
      <c r="V22" s="306"/>
      <c r="W22" s="162"/>
      <c r="X22" s="162"/>
      <c r="Y22" s="162"/>
      <c r="Z22" s="305"/>
      <c r="AA22" s="306"/>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3"/>
      <c r="BX22" s="180">
        <f t="shared" si="4"/>
        <v>0</v>
      </c>
      <c r="BY22" s="181">
        <f t="shared" si="5"/>
        <v>0</v>
      </c>
      <c r="BZ22" s="179">
        <f t="shared" si="0"/>
        <v>0</v>
      </c>
      <c r="CA22" s="186">
        <f t="shared" si="1"/>
        <v>0</v>
      </c>
      <c r="CB22" s="186">
        <f t="shared" si="6"/>
        <v>0</v>
      </c>
      <c r="CC22" s="526" t="str">
        <f>FILIACIÓN!Y19</f>
        <v/>
      </c>
      <c r="CD22" s="513" t="str">
        <f t="shared" si="2"/>
        <v/>
      </c>
      <c r="CE22" s="78"/>
      <c r="CF22" s="498"/>
      <c r="CG22" s="499"/>
      <c r="CH22" s="499"/>
      <c r="CI22" s="499"/>
      <c r="CJ22" s="499"/>
      <c r="CK22" s="43"/>
      <c r="CL22" s="43"/>
      <c r="CM22" s="43" t="str">
        <f>IF(FILIACIÓN!Z19="MOSTRAR","1","")</f>
        <v/>
      </c>
      <c r="CN22" s="43">
        <v>9</v>
      </c>
      <c r="CO22" s="43"/>
      <c r="CP22" s="43"/>
      <c r="CQ22" s="43"/>
      <c r="CR22" s="43"/>
      <c r="CS22" s="43"/>
      <c r="CU22" s="43"/>
      <c r="CV22" s="43"/>
      <c r="CW22" s="43"/>
      <c r="CX22" s="43"/>
      <c r="CY22" s="43"/>
      <c r="DA22" s="43"/>
      <c r="DB22" s="43"/>
      <c r="DC22" s="43"/>
      <c r="DD22" s="43"/>
      <c r="DE22" s="43"/>
      <c r="DG22" s="43"/>
      <c r="DH22" s="43"/>
      <c r="DI22" s="43"/>
      <c r="DJ22" s="43"/>
      <c r="DK22" s="43"/>
      <c r="DP22" s="43"/>
      <c r="DQ22" s="43"/>
      <c r="DR22" s="43"/>
      <c r="DS22" s="43"/>
      <c r="DT22" s="43"/>
      <c r="DV22" s="43"/>
      <c r="DW22" s="43"/>
      <c r="DX22" s="43"/>
      <c r="DY22" s="43"/>
      <c r="DZ22" s="43"/>
      <c r="EB22" s="43"/>
      <c r="EC22" s="43"/>
      <c r="ED22" s="43"/>
      <c r="EE22" s="43"/>
      <c r="EF22" s="43"/>
      <c r="EH22" s="43"/>
      <c r="EI22" s="43"/>
      <c r="EJ22" s="43"/>
      <c r="EK22" s="43"/>
      <c r="EL22" s="43"/>
      <c r="EN22" s="43"/>
      <c r="EO22" s="43"/>
      <c r="EP22" s="43"/>
      <c r="EQ22" s="43"/>
      <c r="ER22" s="43"/>
      <c r="ET22" s="43"/>
      <c r="EU22" s="43"/>
      <c r="EV22" s="43"/>
      <c r="EW22" s="43"/>
      <c r="EX22" s="43"/>
      <c r="EZ22" s="43"/>
      <c r="FC22" s="43"/>
      <c r="FD22" s="43"/>
      <c r="FE22" s="43"/>
      <c r="FF22" s="43"/>
      <c r="FG22" s="43"/>
      <c r="FI22" s="43"/>
      <c r="FJ22" s="43"/>
      <c r="FK22" s="43"/>
      <c r="FL22" s="43"/>
      <c r="FM22" s="43"/>
      <c r="FO22" s="43"/>
      <c r="FP22" s="43"/>
      <c r="FQ22" s="43"/>
      <c r="FR22" s="43"/>
      <c r="FS22" s="43"/>
      <c r="FU22" s="43"/>
      <c r="FV22" s="43"/>
      <c r="FW22" s="43"/>
      <c r="FX22" s="43"/>
      <c r="FY22" s="43"/>
      <c r="GA22" s="43"/>
      <c r="GB22" s="43"/>
      <c r="GC22" s="43"/>
      <c r="GD22" s="43"/>
      <c r="GE22" s="43"/>
      <c r="GG22" s="43"/>
      <c r="GH22" s="43"/>
      <c r="GI22" s="43"/>
      <c r="GJ22" s="43"/>
      <c r="GK22" s="43"/>
      <c r="GM22" s="77"/>
      <c r="GO22" s="43"/>
      <c r="GP22" s="43"/>
      <c r="GQ22" s="43"/>
      <c r="GR22" s="43"/>
      <c r="GS22" s="43"/>
      <c r="GT22" s="25"/>
      <c r="GU22" s="43"/>
      <c r="GV22" s="43"/>
      <c r="GW22" s="43"/>
      <c r="GX22" s="43"/>
      <c r="GY22" s="43"/>
      <c r="GZ22" s="25"/>
      <c r="HA22" s="43"/>
      <c r="HB22" s="43"/>
      <c r="HC22" s="43"/>
      <c r="HD22" s="43"/>
      <c r="HE22" s="43"/>
      <c r="HF22" s="25"/>
      <c r="HG22" s="43"/>
      <c r="HH22" s="43"/>
      <c r="HI22" s="43"/>
      <c r="HJ22" s="43"/>
      <c r="HK22" s="43"/>
      <c r="HL22" s="25"/>
      <c r="HM22" s="43"/>
      <c r="HN22" s="43"/>
      <c r="HO22" s="43"/>
      <c r="HP22" s="43"/>
      <c r="HQ22" s="43"/>
      <c r="HR22" s="25"/>
      <c r="HS22" s="43"/>
      <c r="HT22" s="43"/>
      <c r="HU22" s="43"/>
      <c r="HV22" s="43"/>
      <c r="HW22" s="43"/>
      <c r="HX22" s="25"/>
      <c r="HY22" s="77"/>
    </row>
    <row r="23" spans="1:233" ht="21.75" customHeight="1">
      <c r="A23" s="189">
        <f>--SUBTOTAL(2,CN$13:CN23)</f>
        <v>10</v>
      </c>
      <c r="B23" s="755" t="str">
        <f>IF(FILIACIÓN!B20="","",UPPER(FILIACIÓN!B20))</f>
        <v/>
      </c>
      <c r="C23" s="756"/>
      <c r="D23" s="757"/>
      <c r="E23" s="516" t="str">
        <f t="shared" si="3"/>
        <v/>
      </c>
      <c r="F23" s="161"/>
      <c r="G23" s="162"/>
      <c r="H23" s="162"/>
      <c r="I23" s="162"/>
      <c r="J23" s="305"/>
      <c r="K23" s="306"/>
      <c r="L23" s="162"/>
      <c r="M23" s="162"/>
      <c r="N23" s="162"/>
      <c r="O23" s="162"/>
      <c r="P23" s="162"/>
      <c r="Q23" s="162"/>
      <c r="R23" s="162"/>
      <c r="S23" s="162"/>
      <c r="T23" s="162"/>
      <c r="U23" s="305"/>
      <c r="V23" s="306"/>
      <c r="W23" s="162"/>
      <c r="X23" s="162"/>
      <c r="Y23" s="162"/>
      <c r="Z23" s="305"/>
      <c r="AA23" s="306"/>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3"/>
      <c r="BX23" s="180">
        <f t="shared" si="4"/>
        <v>0</v>
      </c>
      <c r="BY23" s="181">
        <f t="shared" si="5"/>
        <v>0</v>
      </c>
      <c r="BZ23" s="179">
        <f t="shared" si="0"/>
        <v>0</v>
      </c>
      <c r="CA23" s="186">
        <f t="shared" si="1"/>
        <v>0</v>
      </c>
      <c r="CB23" s="186">
        <f t="shared" si="6"/>
        <v>0</v>
      </c>
      <c r="CC23" s="526" t="str">
        <f>FILIACIÓN!Y20</f>
        <v/>
      </c>
      <c r="CD23" s="513" t="str">
        <f t="shared" si="2"/>
        <v/>
      </c>
      <c r="CE23" s="78"/>
      <c r="CF23" s="498"/>
      <c r="CG23" s="499"/>
      <c r="CH23" s="499"/>
      <c r="CI23" s="499"/>
      <c r="CJ23" s="499"/>
      <c r="CK23" s="43"/>
      <c r="CL23" s="43"/>
      <c r="CM23" s="43" t="str">
        <f>IF(FILIACIÓN!Z20="MOSTRAR","1","")</f>
        <v/>
      </c>
      <c r="CN23" s="43">
        <v>10</v>
      </c>
      <c r="CO23" s="43"/>
      <c r="CP23" s="43"/>
      <c r="CQ23" s="43"/>
      <c r="CR23" s="43"/>
      <c r="CS23" s="43"/>
      <c r="CU23" s="43"/>
      <c r="CV23" s="43"/>
      <c r="CW23" s="43"/>
      <c r="CX23" s="43"/>
      <c r="CY23" s="43"/>
      <c r="DA23" s="43"/>
      <c r="DB23" s="43"/>
      <c r="DC23" s="43"/>
      <c r="DD23" s="43"/>
      <c r="DE23" s="43"/>
      <c r="DG23" s="43"/>
      <c r="DH23" s="43"/>
      <c r="DI23" s="43"/>
      <c r="DJ23" s="43"/>
      <c r="DK23" s="43"/>
      <c r="DP23" s="43"/>
      <c r="DQ23" s="43"/>
      <c r="DR23" s="43"/>
      <c r="DS23" s="43"/>
      <c r="DT23" s="43"/>
      <c r="DV23" s="43"/>
      <c r="DW23" s="43"/>
      <c r="DX23" s="43"/>
      <c r="DY23" s="43"/>
      <c r="DZ23" s="43"/>
      <c r="EB23" s="43"/>
      <c r="EC23" s="43"/>
      <c r="ED23" s="43"/>
      <c r="EE23" s="43"/>
      <c r="EF23" s="43"/>
      <c r="EH23" s="43"/>
      <c r="EI23" s="43"/>
      <c r="EJ23" s="43"/>
      <c r="EK23" s="43"/>
      <c r="EL23" s="43"/>
      <c r="EN23" s="43"/>
      <c r="EO23" s="43"/>
      <c r="EP23" s="43"/>
      <c r="EQ23" s="43"/>
      <c r="ER23" s="43"/>
      <c r="ET23" s="43"/>
      <c r="EU23" s="43"/>
      <c r="EV23" s="43"/>
      <c r="EW23" s="43"/>
      <c r="EX23" s="43"/>
      <c r="EZ23" s="43"/>
      <c r="FC23" s="43"/>
      <c r="FD23" s="43"/>
      <c r="FE23" s="43"/>
      <c r="FF23" s="43"/>
      <c r="FG23" s="43"/>
      <c r="FI23" s="43"/>
      <c r="FJ23" s="43"/>
      <c r="FK23" s="43"/>
      <c r="FL23" s="43"/>
      <c r="FM23" s="43"/>
      <c r="FO23" s="43"/>
      <c r="FP23" s="43"/>
      <c r="FQ23" s="43"/>
      <c r="FR23" s="43"/>
      <c r="FS23" s="43"/>
      <c r="FU23" s="43"/>
      <c r="FV23" s="43"/>
      <c r="FW23" s="43"/>
      <c r="FX23" s="43"/>
      <c r="FY23" s="43"/>
      <c r="GA23" s="43"/>
      <c r="GB23" s="43"/>
      <c r="GC23" s="43"/>
      <c r="GD23" s="43"/>
      <c r="GE23" s="43"/>
      <c r="GG23" s="43"/>
      <c r="GH23" s="43"/>
      <c r="GI23" s="43"/>
      <c r="GJ23" s="43"/>
      <c r="GK23" s="43"/>
      <c r="GM23" s="77"/>
      <c r="GO23" s="43"/>
      <c r="GP23" s="43"/>
      <c r="GQ23" s="43"/>
      <c r="GR23" s="43"/>
      <c r="GS23" s="43"/>
      <c r="GT23" s="25"/>
      <c r="GU23" s="43"/>
      <c r="GV23" s="43"/>
      <c r="GW23" s="43"/>
      <c r="GX23" s="43"/>
      <c r="GY23" s="43"/>
      <c r="GZ23" s="25"/>
      <c r="HA23" s="43"/>
      <c r="HB23" s="43"/>
      <c r="HC23" s="43"/>
      <c r="HD23" s="43"/>
      <c r="HE23" s="43"/>
      <c r="HF23" s="25"/>
      <c r="HG23" s="43"/>
      <c r="HH23" s="43"/>
      <c r="HI23" s="43"/>
      <c r="HJ23" s="43"/>
      <c r="HK23" s="43"/>
      <c r="HL23" s="25"/>
      <c r="HM23" s="43"/>
      <c r="HN23" s="43"/>
      <c r="HO23" s="43"/>
      <c r="HP23" s="43"/>
      <c r="HQ23" s="43"/>
      <c r="HR23" s="25"/>
      <c r="HS23" s="43"/>
      <c r="HT23" s="43"/>
      <c r="HU23" s="43"/>
      <c r="HV23" s="43"/>
      <c r="HW23" s="43"/>
      <c r="HX23" s="25"/>
      <c r="HY23" s="77"/>
    </row>
    <row r="24" spans="1:233" ht="21.75" customHeight="1">
      <c r="A24" s="189">
        <f>--SUBTOTAL(2,CN$13:CN24)</f>
        <v>11</v>
      </c>
      <c r="B24" s="755" t="str">
        <f>IF(FILIACIÓN!B21="","",UPPER(FILIACIÓN!B21))</f>
        <v/>
      </c>
      <c r="C24" s="756"/>
      <c r="D24" s="757"/>
      <c r="E24" s="516" t="str">
        <f t="shared" si="3"/>
        <v/>
      </c>
      <c r="F24" s="161"/>
      <c r="G24" s="162"/>
      <c r="H24" s="162"/>
      <c r="I24" s="162"/>
      <c r="J24" s="305"/>
      <c r="K24" s="306"/>
      <c r="L24" s="162"/>
      <c r="M24" s="162"/>
      <c r="N24" s="162"/>
      <c r="O24" s="162"/>
      <c r="P24" s="162"/>
      <c r="Q24" s="162"/>
      <c r="R24" s="162"/>
      <c r="S24" s="162"/>
      <c r="T24" s="162"/>
      <c r="U24" s="305"/>
      <c r="V24" s="306"/>
      <c r="W24" s="162"/>
      <c r="X24" s="162"/>
      <c r="Y24" s="162"/>
      <c r="Z24" s="305"/>
      <c r="AA24" s="306"/>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3"/>
      <c r="BX24" s="180">
        <f t="shared" si="4"/>
        <v>0</v>
      </c>
      <c r="BY24" s="181">
        <f t="shared" si="5"/>
        <v>0</v>
      </c>
      <c r="BZ24" s="179">
        <f t="shared" si="0"/>
        <v>0</v>
      </c>
      <c r="CA24" s="186">
        <f t="shared" si="1"/>
        <v>0</v>
      </c>
      <c r="CB24" s="186">
        <f t="shared" si="6"/>
        <v>0</v>
      </c>
      <c r="CC24" s="526" t="str">
        <f>FILIACIÓN!Y21</f>
        <v/>
      </c>
      <c r="CD24" s="513" t="str">
        <f t="shared" si="2"/>
        <v/>
      </c>
      <c r="CE24" s="78"/>
      <c r="CF24" s="498"/>
      <c r="CG24" s="499"/>
      <c r="CH24" s="499"/>
      <c r="CI24" s="499"/>
      <c r="CJ24" s="499"/>
      <c r="CK24" s="43"/>
      <c r="CL24" s="43"/>
      <c r="CM24" s="43" t="str">
        <f>IF(FILIACIÓN!Z21="MOSTRAR","1","")</f>
        <v/>
      </c>
      <c r="CN24" s="43">
        <v>11</v>
      </c>
      <c r="CO24" s="43"/>
      <c r="CP24" s="43"/>
      <c r="CQ24" s="43"/>
      <c r="CR24" s="43"/>
      <c r="CS24" s="43"/>
      <c r="CU24" s="43"/>
      <c r="CV24" s="43"/>
      <c r="CW24" s="43"/>
      <c r="CX24" s="43"/>
      <c r="CY24" s="43"/>
      <c r="DA24" s="43"/>
      <c r="DB24" s="43"/>
      <c r="DC24" s="43"/>
      <c r="DD24" s="43"/>
      <c r="DE24" s="43"/>
      <c r="DG24" s="43"/>
      <c r="DH24" s="43"/>
      <c r="DI24" s="43"/>
      <c r="DJ24" s="43"/>
      <c r="DK24" s="43"/>
      <c r="DP24" s="43"/>
      <c r="DQ24" s="43"/>
      <c r="DR24" s="43"/>
      <c r="DS24" s="43"/>
      <c r="DT24" s="43"/>
      <c r="DV24" s="43"/>
      <c r="DW24" s="43"/>
      <c r="DX24" s="43"/>
      <c r="DY24" s="43"/>
      <c r="DZ24" s="43"/>
      <c r="EB24" s="43"/>
      <c r="EC24" s="43"/>
      <c r="ED24" s="43"/>
      <c r="EE24" s="43"/>
      <c r="EF24" s="43"/>
      <c r="EH24" s="43"/>
      <c r="EI24" s="43"/>
      <c r="EJ24" s="43"/>
      <c r="EK24" s="43"/>
      <c r="EL24" s="43"/>
      <c r="EN24" s="43"/>
      <c r="EO24" s="43"/>
      <c r="EP24" s="43"/>
      <c r="EQ24" s="43"/>
      <c r="ER24" s="43"/>
      <c r="ET24" s="43"/>
      <c r="EU24" s="43"/>
      <c r="EV24" s="43"/>
      <c r="EW24" s="43"/>
      <c r="EX24" s="43"/>
      <c r="EZ24" s="43"/>
      <c r="FC24" s="43"/>
      <c r="FD24" s="43"/>
      <c r="FE24" s="43"/>
      <c r="FF24" s="43"/>
      <c r="FG24" s="43"/>
      <c r="FI24" s="43"/>
      <c r="FJ24" s="43"/>
      <c r="FK24" s="43"/>
      <c r="FL24" s="43"/>
      <c r="FM24" s="43"/>
      <c r="FO24" s="43"/>
      <c r="FP24" s="43"/>
      <c r="FQ24" s="43"/>
      <c r="FR24" s="43"/>
      <c r="FS24" s="43"/>
      <c r="FU24" s="43"/>
      <c r="FV24" s="43"/>
      <c r="FW24" s="43"/>
      <c r="FX24" s="43"/>
      <c r="FY24" s="43"/>
      <c r="GA24" s="43"/>
      <c r="GB24" s="43"/>
      <c r="GC24" s="43"/>
      <c r="GD24" s="43"/>
      <c r="GE24" s="43"/>
      <c r="GG24" s="43"/>
      <c r="GH24" s="43"/>
      <c r="GI24" s="43"/>
      <c r="GJ24" s="43"/>
      <c r="GK24" s="43"/>
      <c r="GM24" s="77"/>
      <c r="GO24" s="43"/>
      <c r="GP24" s="43"/>
      <c r="GQ24" s="43"/>
      <c r="GR24" s="43"/>
      <c r="GS24" s="43"/>
      <c r="GT24" s="25"/>
      <c r="GU24" s="43"/>
      <c r="GV24" s="43"/>
      <c r="GW24" s="43"/>
      <c r="GX24" s="43"/>
      <c r="GY24" s="43"/>
      <c r="GZ24" s="25"/>
      <c r="HA24" s="43"/>
      <c r="HB24" s="43"/>
      <c r="HC24" s="43"/>
      <c r="HD24" s="43"/>
      <c r="HE24" s="43"/>
      <c r="HF24" s="25"/>
      <c r="HG24" s="43"/>
      <c r="HH24" s="43"/>
      <c r="HI24" s="43"/>
      <c r="HJ24" s="43"/>
      <c r="HK24" s="43"/>
      <c r="HL24" s="25"/>
      <c r="HM24" s="43"/>
      <c r="HN24" s="43"/>
      <c r="HO24" s="43"/>
      <c r="HP24" s="43"/>
      <c r="HQ24" s="43"/>
      <c r="HR24" s="25"/>
      <c r="HS24" s="43"/>
      <c r="HT24" s="43"/>
      <c r="HU24" s="43"/>
      <c r="HV24" s="43"/>
      <c r="HW24" s="43"/>
      <c r="HX24" s="25"/>
      <c r="HY24" s="77"/>
    </row>
    <row r="25" spans="1:233" ht="21.75" customHeight="1">
      <c r="A25" s="189">
        <f>--SUBTOTAL(2,CN$13:CN25)</f>
        <v>12</v>
      </c>
      <c r="B25" s="755" t="str">
        <f>IF(FILIACIÓN!B22="","",UPPER(FILIACIÓN!B22))</f>
        <v/>
      </c>
      <c r="C25" s="756"/>
      <c r="D25" s="757"/>
      <c r="E25" s="516" t="str">
        <f t="shared" si="3"/>
        <v/>
      </c>
      <c r="F25" s="161"/>
      <c r="G25" s="162"/>
      <c r="H25" s="162"/>
      <c r="I25" s="162"/>
      <c r="J25" s="305"/>
      <c r="K25" s="306"/>
      <c r="L25" s="162"/>
      <c r="M25" s="162"/>
      <c r="N25" s="162"/>
      <c r="O25" s="162"/>
      <c r="P25" s="162"/>
      <c r="Q25" s="162"/>
      <c r="R25" s="162"/>
      <c r="S25" s="162"/>
      <c r="T25" s="162"/>
      <c r="U25" s="305"/>
      <c r="V25" s="306"/>
      <c r="W25" s="162"/>
      <c r="X25" s="162"/>
      <c r="Y25" s="162"/>
      <c r="Z25" s="305"/>
      <c r="AA25" s="306"/>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3"/>
      <c r="BX25" s="180">
        <f t="shared" si="4"/>
        <v>0</v>
      </c>
      <c r="BY25" s="181">
        <f t="shared" si="5"/>
        <v>0</v>
      </c>
      <c r="BZ25" s="179">
        <f t="shared" si="0"/>
        <v>0</v>
      </c>
      <c r="CA25" s="186">
        <f t="shared" si="1"/>
        <v>0</v>
      </c>
      <c r="CB25" s="186">
        <f t="shared" si="6"/>
        <v>0</v>
      </c>
      <c r="CC25" s="526" t="str">
        <f>FILIACIÓN!Y22</f>
        <v/>
      </c>
      <c r="CD25" s="513" t="str">
        <f t="shared" si="2"/>
        <v/>
      </c>
      <c r="CE25" s="78"/>
      <c r="CF25" s="498"/>
      <c r="CG25" s="499"/>
      <c r="CH25" s="499"/>
      <c r="CI25" s="499"/>
      <c r="CJ25" s="499"/>
      <c r="CK25" s="43"/>
      <c r="CL25" s="43"/>
      <c r="CM25" s="43" t="str">
        <f>IF(FILIACIÓN!Z22="MOSTRAR","1","")</f>
        <v/>
      </c>
      <c r="CN25" s="43">
        <v>12</v>
      </c>
      <c r="CO25" s="43"/>
      <c r="CP25" s="43"/>
      <c r="CQ25" s="43"/>
      <c r="CR25" s="43"/>
      <c r="CS25" s="43"/>
      <c r="CU25" s="43"/>
      <c r="CV25" s="43"/>
      <c r="CW25" s="43"/>
      <c r="CX25" s="43"/>
      <c r="CY25" s="43"/>
      <c r="DA25" s="43"/>
      <c r="DB25" s="43"/>
      <c r="DC25" s="43"/>
      <c r="DD25" s="43"/>
      <c r="DE25" s="43"/>
      <c r="DG25" s="43"/>
      <c r="DH25" s="43"/>
      <c r="DI25" s="43"/>
      <c r="DJ25" s="43"/>
      <c r="DK25" s="43"/>
      <c r="DP25" s="43"/>
      <c r="DQ25" s="43"/>
      <c r="DR25" s="43"/>
      <c r="DS25" s="43"/>
      <c r="DT25" s="43"/>
      <c r="DV25" s="43"/>
      <c r="DW25" s="43"/>
      <c r="DX25" s="43"/>
      <c r="DY25" s="43"/>
      <c r="DZ25" s="43"/>
      <c r="EB25" s="43"/>
      <c r="EC25" s="43"/>
      <c r="ED25" s="43"/>
      <c r="EE25" s="43"/>
      <c r="EF25" s="43"/>
      <c r="EH25" s="43"/>
      <c r="EI25" s="43"/>
      <c r="EJ25" s="43"/>
      <c r="EK25" s="43"/>
      <c r="EL25" s="43"/>
      <c r="EN25" s="43"/>
      <c r="EO25" s="43"/>
      <c r="EP25" s="43"/>
      <c r="EQ25" s="43"/>
      <c r="ER25" s="43"/>
      <c r="ET25" s="43"/>
      <c r="EU25" s="43"/>
      <c r="EV25" s="43"/>
      <c r="EW25" s="43"/>
      <c r="EX25" s="43"/>
      <c r="EZ25" s="43"/>
      <c r="FC25" s="43"/>
      <c r="FD25" s="43"/>
      <c r="FE25" s="43"/>
      <c r="FF25" s="43"/>
      <c r="FG25" s="43"/>
      <c r="FI25" s="43"/>
      <c r="FJ25" s="43"/>
      <c r="FK25" s="43"/>
      <c r="FL25" s="43"/>
      <c r="FM25" s="43"/>
      <c r="FO25" s="43"/>
      <c r="FP25" s="43"/>
      <c r="FQ25" s="43"/>
      <c r="FR25" s="43"/>
      <c r="FS25" s="43"/>
      <c r="FU25" s="43"/>
      <c r="FV25" s="43"/>
      <c r="FW25" s="43"/>
      <c r="FX25" s="43"/>
      <c r="FY25" s="43"/>
      <c r="GA25" s="43"/>
      <c r="GB25" s="43"/>
      <c r="GC25" s="43"/>
      <c r="GD25" s="43"/>
      <c r="GE25" s="43"/>
      <c r="GG25" s="43"/>
      <c r="GH25" s="43"/>
      <c r="GI25" s="43"/>
      <c r="GJ25" s="43"/>
      <c r="GK25" s="43"/>
      <c r="GM25" s="77"/>
      <c r="GO25" s="43"/>
      <c r="GP25" s="43"/>
      <c r="GQ25" s="43"/>
      <c r="GR25" s="43"/>
      <c r="GS25" s="43"/>
      <c r="GT25" s="25"/>
      <c r="GU25" s="43"/>
      <c r="GV25" s="43"/>
      <c r="GW25" s="43"/>
      <c r="GX25" s="43"/>
      <c r="GY25" s="43"/>
      <c r="GZ25" s="25"/>
      <c r="HA25" s="43"/>
      <c r="HB25" s="43"/>
      <c r="HC25" s="43"/>
      <c r="HD25" s="43"/>
      <c r="HE25" s="43"/>
      <c r="HF25" s="25"/>
      <c r="HG25" s="43"/>
      <c r="HH25" s="43"/>
      <c r="HI25" s="43"/>
      <c r="HJ25" s="43"/>
      <c r="HK25" s="43"/>
      <c r="HL25" s="25"/>
      <c r="HM25" s="43"/>
      <c r="HN25" s="43"/>
      <c r="HO25" s="43"/>
      <c r="HP25" s="43"/>
      <c r="HQ25" s="43"/>
      <c r="HR25" s="25"/>
      <c r="HS25" s="43"/>
      <c r="HT25" s="43"/>
      <c r="HU25" s="43"/>
      <c r="HV25" s="43"/>
      <c r="HW25" s="43"/>
      <c r="HX25" s="25"/>
      <c r="HY25" s="77"/>
    </row>
    <row r="26" spans="1:233" ht="21.75" customHeight="1">
      <c r="A26" s="189">
        <f>--SUBTOTAL(2,CN$13:CN26)</f>
        <v>13</v>
      </c>
      <c r="B26" s="755" t="str">
        <f>IF(FILIACIÓN!B23="","",UPPER(FILIACIÓN!B23))</f>
        <v/>
      </c>
      <c r="C26" s="756"/>
      <c r="D26" s="757"/>
      <c r="E26" s="516" t="str">
        <f t="shared" si="3"/>
        <v/>
      </c>
      <c r="F26" s="161"/>
      <c r="G26" s="162"/>
      <c r="H26" s="162"/>
      <c r="I26" s="162"/>
      <c r="J26" s="305"/>
      <c r="K26" s="306"/>
      <c r="L26" s="162"/>
      <c r="M26" s="162"/>
      <c r="N26" s="162"/>
      <c r="O26" s="162"/>
      <c r="P26" s="162"/>
      <c r="Q26" s="162"/>
      <c r="R26" s="162"/>
      <c r="S26" s="162"/>
      <c r="T26" s="162"/>
      <c r="U26" s="305"/>
      <c r="V26" s="306"/>
      <c r="W26" s="162"/>
      <c r="X26" s="162"/>
      <c r="Y26" s="162"/>
      <c r="Z26" s="305"/>
      <c r="AA26" s="306"/>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3"/>
      <c r="BX26" s="180">
        <f t="shared" si="4"/>
        <v>0</v>
      </c>
      <c r="BY26" s="181">
        <f t="shared" si="5"/>
        <v>0</v>
      </c>
      <c r="BZ26" s="179">
        <f t="shared" si="0"/>
        <v>0</v>
      </c>
      <c r="CA26" s="186">
        <f t="shared" si="1"/>
        <v>0</v>
      </c>
      <c r="CB26" s="186">
        <f t="shared" si="6"/>
        <v>0</v>
      </c>
      <c r="CC26" s="526" t="str">
        <f>FILIACIÓN!Y23</f>
        <v/>
      </c>
      <c r="CD26" s="513" t="str">
        <f t="shared" si="2"/>
        <v/>
      </c>
      <c r="CE26" s="78"/>
      <c r="CF26" s="498"/>
      <c r="CG26" s="499"/>
      <c r="CH26" s="499"/>
      <c r="CI26" s="499"/>
      <c r="CJ26" s="499"/>
      <c r="CK26" s="43"/>
      <c r="CL26" s="43"/>
      <c r="CM26" s="43" t="str">
        <f>IF(FILIACIÓN!Z23="MOSTRAR","1","")</f>
        <v/>
      </c>
      <c r="CN26" s="43">
        <v>13</v>
      </c>
      <c r="CO26" s="43"/>
      <c r="CP26" s="43"/>
      <c r="CQ26" s="43"/>
      <c r="CR26" s="43"/>
      <c r="CS26" s="43"/>
      <c r="CU26" s="43"/>
      <c r="CV26" s="43"/>
      <c r="CW26" s="43"/>
      <c r="CX26" s="43"/>
      <c r="CY26" s="43"/>
      <c r="DA26" s="43"/>
      <c r="DB26" s="43"/>
      <c r="DC26" s="43"/>
      <c r="DD26" s="43"/>
      <c r="DE26" s="43"/>
      <c r="DG26" s="43"/>
      <c r="DH26" s="43"/>
      <c r="DI26" s="43"/>
      <c r="DJ26" s="43"/>
      <c r="DK26" s="43"/>
      <c r="DP26" s="43"/>
      <c r="DQ26" s="43"/>
      <c r="DR26" s="43"/>
      <c r="DS26" s="43"/>
      <c r="DT26" s="43"/>
      <c r="DV26" s="43"/>
      <c r="DW26" s="43"/>
      <c r="DX26" s="43"/>
      <c r="DY26" s="43"/>
      <c r="DZ26" s="43"/>
      <c r="EB26" s="43"/>
      <c r="EC26" s="43"/>
      <c r="ED26" s="43"/>
      <c r="EE26" s="43"/>
      <c r="EF26" s="43"/>
      <c r="EH26" s="43"/>
      <c r="EI26" s="43"/>
      <c r="EJ26" s="43"/>
      <c r="EK26" s="43"/>
      <c r="EL26" s="43"/>
      <c r="EN26" s="43"/>
      <c r="EO26" s="43"/>
      <c r="EP26" s="43"/>
      <c r="EQ26" s="43"/>
      <c r="ER26" s="43"/>
      <c r="ET26" s="43"/>
      <c r="EU26" s="43"/>
      <c r="EV26" s="43"/>
      <c r="EW26" s="43"/>
      <c r="EX26" s="43"/>
      <c r="EZ26" s="43"/>
      <c r="FC26" s="43"/>
      <c r="FD26" s="43"/>
      <c r="FE26" s="43"/>
      <c r="FF26" s="43"/>
      <c r="FG26" s="43"/>
      <c r="FI26" s="43"/>
      <c r="FJ26" s="43"/>
      <c r="FK26" s="43"/>
      <c r="FL26" s="43"/>
      <c r="FM26" s="43"/>
      <c r="FO26" s="43"/>
      <c r="FP26" s="43"/>
      <c r="FQ26" s="43"/>
      <c r="FR26" s="43"/>
      <c r="FS26" s="43"/>
      <c r="FU26" s="43"/>
      <c r="FV26" s="43"/>
      <c r="FW26" s="43"/>
      <c r="FX26" s="43"/>
      <c r="FY26" s="43"/>
      <c r="GA26" s="43"/>
      <c r="GB26" s="43"/>
      <c r="GC26" s="43"/>
      <c r="GD26" s="43"/>
      <c r="GE26" s="43"/>
      <c r="GG26" s="43"/>
      <c r="GH26" s="43"/>
      <c r="GI26" s="43"/>
      <c r="GJ26" s="43"/>
      <c r="GK26" s="43"/>
      <c r="GM26" s="77"/>
      <c r="GO26" s="43"/>
      <c r="GP26" s="43"/>
      <c r="GQ26" s="43"/>
      <c r="GR26" s="43"/>
      <c r="GS26" s="43"/>
      <c r="GT26" s="25"/>
      <c r="GU26" s="43"/>
      <c r="GV26" s="43"/>
      <c r="GW26" s="43"/>
      <c r="GX26" s="43"/>
      <c r="GY26" s="43"/>
      <c r="GZ26" s="25"/>
      <c r="HA26" s="43"/>
      <c r="HB26" s="43"/>
      <c r="HC26" s="43"/>
      <c r="HD26" s="43"/>
      <c r="HE26" s="43"/>
      <c r="HF26" s="25"/>
      <c r="HG26" s="43"/>
      <c r="HH26" s="43"/>
      <c r="HI26" s="43"/>
      <c r="HJ26" s="43"/>
      <c r="HK26" s="43"/>
      <c r="HL26" s="25"/>
      <c r="HM26" s="43"/>
      <c r="HN26" s="43"/>
      <c r="HO26" s="43"/>
      <c r="HP26" s="43"/>
      <c r="HQ26" s="43"/>
      <c r="HR26" s="25"/>
      <c r="HS26" s="43"/>
      <c r="HT26" s="43"/>
      <c r="HU26" s="43"/>
      <c r="HV26" s="43"/>
      <c r="HW26" s="43"/>
      <c r="HX26" s="25"/>
      <c r="HY26" s="77"/>
    </row>
    <row r="27" spans="1:233" ht="21.75" customHeight="1">
      <c r="A27" s="189">
        <f>--SUBTOTAL(2,CN$13:CN27)</f>
        <v>14</v>
      </c>
      <c r="B27" s="755" t="str">
        <f>IF(FILIACIÓN!B24="","",UPPER(FILIACIÓN!B24))</f>
        <v/>
      </c>
      <c r="C27" s="756"/>
      <c r="D27" s="757"/>
      <c r="E27" s="516" t="str">
        <f t="shared" si="3"/>
        <v/>
      </c>
      <c r="F27" s="161"/>
      <c r="G27" s="162"/>
      <c r="H27" s="162"/>
      <c r="I27" s="162"/>
      <c r="J27" s="305"/>
      <c r="K27" s="306"/>
      <c r="L27" s="162"/>
      <c r="M27" s="162"/>
      <c r="N27" s="162"/>
      <c r="O27" s="162"/>
      <c r="P27" s="162"/>
      <c r="Q27" s="162"/>
      <c r="R27" s="162"/>
      <c r="S27" s="162"/>
      <c r="T27" s="162"/>
      <c r="U27" s="305"/>
      <c r="V27" s="306"/>
      <c r="W27" s="162"/>
      <c r="X27" s="162"/>
      <c r="Y27" s="162"/>
      <c r="Z27" s="305"/>
      <c r="AA27" s="306"/>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3"/>
      <c r="BX27" s="180">
        <f t="shared" si="4"/>
        <v>0</v>
      </c>
      <c r="BY27" s="181">
        <f t="shared" si="5"/>
        <v>0</v>
      </c>
      <c r="BZ27" s="179">
        <f t="shared" si="0"/>
        <v>0</v>
      </c>
      <c r="CA27" s="186">
        <f t="shared" si="1"/>
        <v>0</v>
      </c>
      <c r="CB27" s="186">
        <f t="shared" si="6"/>
        <v>0</v>
      </c>
      <c r="CC27" s="526" t="str">
        <f>FILIACIÓN!Y24</f>
        <v/>
      </c>
      <c r="CD27" s="513" t="str">
        <f t="shared" si="2"/>
        <v/>
      </c>
      <c r="CE27" s="78"/>
      <c r="CF27" s="498"/>
      <c r="CG27" s="499"/>
      <c r="CH27" s="499"/>
      <c r="CI27" s="499"/>
      <c r="CJ27" s="499"/>
      <c r="CK27" s="43"/>
      <c r="CL27" s="43"/>
      <c r="CM27" s="43" t="str">
        <f>IF(FILIACIÓN!Z24="MOSTRAR","1","")</f>
        <v/>
      </c>
      <c r="CN27" s="43">
        <v>14</v>
      </c>
      <c r="CO27" s="43"/>
      <c r="CP27" s="43"/>
      <c r="CQ27" s="43"/>
      <c r="CR27" s="43"/>
      <c r="CS27" s="43"/>
      <c r="CU27" s="43"/>
      <c r="CV27" s="43"/>
      <c r="CW27" s="43"/>
      <c r="CX27" s="43"/>
      <c r="CY27" s="43"/>
      <c r="DA27" s="43"/>
      <c r="DB27" s="43"/>
      <c r="DC27" s="43"/>
      <c r="DD27" s="43"/>
      <c r="DE27" s="43"/>
      <c r="DG27" s="43"/>
      <c r="DH27" s="43"/>
      <c r="DI27" s="43"/>
      <c r="DJ27" s="43"/>
      <c r="DK27" s="43"/>
      <c r="DP27" s="43"/>
      <c r="DQ27" s="43"/>
      <c r="DR27" s="43"/>
      <c r="DS27" s="43"/>
      <c r="DT27" s="43"/>
      <c r="DV27" s="43"/>
      <c r="DW27" s="43"/>
      <c r="DX27" s="43"/>
      <c r="DY27" s="43"/>
      <c r="DZ27" s="43"/>
      <c r="EB27" s="43"/>
      <c r="EC27" s="43"/>
      <c r="ED27" s="43"/>
      <c r="EE27" s="43"/>
      <c r="EF27" s="43"/>
      <c r="EH27" s="43"/>
      <c r="EI27" s="43"/>
      <c r="EJ27" s="43"/>
      <c r="EK27" s="43"/>
      <c r="EL27" s="43"/>
      <c r="EN27" s="43"/>
      <c r="EO27" s="43"/>
      <c r="EP27" s="43"/>
      <c r="EQ27" s="43"/>
      <c r="ER27" s="43"/>
      <c r="ET27" s="43"/>
      <c r="EU27" s="43"/>
      <c r="EV27" s="43"/>
      <c r="EW27" s="43"/>
      <c r="EX27" s="43"/>
      <c r="EZ27" s="43"/>
      <c r="FC27" s="43"/>
      <c r="FD27" s="43"/>
      <c r="FE27" s="43"/>
      <c r="FF27" s="43"/>
      <c r="FG27" s="43"/>
      <c r="FI27" s="43"/>
      <c r="FJ27" s="43"/>
      <c r="FK27" s="43"/>
      <c r="FL27" s="43"/>
      <c r="FM27" s="43"/>
      <c r="FO27" s="43"/>
      <c r="FP27" s="43"/>
      <c r="FQ27" s="43"/>
      <c r="FR27" s="43"/>
      <c r="FS27" s="43"/>
      <c r="FU27" s="43"/>
      <c r="FV27" s="43"/>
      <c r="FW27" s="43"/>
      <c r="FX27" s="43"/>
      <c r="FY27" s="43"/>
      <c r="GA27" s="43"/>
      <c r="GB27" s="43"/>
      <c r="GC27" s="43"/>
      <c r="GD27" s="43"/>
      <c r="GE27" s="43"/>
      <c r="GG27" s="43"/>
      <c r="GH27" s="43"/>
      <c r="GI27" s="43"/>
      <c r="GJ27" s="43"/>
      <c r="GK27" s="43"/>
      <c r="GM27" s="77"/>
      <c r="GO27" s="43"/>
      <c r="GP27" s="43"/>
      <c r="GQ27" s="43"/>
      <c r="GR27" s="43"/>
      <c r="GS27" s="43"/>
      <c r="GT27" s="25"/>
      <c r="GU27" s="43"/>
      <c r="GV27" s="43"/>
      <c r="GW27" s="43"/>
      <c r="GX27" s="43"/>
      <c r="GY27" s="43"/>
      <c r="GZ27" s="25"/>
      <c r="HA27" s="43"/>
      <c r="HB27" s="43"/>
      <c r="HC27" s="43"/>
      <c r="HD27" s="43"/>
      <c r="HE27" s="43"/>
      <c r="HF27" s="25"/>
      <c r="HG27" s="43"/>
      <c r="HH27" s="43"/>
      <c r="HI27" s="43"/>
      <c r="HJ27" s="43"/>
      <c r="HK27" s="43"/>
      <c r="HL27" s="25"/>
      <c r="HM27" s="43"/>
      <c r="HN27" s="43"/>
      <c r="HO27" s="43"/>
      <c r="HP27" s="43"/>
      <c r="HQ27" s="43"/>
      <c r="HR27" s="25"/>
      <c r="HS27" s="43"/>
      <c r="HT27" s="43"/>
      <c r="HU27" s="43"/>
      <c r="HV27" s="43"/>
      <c r="HW27" s="43"/>
      <c r="HX27" s="25"/>
      <c r="HY27" s="77"/>
    </row>
    <row r="28" spans="1:233" ht="21.75" customHeight="1">
      <c r="A28" s="189">
        <f>--SUBTOTAL(2,CN$13:CN28)</f>
        <v>15</v>
      </c>
      <c r="B28" s="755" t="str">
        <f>IF(FILIACIÓN!B25="","",UPPER(FILIACIÓN!B25))</f>
        <v/>
      </c>
      <c r="C28" s="756"/>
      <c r="D28" s="757"/>
      <c r="E28" s="516" t="str">
        <f t="shared" si="3"/>
        <v/>
      </c>
      <c r="F28" s="161"/>
      <c r="G28" s="162"/>
      <c r="H28" s="162"/>
      <c r="I28" s="162"/>
      <c r="J28" s="305"/>
      <c r="K28" s="306"/>
      <c r="L28" s="162"/>
      <c r="M28" s="162"/>
      <c r="N28" s="162"/>
      <c r="O28" s="162"/>
      <c r="P28" s="162"/>
      <c r="Q28" s="162"/>
      <c r="R28" s="162"/>
      <c r="S28" s="162"/>
      <c r="T28" s="162"/>
      <c r="U28" s="305"/>
      <c r="V28" s="306"/>
      <c r="W28" s="162"/>
      <c r="X28" s="162"/>
      <c r="Y28" s="162"/>
      <c r="Z28" s="305"/>
      <c r="AA28" s="306"/>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3"/>
      <c r="BX28" s="180">
        <f t="shared" si="4"/>
        <v>0</v>
      </c>
      <c r="BY28" s="181">
        <f t="shared" si="5"/>
        <v>0</v>
      </c>
      <c r="BZ28" s="179">
        <f t="shared" si="0"/>
        <v>0</v>
      </c>
      <c r="CA28" s="186">
        <f t="shared" si="1"/>
        <v>0</v>
      </c>
      <c r="CB28" s="186">
        <f t="shared" si="6"/>
        <v>0</v>
      </c>
      <c r="CC28" s="526" t="str">
        <f>FILIACIÓN!Y25</f>
        <v/>
      </c>
      <c r="CD28" s="513" t="str">
        <f t="shared" si="2"/>
        <v/>
      </c>
      <c r="CE28" s="78"/>
      <c r="CF28" s="498"/>
      <c r="CG28" s="499"/>
      <c r="CH28" s="499"/>
      <c r="CI28" s="499"/>
      <c r="CJ28" s="499"/>
      <c r="CK28" s="43"/>
      <c r="CL28" s="43"/>
      <c r="CM28" s="43" t="str">
        <f>IF(FILIACIÓN!Z25="MOSTRAR","1","")</f>
        <v/>
      </c>
      <c r="CN28" s="43">
        <v>15</v>
      </c>
      <c r="CO28" s="43"/>
      <c r="CP28" s="43"/>
      <c r="CQ28" s="43"/>
      <c r="CR28" s="43"/>
      <c r="CS28" s="43"/>
      <c r="CU28" s="43"/>
      <c r="CV28" s="43"/>
      <c r="CW28" s="43"/>
      <c r="CX28" s="43"/>
      <c r="CY28" s="43"/>
      <c r="DA28" s="43"/>
      <c r="DB28" s="43"/>
      <c r="DC28" s="43"/>
      <c r="DD28" s="43"/>
      <c r="DE28" s="43"/>
      <c r="DG28" s="43"/>
      <c r="DH28" s="43"/>
      <c r="DI28" s="43"/>
      <c r="DJ28" s="43"/>
      <c r="DK28" s="43"/>
      <c r="DP28" s="43"/>
      <c r="DQ28" s="43"/>
      <c r="DR28" s="43"/>
      <c r="DS28" s="43"/>
      <c r="DT28" s="43"/>
      <c r="DV28" s="43"/>
      <c r="DW28" s="43"/>
      <c r="DX28" s="43"/>
      <c r="DY28" s="43"/>
      <c r="DZ28" s="43"/>
      <c r="EB28" s="43"/>
      <c r="EC28" s="43"/>
      <c r="ED28" s="43"/>
      <c r="EE28" s="43"/>
      <c r="EF28" s="43"/>
      <c r="EH28" s="43"/>
      <c r="EI28" s="43"/>
      <c r="EJ28" s="43"/>
      <c r="EK28" s="43"/>
      <c r="EL28" s="43"/>
      <c r="EN28" s="43"/>
      <c r="EO28" s="43"/>
      <c r="EP28" s="43"/>
      <c r="EQ28" s="43"/>
      <c r="ER28" s="43"/>
      <c r="ET28" s="43"/>
      <c r="EU28" s="43"/>
      <c r="EV28" s="43"/>
      <c r="EW28" s="43"/>
      <c r="EX28" s="43"/>
      <c r="EZ28" s="43"/>
      <c r="FC28" s="43"/>
      <c r="FD28" s="43"/>
      <c r="FE28" s="43"/>
      <c r="FF28" s="43"/>
      <c r="FG28" s="43"/>
      <c r="FI28" s="43"/>
      <c r="FJ28" s="43"/>
      <c r="FK28" s="43"/>
      <c r="FL28" s="43"/>
      <c r="FM28" s="43"/>
      <c r="FO28" s="43"/>
      <c r="FP28" s="43"/>
      <c r="FQ28" s="43"/>
      <c r="FR28" s="43"/>
      <c r="FS28" s="43"/>
      <c r="FU28" s="43"/>
      <c r="FV28" s="43"/>
      <c r="FW28" s="43"/>
      <c r="FX28" s="43"/>
      <c r="FY28" s="43"/>
      <c r="GA28" s="43"/>
      <c r="GB28" s="43"/>
      <c r="GC28" s="43"/>
      <c r="GD28" s="43"/>
      <c r="GE28" s="43"/>
      <c r="GG28" s="43"/>
      <c r="GH28" s="43"/>
      <c r="GI28" s="43"/>
      <c r="GJ28" s="43"/>
      <c r="GK28" s="43"/>
      <c r="GM28" s="77"/>
      <c r="GO28" s="43"/>
      <c r="GP28" s="43"/>
      <c r="GQ28" s="43"/>
      <c r="GR28" s="43"/>
      <c r="GS28" s="43"/>
      <c r="GT28" s="25"/>
      <c r="GU28" s="43"/>
      <c r="GV28" s="43"/>
      <c r="GW28" s="43"/>
      <c r="GX28" s="43"/>
      <c r="GY28" s="43"/>
      <c r="GZ28" s="25"/>
      <c r="HA28" s="43"/>
      <c r="HB28" s="43"/>
      <c r="HC28" s="43"/>
      <c r="HD28" s="43"/>
      <c r="HE28" s="43"/>
      <c r="HF28" s="25"/>
      <c r="HG28" s="43"/>
      <c r="HH28" s="43"/>
      <c r="HI28" s="43"/>
      <c r="HJ28" s="43"/>
      <c r="HK28" s="43"/>
      <c r="HL28" s="25"/>
      <c r="HM28" s="43"/>
      <c r="HN28" s="43"/>
      <c r="HO28" s="43"/>
      <c r="HP28" s="43"/>
      <c r="HQ28" s="43"/>
      <c r="HR28" s="25"/>
      <c r="HS28" s="43"/>
      <c r="HT28" s="43"/>
      <c r="HU28" s="43"/>
      <c r="HV28" s="43"/>
      <c r="HW28" s="43"/>
      <c r="HX28" s="25"/>
      <c r="HY28" s="77"/>
    </row>
    <row r="29" spans="1:233" ht="21.75" customHeight="1">
      <c r="A29" s="189">
        <f>--SUBTOTAL(2,CN$13:CN29)</f>
        <v>16</v>
      </c>
      <c r="B29" s="755" t="str">
        <f>IF(FILIACIÓN!B26="","",UPPER(FILIACIÓN!B26))</f>
        <v/>
      </c>
      <c r="C29" s="756"/>
      <c r="D29" s="757"/>
      <c r="E29" s="516" t="str">
        <f t="shared" si="3"/>
        <v/>
      </c>
      <c r="F29" s="161"/>
      <c r="G29" s="162"/>
      <c r="H29" s="162"/>
      <c r="I29" s="162"/>
      <c r="J29" s="305"/>
      <c r="K29" s="306"/>
      <c r="L29" s="162"/>
      <c r="M29" s="162"/>
      <c r="N29" s="162"/>
      <c r="O29" s="162"/>
      <c r="P29" s="162"/>
      <c r="Q29" s="162"/>
      <c r="R29" s="162"/>
      <c r="S29" s="162"/>
      <c r="T29" s="162"/>
      <c r="U29" s="305"/>
      <c r="V29" s="306"/>
      <c r="W29" s="162"/>
      <c r="X29" s="162"/>
      <c r="Y29" s="162"/>
      <c r="Z29" s="305"/>
      <c r="AA29" s="306"/>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3"/>
      <c r="BX29" s="180">
        <f t="shared" si="4"/>
        <v>0</v>
      </c>
      <c r="BY29" s="181">
        <f t="shared" si="5"/>
        <v>0</v>
      </c>
      <c r="BZ29" s="179">
        <f t="shared" si="0"/>
        <v>0</v>
      </c>
      <c r="CA29" s="186">
        <f t="shared" si="1"/>
        <v>0</v>
      </c>
      <c r="CB29" s="186">
        <f t="shared" si="6"/>
        <v>0</v>
      </c>
      <c r="CC29" s="526" t="str">
        <f>FILIACIÓN!Y26</f>
        <v/>
      </c>
      <c r="CD29" s="513" t="str">
        <f t="shared" si="2"/>
        <v/>
      </c>
      <c r="CE29" s="78"/>
      <c r="CF29" s="498"/>
      <c r="CG29" s="499"/>
      <c r="CH29" s="499"/>
      <c r="CI29" s="499"/>
      <c r="CJ29" s="499"/>
      <c r="CK29" s="43"/>
      <c r="CL29" s="43"/>
      <c r="CM29" s="43" t="str">
        <f>IF(FILIACIÓN!Z26="MOSTRAR","1","")</f>
        <v/>
      </c>
      <c r="CN29" s="43">
        <v>16</v>
      </c>
      <c r="CO29" s="43"/>
      <c r="CP29" s="43"/>
      <c r="CQ29" s="43"/>
      <c r="CR29" s="43"/>
      <c r="CS29" s="43"/>
      <c r="CU29" s="43"/>
      <c r="CV29" s="43"/>
      <c r="CW29" s="43"/>
      <c r="CX29" s="43"/>
      <c r="CY29" s="43"/>
      <c r="DA29" s="43"/>
      <c r="DB29" s="43"/>
      <c r="DC29" s="43"/>
      <c r="DD29" s="43"/>
      <c r="DE29" s="43"/>
      <c r="DG29" s="43"/>
      <c r="DH29" s="43"/>
      <c r="DI29" s="43"/>
      <c r="DJ29" s="43"/>
      <c r="DK29" s="43"/>
      <c r="DP29" s="43"/>
      <c r="DQ29" s="43"/>
      <c r="DR29" s="43"/>
      <c r="DS29" s="43"/>
      <c r="DT29" s="43"/>
      <c r="DV29" s="43"/>
      <c r="DW29" s="43"/>
      <c r="DX29" s="43"/>
      <c r="DY29" s="43"/>
      <c r="DZ29" s="43"/>
      <c r="EB29" s="43"/>
      <c r="EC29" s="43"/>
      <c r="ED29" s="43"/>
      <c r="EE29" s="43"/>
      <c r="EF29" s="43"/>
      <c r="EH29" s="43"/>
      <c r="EI29" s="43"/>
      <c r="EJ29" s="43"/>
      <c r="EK29" s="43"/>
      <c r="EL29" s="43"/>
      <c r="EN29" s="43"/>
      <c r="EO29" s="43"/>
      <c r="EP29" s="43"/>
      <c r="EQ29" s="43"/>
      <c r="ER29" s="43"/>
      <c r="ET29" s="43"/>
      <c r="EU29" s="43"/>
      <c r="EV29" s="43"/>
      <c r="EW29" s="43"/>
      <c r="EX29" s="43"/>
      <c r="EZ29" s="43"/>
      <c r="FC29" s="43"/>
      <c r="FD29" s="43"/>
      <c r="FE29" s="43"/>
      <c r="FF29" s="43"/>
      <c r="FG29" s="43"/>
      <c r="FI29" s="43"/>
      <c r="FJ29" s="43"/>
      <c r="FK29" s="43"/>
      <c r="FL29" s="43"/>
      <c r="FM29" s="43"/>
      <c r="FO29" s="43"/>
      <c r="FP29" s="43"/>
      <c r="FQ29" s="43"/>
      <c r="FR29" s="43"/>
      <c r="FS29" s="43"/>
      <c r="FU29" s="43"/>
      <c r="FV29" s="43"/>
      <c r="FW29" s="43"/>
      <c r="FX29" s="43"/>
      <c r="FY29" s="43"/>
      <c r="GA29" s="43"/>
      <c r="GB29" s="43"/>
      <c r="GC29" s="43"/>
      <c r="GD29" s="43"/>
      <c r="GE29" s="43"/>
      <c r="GG29" s="43"/>
      <c r="GH29" s="43"/>
      <c r="GI29" s="43"/>
      <c r="GJ29" s="43"/>
      <c r="GK29" s="43"/>
      <c r="GM29" s="77"/>
      <c r="GO29" s="43"/>
      <c r="GP29" s="43"/>
      <c r="GQ29" s="43"/>
      <c r="GR29" s="43"/>
      <c r="GS29" s="43"/>
      <c r="GT29" s="25"/>
      <c r="GU29" s="43"/>
      <c r="GV29" s="43"/>
      <c r="GW29" s="43"/>
      <c r="GX29" s="43"/>
      <c r="GY29" s="43"/>
      <c r="GZ29" s="25"/>
      <c r="HA29" s="43"/>
      <c r="HB29" s="43"/>
      <c r="HC29" s="43"/>
      <c r="HD29" s="43"/>
      <c r="HE29" s="43"/>
      <c r="HF29" s="25"/>
      <c r="HG29" s="43"/>
      <c r="HH29" s="43"/>
      <c r="HI29" s="43"/>
      <c r="HJ29" s="43"/>
      <c r="HK29" s="43"/>
      <c r="HL29" s="25"/>
      <c r="HM29" s="43"/>
      <c r="HN29" s="43"/>
      <c r="HO29" s="43"/>
      <c r="HP29" s="43"/>
      <c r="HQ29" s="43"/>
      <c r="HR29" s="25"/>
      <c r="HS29" s="43"/>
      <c r="HT29" s="43"/>
      <c r="HU29" s="43"/>
      <c r="HV29" s="43"/>
      <c r="HW29" s="43"/>
      <c r="HX29" s="25"/>
      <c r="HY29" s="77"/>
    </row>
    <row r="30" spans="1:233" ht="21.75" customHeight="1">
      <c r="A30" s="189">
        <f>--SUBTOTAL(2,CN$13:CN30)</f>
        <v>17</v>
      </c>
      <c r="B30" s="755" t="str">
        <f>IF(FILIACIÓN!B27="","",UPPER(FILIACIÓN!B27))</f>
        <v/>
      </c>
      <c r="C30" s="756"/>
      <c r="D30" s="757"/>
      <c r="E30" s="516" t="str">
        <f t="shared" si="3"/>
        <v/>
      </c>
      <c r="F30" s="161"/>
      <c r="G30" s="162"/>
      <c r="H30" s="162"/>
      <c r="I30" s="162"/>
      <c r="J30" s="305"/>
      <c r="K30" s="306"/>
      <c r="L30" s="162"/>
      <c r="M30" s="162"/>
      <c r="N30" s="162"/>
      <c r="O30" s="162"/>
      <c r="P30" s="162"/>
      <c r="Q30" s="162"/>
      <c r="R30" s="162"/>
      <c r="S30" s="162"/>
      <c r="T30" s="162"/>
      <c r="U30" s="305"/>
      <c r="V30" s="306"/>
      <c r="W30" s="162"/>
      <c r="X30" s="162"/>
      <c r="Y30" s="162"/>
      <c r="Z30" s="305"/>
      <c r="AA30" s="306"/>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3"/>
      <c r="BX30" s="180">
        <f t="shared" si="4"/>
        <v>0</v>
      </c>
      <c r="BY30" s="181">
        <f t="shared" si="5"/>
        <v>0</v>
      </c>
      <c r="BZ30" s="179">
        <f t="shared" si="0"/>
        <v>0</v>
      </c>
      <c r="CA30" s="186">
        <f t="shared" si="1"/>
        <v>0</v>
      </c>
      <c r="CB30" s="186">
        <f t="shared" si="6"/>
        <v>0</v>
      </c>
      <c r="CC30" s="526" t="str">
        <f>FILIACIÓN!Y27</f>
        <v/>
      </c>
      <c r="CD30" s="513" t="str">
        <f t="shared" si="2"/>
        <v/>
      </c>
      <c r="CE30" s="78"/>
      <c r="CF30" s="498"/>
      <c r="CG30" s="499"/>
      <c r="CH30" s="499"/>
      <c r="CI30" s="499"/>
      <c r="CJ30" s="499"/>
      <c r="CK30" s="43"/>
      <c r="CL30" s="43"/>
      <c r="CM30" s="43" t="str">
        <f>IF(FILIACIÓN!Z27="MOSTRAR","1","")</f>
        <v/>
      </c>
      <c r="CN30" s="43">
        <v>17</v>
      </c>
      <c r="CO30" s="43"/>
      <c r="CP30" s="43"/>
      <c r="CQ30" s="43"/>
      <c r="CR30" s="43"/>
      <c r="CS30" s="43"/>
      <c r="CU30" s="43"/>
      <c r="CV30" s="43"/>
      <c r="CW30" s="43"/>
      <c r="CX30" s="43"/>
      <c r="CY30" s="43"/>
      <c r="DA30" s="43"/>
      <c r="DB30" s="43"/>
      <c r="DC30" s="43"/>
      <c r="DD30" s="43"/>
      <c r="DE30" s="43"/>
      <c r="DG30" s="43"/>
      <c r="DH30" s="43"/>
      <c r="DI30" s="43"/>
      <c r="DJ30" s="43"/>
      <c r="DK30" s="43"/>
      <c r="DP30" s="43"/>
      <c r="DQ30" s="43"/>
      <c r="DR30" s="43"/>
      <c r="DS30" s="43"/>
      <c r="DT30" s="43"/>
      <c r="DV30" s="43"/>
      <c r="DW30" s="43"/>
      <c r="DX30" s="43"/>
      <c r="DY30" s="43"/>
      <c r="DZ30" s="43"/>
      <c r="EB30" s="43"/>
      <c r="EC30" s="43"/>
      <c r="ED30" s="43"/>
      <c r="EE30" s="43"/>
      <c r="EF30" s="43"/>
      <c r="EH30" s="43"/>
      <c r="EI30" s="43"/>
      <c r="EJ30" s="43"/>
      <c r="EK30" s="43"/>
      <c r="EL30" s="43"/>
      <c r="EN30" s="43"/>
      <c r="EO30" s="43"/>
      <c r="EP30" s="43"/>
      <c r="EQ30" s="43"/>
      <c r="ER30" s="43"/>
      <c r="ET30" s="43"/>
      <c r="EU30" s="43"/>
      <c r="EV30" s="43"/>
      <c r="EW30" s="43"/>
      <c r="EX30" s="43"/>
      <c r="EZ30" s="43"/>
      <c r="FC30" s="43"/>
      <c r="FD30" s="43"/>
      <c r="FE30" s="43"/>
      <c r="FF30" s="43"/>
      <c r="FG30" s="43"/>
      <c r="FI30" s="43"/>
      <c r="FJ30" s="43"/>
      <c r="FK30" s="43"/>
      <c r="FL30" s="43"/>
      <c r="FM30" s="43"/>
      <c r="FO30" s="43"/>
      <c r="FP30" s="43"/>
      <c r="FQ30" s="43"/>
      <c r="FR30" s="43"/>
      <c r="FS30" s="43"/>
      <c r="FU30" s="43"/>
      <c r="FV30" s="43"/>
      <c r="FW30" s="43"/>
      <c r="FX30" s="43"/>
      <c r="FY30" s="43"/>
      <c r="GA30" s="43"/>
      <c r="GB30" s="43"/>
      <c r="GC30" s="43"/>
      <c r="GD30" s="43"/>
      <c r="GE30" s="43"/>
      <c r="GG30" s="43"/>
      <c r="GH30" s="43"/>
      <c r="GI30" s="43"/>
      <c r="GJ30" s="43"/>
      <c r="GK30" s="43"/>
      <c r="GM30" s="77"/>
      <c r="GO30" s="43"/>
      <c r="GP30" s="43"/>
      <c r="GQ30" s="43"/>
      <c r="GR30" s="43"/>
      <c r="GS30" s="43"/>
      <c r="GT30" s="25"/>
      <c r="GU30" s="43"/>
      <c r="GV30" s="43"/>
      <c r="GW30" s="43"/>
      <c r="GX30" s="43"/>
      <c r="GY30" s="43"/>
      <c r="GZ30" s="25"/>
      <c r="HA30" s="43"/>
      <c r="HB30" s="43"/>
      <c r="HC30" s="43"/>
      <c r="HD30" s="43"/>
      <c r="HE30" s="43"/>
      <c r="HF30" s="25"/>
      <c r="HG30" s="43"/>
      <c r="HH30" s="43"/>
      <c r="HI30" s="43"/>
      <c r="HJ30" s="43"/>
      <c r="HK30" s="43"/>
      <c r="HL30" s="25"/>
      <c r="HM30" s="43"/>
      <c r="HN30" s="43"/>
      <c r="HO30" s="43"/>
      <c r="HP30" s="43"/>
      <c r="HQ30" s="43"/>
      <c r="HR30" s="25"/>
      <c r="HS30" s="43"/>
      <c r="HT30" s="43"/>
      <c r="HU30" s="43"/>
      <c r="HV30" s="43"/>
      <c r="HW30" s="43"/>
      <c r="HX30" s="25"/>
      <c r="HY30" s="77"/>
    </row>
    <row r="31" spans="1:233" ht="21.75" customHeight="1">
      <c r="A31" s="189">
        <f>--SUBTOTAL(2,CN$13:CN31)</f>
        <v>18</v>
      </c>
      <c r="B31" s="755" t="str">
        <f>IF(FILIACIÓN!B28="","",UPPER(FILIACIÓN!B28))</f>
        <v/>
      </c>
      <c r="C31" s="756"/>
      <c r="D31" s="757"/>
      <c r="E31" s="516" t="str">
        <f t="shared" si="3"/>
        <v/>
      </c>
      <c r="F31" s="161"/>
      <c r="G31" s="162"/>
      <c r="H31" s="162"/>
      <c r="I31" s="162"/>
      <c r="J31" s="305"/>
      <c r="K31" s="306"/>
      <c r="L31" s="162"/>
      <c r="M31" s="162"/>
      <c r="N31" s="162"/>
      <c r="O31" s="162"/>
      <c r="P31" s="162"/>
      <c r="Q31" s="162"/>
      <c r="R31" s="162"/>
      <c r="S31" s="162"/>
      <c r="T31" s="162"/>
      <c r="U31" s="305"/>
      <c r="V31" s="306"/>
      <c r="W31" s="162"/>
      <c r="X31" s="162"/>
      <c r="Y31" s="162"/>
      <c r="Z31" s="305"/>
      <c r="AA31" s="306"/>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3"/>
      <c r="BX31" s="180">
        <f t="shared" si="4"/>
        <v>0</v>
      </c>
      <c r="BY31" s="181">
        <f t="shared" si="5"/>
        <v>0</v>
      </c>
      <c r="BZ31" s="179">
        <f t="shared" si="0"/>
        <v>0</v>
      </c>
      <c r="CA31" s="186">
        <f t="shared" si="1"/>
        <v>0</v>
      </c>
      <c r="CB31" s="186">
        <f t="shared" si="6"/>
        <v>0</v>
      </c>
      <c r="CC31" s="526" t="str">
        <f>FILIACIÓN!Y28</f>
        <v/>
      </c>
      <c r="CD31" s="513" t="str">
        <f t="shared" si="2"/>
        <v/>
      </c>
      <c r="CE31" s="78"/>
      <c r="CF31" s="498"/>
      <c r="CG31" s="499"/>
      <c r="CH31" s="499"/>
      <c r="CI31" s="499"/>
      <c r="CJ31" s="499"/>
      <c r="CK31" s="43"/>
      <c r="CL31" s="43"/>
      <c r="CM31" s="43" t="str">
        <f>IF(FILIACIÓN!Z28="MOSTRAR","1","")</f>
        <v/>
      </c>
      <c r="CN31" s="43">
        <v>18</v>
      </c>
      <c r="CO31" s="43"/>
      <c r="CP31" s="43"/>
      <c r="CQ31" s="43"/>
      <c r="CR31" s="43"/>
      <c r="CS31" s="43"/>
      <c r="CU31" s="43"/>
      <c r="CV31" s="43"/>
      <c r="CW31" s="43"/>
      <c r="CX31" s="43"/>
      <c r="CY31" s="43"/>
      <c r="DA31" s="43"/>
      <c r="DB31" s="43"/>
      <c r="DC31" s="43"/>
      <c r="DD31" s="43"/>
      <c r="DE31" s="43"/>
      <c r="DG31" s="43"/>
      <c r="DH31" s="43"/>
      <c r="DI31" s="43"/>
      <c r="DJ31" s="43"/>
      <c r="DK31" s="43"/>
      <c r="DP31" s="43"/>
      <c r="DQ31" s="43"/>
      <c r="DR31" s="43"/>
      <c r="DS31" s="43"/>
      <c r="DT31" s="43"/>
      <c r="DV31" s="43"/>
      <c r="DW31" s="43"/>
      <c r="DX31" s="43"/>
      <c r="DY31" s="43"/>
      <c r="DZ31" s="43"/>
      <c r="EB31" s="43"/>
      <c r="EC31" s="43"/>
      <c r="ED31" s="43"/>
      <c r="EE31" s="43"/>
      <c r="EF31" s="43"/>
      <c r="EH31" s="43"/>
      <c r="EI31" s="43"/>
      <c r="EJ31" s="43"/>
      <c r="EK31" s="43"/>
      <c r="EL31" s="43"/>
      <c r="EN31" s="43"/>
      <c r="EO31" s="43"/>
      <c r="EP31" s="43"/>
      <c r="EQ31" s="43"/>
      <c r="ER31" s="43"/>
      <c r="ET31" s="43"/>
      <c r="EU31" s="43"/>
      <c r="EV31" s="43"/>
      <c r="EW31" s="43"/>
      <c r="EX31" s="43"/>
      <c r="EZ31" s="43"/>
      <c r="FC31" s="43"/>
      <c r="FD31" s="43"/>
      <c r="FE31" s="43"/>
      <c r="FF31" s="43"/>
      <c r="FG31" s="43"/>
      <c r="FI31" s="43"/>
      <c r="FJ31" s="43"/>
      <c r="FK31" s="43"/>
      <c r="FL31" s="43"/>
      <c r="FM31" s="43"/>
      <c r="FO31" s="43"/>
      <c r="FP31" s="43"/>
      <c r="FQ31" s="43"/>
      <c r="FR31" s="43"/>
      <c r="FS31" s="43"/>
      <c r="FU31" s="43"/>
      <c r="FV31" s="43"/>
      <c r="FW31" s="43"/>
      <c r="FX31" s="43"/>
      <c r="FY31" s="43"/>
      <c r="GA31" s="43"/>
      <c r="GB31" s="43"/>
      <c r="GC31" s="43"/>
      <c r="GD31" s="43"/>
      <c r="GE31" s="43"/>
      <c r="GG31" s="43"/>
      <c r="GH31" s="43"/>
      <c r="GI31" s="43"/>
      <c r="GJ31" s="43"/>
      <c r="GK31" s="43"/>
      <c r="GM31" s="77"/>
      <c r="GO31" s="43"/>
      <c r="GP31" s="43"/>
      <c r="GQ31" s="43"/>
      <c r="GR31" s="43"/>
      <c r="GS31" s="43"/>
      <c r="GT31" s="25"/>
      <c r="GU31" s="43"/>
      <c r="GV31" s="43"/>
      <c r="GW31" s="43"/>
      <c r="GX31" s="43"/>
      <c r="GY31" s="43"/>
      <c r="GZ31" s="25"/>
      <c r="HA31" s="43"/>
      <c r="HB31" s="43"/>
      <c r="HC31" s="43"/>
      <c r="HD31" s="43"/>
      <c r="HE31" s="43"/>
      <c r="HF31" s="25"/>
      <c r="HG31" s="43"/>
      <c r="HH31" s="43"/>
      <c r="HI31" s="43"/>
      <c r="HJ31" s="43"/>
      <c r="HK31" s="43"/>
      <c r="HL31" s="25"/>
      <c r="HM31" s="43"/>
      <c r="HN31" s="43"/>
      <c r="HO31" s="43"/>
      <c r="HP31" s="43"/>
      <c r="HQ31" s="43"/>
      <c r="HR31" s="25"/>
      <c r="HS31" s="43"/>
      <c r="HT31" s="43"/>
      <c r="HU31" s="43"/>
      <c r="HV31" s="43"/>
      <c r="HW31" s="43"/>
      <c r="HX31" s="25"/>
      <c r="HY31" s="77"/>
    </row>
    <row r="32" spans="1:233" ht="21.75" customHeight="1">
      <c r="A32" s="189">
        <f>--SUBTOTAL(2,CN$13:CN32)</f>
        <v>19</v>
      </c>
      <c r="B32" s="755" t="str">
        <f>IF(FILIACIÓN!B29="","",UPPER(FILIACIÓN!B29))</f>
        <v/>
      </c>
      <c r="C32" s="756"/>
      <c r="D32" s="757"/>
      <c r="E32" s="516" t="str">
        <f t="shared" si="3"/>
        <v/>
      </c>
      <c r="F32" s="161"/>
      <c r="G32" s="162"/>
      <c r="H32" s="162"/>
      <c r="I32" s="162"/>
      <c r="J32" s="305"/>
      <c r="K32" s="306"/>
      <c r="L32" s="162"/>
      <c r="M32" s="162"/>
      <c r="N32" s="162"/>
      <c r="O32" s="162"/>
      <c r="P32" s="162"/>
      <c r="Q32" s="162"/>
      <c r="R32" s="162"/>
      <c r="S32" s="162"/>
      <c r="T32" s="162"/>
      <c r="U32" s="305"/>
      <c r="V32" s="306"/>
      <c r="W32" s="162"/>
      <c r="X32" s="162"/>
      <c r="Y32" s="162"/>
      <c r="Z32" s="305"/>
      <c r="AA32" s="306"/>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3"/>
      <c r="BX32" s="180">
        <f t="shared" si="4"/>
        <v>0</v>
      </c>
      <c r="BY32" s="181">
        <f t="shared" si="5"/>
        <v>0</v>
      </c>
      <c r="BZ32" s="179">
        <f t="shared" si="0"/>
        <v>0</v>
      </c>
      <c r="CA32" s="186">
        <f t="shared" si="1"/>
        <v>0</v>
      </c>
      <c r="CB32" s="186">
        <f t="shared" si="6"/>
        <v>0</v>
      </c>
      <c r="CC32" s="526" t="str">
        <f>FILIACIÓN!Y29</f>
        <v/>
      </c>
      <c r="CD32" s="513" t="str">
        <f t="shared" si="2"/>
        <v/>
      </c>
      <c r="CE32" s="78"/>
      <c r="CF32" s="498"/>
      <c r="CG32" s="499"/>
      <c r="CH32" s="499"/>
      <c r="CI32" s="499"/>
      <c r="CJ32" s="499"/>
      <c r="CK32" s="43"/>
      <c r="CL32" s="43"/>
      <c r="CM32" s="43" t="str">
        <f>IF(FILIACIÓN!Z29="MOSTRAR","1","")</f>
        <v/>
      </c>
      <c r="CN32" s="43">
        <v>19</v>
      </c>
      <c r="CO32" s="43"/>
      <c r="CP32" s="43"/>
      <c r="CQ32" s="43"/>
      <c r="CR32" s="43"/>
      <c r="CS32" s="43"/>
      <c r="CU32" s="43"/>
      <c r="CV32" s="43"/>
      <c r="CW32" s="43"/>
      <c r="CX32" s="43"/>
      <c r="CY32" s="43"/>
      <c r="DA32" s="43"/>
      <c r="DB32" s="43"/>
      <c r="DC32" s="43"/>
      <c r="DD32" s="43"/>
      <c r="DE32" s="43"/>
      <c r="DG32" s="43"/>
      <c r="DH32" s="43"/>
      <c r="DI32" s="43"/>
      <c r="DJ32" s="43"/>
      <c r="DK32" s="43"/>
      <c r="DP32" s="43"/>
      <c r="DQ32" s="43"/>
      <c r="DR32" s="43"/>
      <c r="DS32" s="43"/>
      <c r="DT32" s="43"/>
      <c r="DV32" s="43"/>
      <c r="DW32" s="43"/>
      <c r="DX32" s="43"/>
      <c r="DY32" s="43"/>
      <c r="DZ32" s="43"/>
      <c r="EB32" s="43"/>
      <c r="EC32" s="43"/>
      <c r="ED32" s="43"/>
      <c r="EE32" s="43"/>
      <c r="EF32" s="43"/>
      <c r="EH32" s="43"/>
      <c r="EI32" s="43"/>
      <c r="EJ32" s="43"/>
      <c r="EK32" s="43"/>
      <c r="EL32" s="43"/>
      <c r="EN32" s="43"/>
      <c r="EO32" s="43"/>
      <c r="EP32" s="43"/>
      <c r="EQ32" s="43"/>
      <c r="ER32" s="43"/>
      <c r="ET32" s="43"/>
      <c r="EU32" s="43"/>
      <c r="EV32" s="43"/>
      <c r="EW32" s="43"/>
      <c r="EX32" s="43"/>
      <c r="EZ32" s="43"/>
      <c r="FC32" s="43"/>
      <c r="FD32" s="43"/>
      <c r="FE32" s="43"/>
      <c r="FF32" s="43"/>
      <c r="FG32" s="43"/>
      <c r="FI32" s="43"/>
      <c r="FJ32" s="43"/>
      <c r="FK32" s="43"/>
      <c r="FL32" s="43"/>
      <c r="FM32" s="43"/>
      <c r="FO32" s="43"/>
      <c r="FP32" s="43"/>
      <c r="FQ32" s="43"/>
      <c r="FR32" s="43"/>
      <c r="FS32" s="43"/>
      <c r="FU32" s="43"/>
      <c r="FV32" s="43"/>
      <c r="FW32" s="43"/>
      <c r="FX32" s="43"/>
      <c r="FY32" s="43"/>
      <c r="GA32" s="43"/>
      <c r="GB32" s="43"/>
      <c r="GC32" s="43"/>
      <c r="GD32" s="43"/>
      <c r="GE32" s="43"/>
      <c r="GG32" s="43"/>
      <c r="GH32" s="43"/>
      <c r="GI32" s="43"/>
      <c r="GJ32" s="43"/>
      <c r="GK32" s="43"/>
      <c r="GM32" s="77"/>
      <c r="GO32" s="43"/>
      <c r="GP32" s="43"/>
      <c r="GQ32" s="43"/>
      <c r="GR32" s="43"/>
      <c r="GS32" s="43"/>
      <c r="GT32" s="25"/>
      <c r="GU32" s="43"/>
      <c r="GV32" s="43"/>
      <c r="GW32" s="43"/>
      <c r="GX32" s="43"/>
      <c r="GY32" s="43"/>
      <c r="GZ32" s="25"/>
      <c r="HA32" s="43"/>
      <c r="HB32" s="43"/>
      <c r="HC32" s="43"/>
      <c r="HD32" s="43"/>
      <c r="HE32" s="43"/>
      <c r="HF32" s="25"/>
      <c r="HG32" s="43"/>
      <c r="HH32" s="43"/>
      <c r="HI32" s="43"/>
      <c r="HJ32" s="43"/>
      <c r="HK32" s="43"/>
      <c r="HL32" s="25"/>
      <c r="HM32" s="43"/>
      <c r="HN32" s="43"/>
      <c r="HO32" s="43"/>
      <c r="HP32" s="43"/>
      <c r="HQ32" s="43"/>
      <c r="HR32" s="25"/>
      <c r="HS32" s="43"/>
      <c r="HT32" s="43"/>
      <c r="HU32" s="43"/>
      <c r="HV32" s="43"/>
      <c r="HW32" s="43"/>
      <c r="HX32" s="25"/>
      <c r="HY32" s="77"/>
    </row>
    <row r="33" spans="1:233" ht="21.75" customHeight="1">
      <c r="A33" s="189">
        <f>--SUBTOTAL(2,CN$13:CN33)</f>
        <v>20</v>
      </c>
      <c r="B33" s="755" t="str">
        <f>IF(FILIACIÓN!B30="","",UPPER(FILIACIÓN!B30))</f>
        <v/>
      </c>
      <c r="C33" s="756"/>
      <c r="D33" s="757"/>
      <c r="E33" s="516" t="str">
        <f t="shared" si="3"/>
        <v/>
      </c>
      <c r="F33" s="161"/>
      <c r="G33" s="162"/>
      <c r="H33" s="162"/>
      <c r="I33" s="162"/>
      <c r="J33" s="305"/>
      <c r="K33" s="306"/>
      <c r="L33" s="162"/>
      <c r="M33" s="162"/>
      <c r="N33" s="162"/>
      <c r="O33" s="162"/>
      <c r="P33" s="162"/>
      <c r="Q33" s="162"/>
      <c r="R33" s="162"/>
      <c r="S33" s="162"/>
      <c r="T33" s="162"/>
      <c r="U33" s="305"/>
      <c r="V33" s="306"/>
      <c r="W33" s="162"/>
      <c r="X33" s="162"/>
      <c r="Y33" s="162"/>
      <c r="Z33" s="305"/>
      <c r="AA33" s="306"/>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3"/>
      <c r="BX33" s="180">
        <f t="shared" si="4"/>
        <v>0</v>
      </c>
      <c r="BY33" s="181">
        <f t="shared" si="5"/>
        <v>0</v>
      </c>
      <c r="BZ33" s="179">
        <f t="shared" si="0"/>
        <v>0</v>
      </c>
      <c r="CA33" s="186">
        <f t="shared" si="1"/>
        <v>0</v>
      </c>
      <c r="CB33" s="186">
        <f t="shared" si="6"/>
        <v>0</v>
      </c>
      <c r="CC33" s="526" t="str">
        <f>FILIACIÓN!Y30</f>
        <v/>
      </c>
      <c r="CD33" s="513" t="str">
        <f t="shared" si="2"/>
        <v/>
      </c>
      <c r="CE33" s="78"/>
      <c r="CF33" s="498"/>
      <c r="CG33" s="499"/>
      <c r="CH33" s="499"/>
      <c r="CI33" s="499"/>
      <c r="CJ33" s="499"/>
      <c r="CK33" s="43"/>
      <c r="CL33" s="43"/>
      <c r="CM33" s="43" t="str">
        <f>IF(FILIACIÓN!Z30="MOSTRAR","1","")</f>
        <v/>
      </c>
      <c r="CN33" s="43">
        <v>20</v>
      </c>
      <c r="CO33" s="43"/>
      <c r="CP33" s="43"/>
      <c r="CQ33" s="43"/>
      <c r="CR33" s="43"/>
      <c r="CS33" s="43"/>
      <c r="CU33" s="43"/>
      <c r="CV33" s="43"/>
      <c r="CW33" s="43"/>
      <c r="CX33" s="43"/>
      <c r="CY33" s="43"/>
      <c r="DA33" s="43"/>
      <c r="DB33" s="43"/>
      <c r="DC33" s="43"/>
      <c r="DD33" s="43"/>
      <c r="DE33" s="43"/>
      <c r="DG33" s="43"/>
      <c r="DH33" s="43"/>
      <c r="DI33" s="43"/>
      <c r="DJ33" s="43"/>
      <c r="DK33" s="43"/>
      <c r="DP33" s="43"/>
      <c r="DQ33" s="43"/>
      <c r="DR33" s="43"/>
      <c r="DS33" s="43"/>
      <c r="DT33" s="43"/>
      <c r="DV33" s="43"/>
      <c r="DW33" s="43"/>
      <c r="DX33" s="43"/>
      <c r="DY33" s="43"/>
      <c r="DZ33" s="43"/>
      <c r="EB33" s="43"/>
      <c r="EC33" s="43"/>
      <c r="ED33" s="43"/>
      <c r="EE33" s="43"/>
      <c r="EF33" s="43"/>
      <c r="EH33" s="43"/>
      <c r="EI33" s="43"/>
      <c r="EJ33" s="43"/>
      <c r="EK33" s="43"/>
      <c r="EL33" s="43"/>
      <c r="EN33" s="43"/>
      <c r="EO33" s="43"/>
      <c r="EP33" s="43"/>
      <c r="EQ33" s="43"/>
      <c r="ER33" s="43"/>
      <c r="ET33" s="43"/>
      <c r="EU33" s="43"/>
      <c r="EV33" s="43"/>
      <c r="EW33" s="43"/>
      <c r="EX33" s="43"/>
      <c r="EZ33" s="43"/>
      <c r="FC33" s="43"/>
      <c r="FD33" s="43"/>
      <c r="FE33" s="43"/>
      <c r="FF33" s="43"/>
      <c r="FG33" s="43"/>
      <c r="FI33" s="43"/>
      <c r="FJ33" s="43"/>
      <c r="FK33" s="43"/>
      <c r="FL33" s="43"/>
      <c r="FM33" s="43"/>
      <c r="FO33" s="43"/>
      <c r="FP33" s="43"/>
      <c r="FQ33" s="43"/>
      <c r="FR33" s="43"/>
      <c r="FS33" s="43"/>
      <c r="FU33" s="43"/>
      <c r="FV33" s="43"/>
      <c r="FW33" s="43"/>
      <c r="FX33" s="43"/>
      <c r="FY33" s="43"/>
      <c r="GA33" s="43"/>
      <c r="GB33" s="43"/>
      <c r="GC33" s="43"/>
      <c r="GD33" s="43"/>
      <c r="GE33" s="43"/>
      <c r="GG33" s="43"/>
      <c r="GH33" s="43"/>
      <c r="GI33" s="43"/>
      <c r="GJ33" s="43"/>
      <c r="GK33" s="43"/>
      <c r="GM33" s="77"/>
      <c r="GO33" s="43"/>
      <c r="GP33" s="43"/>
      <c r="GQ33" s="43"/>
      <c r="GR33" s="43"/>
      <c r="GS33" s="43"/>
      <c r="GT33" s="25"/>
      <c r="GU33" s="43"/>
      <c r="GV33" s="43"/>
      <c r="GW33" s="43"/>
      <c r="GX33" s="43"/>
      <c r="GY33" s="43"/>
      <c r="GZ33" s="25"/>
      <c r="HA33" s="43"/>
      <c r="HB33" s="43"/>
      <c r="HC33" s="43"/>
      <c r="HD33" s="43"/>
      <c r="HE33" s="43"/>
      <c r="HF33" s="25"/>
      <c r="HG33" s="43"/>
      <c r="HH33" s="43"/>
      <c r="HI33" s="43"/>
      <c r="HJ33" s="43"/>
      <c r="HK33" s="43"/>
      <c r="HL33" s="25"/>
      <c r="HM33" s="43"/>
      <c r="HN33" s="43"/>
      <c r="HO33" s="43"/>
      <c r="HP33" s="43"/>
      <c r="HQ33" s="43"/>
      <c r="HR33" s="25"/>
      <c r="HS33" s="43"/>
      <c r="HT33" s="43"/>
      <c r="HU33" s="43"/>
      <c r="HV33" s="43"/>
      <c r="HW33" s="43"/>
      <c r="HX33" s="25"/>
      <c r="HY33" s="77"/>
    </row>
    <row r="34" spans="1:233" ht="21.75" customHeight="1">
      <c r="A34" s="189">
        <f>--SUBTOTAL(2,CN$13:CN34)</f>
        <v>21</v>
      </c>
      <c r="B34" s="755" t="str">
        <f>IF(FILIACIÓN!B31="","",UPPER(FILIACIÓN!B31))</f>
        <v/>
      </c>
      <c r="C34" s="756"/>
      <c r="D34" s="757"/>
      <c r="E34" s="516" t="str">
        <f t="shared" si="3"/>
        <v/>
      </c>
      <c r="F34" s="161"/>
      <c r="G34" s="162"/>
      <c r="H34" s="162"/>
      <c r="I34" s="162"/>
      <c r="J34" s="305"/>
      <c r="K34" s="306"/>
      <c r="L34" s="162"/>
      <c r="M34" s="162"/>
      <c r="N34" s="162"/>
      <c r="O34" s="162"/>
      <c r="P34" s="162"/>
      <c r="Q34" s="162"/>
      <c r="R34" s="162"/>
      <c r="S34" s="162"/>
      <c r="T34" s="162"/>
      <c r="U34" s="305"/>
      <c r="V34" s="306"/>
      <c r="W34" s="162"/>
      <c r="X34" s="162"/>
      <c r="Y34" s="162"/>
      <c r="Z34" s="305"/>
      <c r="AA34" s="306"/>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3"/>
      <c r="BX34" s="180">
        <f t="shared" si="4"/>
        <v>0</v>
      </c>
      <c r="BY34" s="181">
        <f t="shared" si="5"/>
        <v>0</v>
      </c>
      <c r="BZ34" s="179">
        <f t="shared" si="0"/>
        <v>0</v>
      </c>
      <c r="CA34" s="186">
        <f t="shared" si="1"/>
        <v>0</v>
      </c>
      <c r="CB34" s="186">
        <f t="shared" si="6"/>
        <v>0</v>
      </c>
      <c r="CC34" s="526" t="str">
        <f>FILIACIÓN!Y31</f>
        <v/>
      </c>
      <c r="CD34" s="513" t="str">
        <f t="shared" si="2"/>
        <v/>
      </c>
      <c r="CE34" s="78"/>
      <c r="CF34" s="498"/>
      <c r="CG34" s="499"/>
      <c r="CH34" s="499"/>
      <c r="CI34" s="499"/>
      <c r="CJ34" s="499"/>
      <c r="CK34" s="43"/>
      <c r="CL34" s="43"/>
      <c r="CM34" s="43" t="str">
        <f>IF(FILIACIÓN!Z31="MOSTRAR","1","")</f>
        <v/>
      </c>
      <c r="CN34" s="43">
        <v>21</v>
      </c>
      <c r="CO34" s="43"/>
      <c r="CP34" s="43"/>
      <c r="CQ34" s="43"/>
      <c r="CR34" s="43"/>
      <c r="CS34" s="43"/>
      <c r="CU34" s="43"/>
      <c r="CV34" s="43"/>
      <c r="CW34" s="43"/>
      <c r="CX34" s="43"/>
      <c r="CY34" s="43"/>
      <c r="DA34" s="43"/>
      <c r="DB34" s="43"/>
      <c r="DC34" s="43"/>
      <c r="DD34" s="43"/>
      <c r="DE34" s="43"/>
      <c r="DG34" s="43"/>
      <c r="DH34" s="43"/>
      <c r="DI34" s="43"/>
      <c r="DJ34" s="43"/>
      <c r="DK34" s="43"/>
      <c r="DP34" s="43"/>
      <c r="DQ34" s="43"/>
      <c r="DR34" s="43"/>
      <c r="DS34" s="43"/>
      <c r="DT34" s="43"/>
      <c r="DV34" s="43"/>
      <c r="DW34" s="43"/>
      <c r="DX34" s="43"/>
      <c r="DY34" s="43"/>
      <c r="DZ34" s="43"/>
      <c r="EB34" s="43"/>
      <c r="EC34" s="43"/>
      <c r="ED34" s="43"/>
      <c r="EE34" s="43"/>
      <c r="EF34" s="43"/>
      <c r="EH34" s="43"/>
      <c r="EI34" s="43"/>
      <c r="EJ34" s="43"/>
      <c r="EK34" s="43"/>
      <c r="EL34" s="43"/>
      <c r="EN34" s="43"/>
      <c r="EO34" s="43"/>
      <c r="EP34" s="43"/>
      <c r="EQ34" s="43"/>
      <c r="ER34" s="43"/>
      <c r="ET34" s="43"/>
      <c r="EU34" s="43"/>
      <c r="EV34" s="43"/>
      <c r="EW34" s="43"/>
      <c r="EX34" s="43"/>
      <c r="EZ34" s="43"/>
      <c r="FC34" s="43"/>
      <c r="FD34" s="43"/>
      <c r="FE34" s="43"/>
      <c r="FF34" s="43"/>
      <c r="FG34" s="43"/>
      <c r="FI34" s="43"/>
      <c r="FJ34" s="43"/>
      <c r="FK34" s="43"/>
      <c r="FL34" s="43"/>
      <c r="FM34" s="43"/>
      <c r="FO34" s="43"/>
      <c r="FP34" s="43"/>
      <c r="FQ34" s="43"/>
      <c r="FR34" s="43"/>
      <c r="FS34" s="43"/>
      <c r="FU34" s="43"/>
      <c r="FV34" s="43"/>
      <c r="FW34" s="43"/>
      <c r="FX34" s="43"/>
      <c r="FY34" s="43"/>
      <c r="GA34" s="43"/>
      <c r="GB34" s="43"/>
      <c r="GC34" s="43"/>
      <c r="GD34" s="43"/>
      <c r="GE34" s="43"/>
      <c r="GG34" s="43"/>
      <c r="GH34" s="43"/>
      <c r="GI34" s="43"/>
      <c r="GJ34" s="43"/>
      <c r="GK34" s="43"/>
      <c r="GM34" s="77"/>
      <c r="GO34" s="43"/>
      <c r="GP34" s="43"/>
      <c r="GQ34" s="43"/>
      <c r="GR34" s="43"/>
      <c r="GS34" s="43"/>
      <c r="GT34" s="25"/>
      <c r="GU34" s="43"/>
      <c r="GV34" s="43"/>
      <c r="GW34" s="43"/>
      <c r="GX34" s="43"/>
      <c r="GY34" s="43"/>
      <c r="GZ34" s="25"/>
      <c r="HA34" s="43"/>
      <c r="HB34" s="43"/>
      <c r="HC34" s="43"/>
      <c r="HD34" s="43"/>
      <c r="HE34" s="43"/>
      <c r="HF34" s="25"/>
      <c r="HG34" s="43"/>
      <c r="HH34" s="43"/>
      <c r="HI34" s="43"/>
      <c r="HJ34" s="43"/>
      <c r="HK34" s="43"/>
      <c r="HL34" s="25"/>
      <c r="HM34" s="43"/>
      <c r="HN34" s="43"/>
      <c r="HO34" s="43"/>
      <c r="HP34" s="43"/>
      <c r="HQ34" s="43"/>
      <c r="HR34" s="25"/>
      <c r="HS34" s="43"/>
      <c r="HT34" s="43"/>
      <c r="HU34" s="43"/>
      <c r="HV34" s="43"/>
      <c r="HW34" s="43"/>
      <c r="HX34" s="25"/>
      <c r="HY34" s="77"/>
    </row>
    <row r="35" spans="1:233" ht="21.75" customHeight="1">
      <c r="A35" s="189">
        <f>--SUBTOTAL(2,CN$13:CN35)</f>
        <v>22</v>
      </c>
      <c r="B35" s="755" t="str">
        <f>IF(FILIACIÓN!B32="","",UPPER(FILIACIÓN!B32))</f>
        <v/>
      </c>
      <c r="C35" s="756"/>
      <c r="D35" s="757"/>
      <c r="E35" s="516" t="str">
        <f t="shared" si="3"/>
        <v/>
      </c>
      <c r="F35" s="161"/>
      <c r="G35" s="162"/>
      <c r="H35" s="162"/>
      <c r="I35" s="162"/>
      <c r="J35" s="305"/>
      <c r="K35" s="306"/>
      <c r="L35" s="162"/>
      <c r="M35" s="162"/>
      <c r="N35" s="162"/>
      <c r="O35" s="162"/>
      <c r="P35" s="162"/>
      <c r="Q35" s="162"/>
      <c r="R35" s="162"/>
      <c r="S35" s="162"/>
      <c r="T35" s="162"/>
      <c r="U35" s="305"/>
      <c r="V35" s="306"/>
      <c r="W35" s="162"/>
      <c r="X35" s="162"/>
      <c r="Y35" s="162"/>
      <c r="Z35" s="305"/>
      <c r="AA35" s="306"/>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3"/>
      <c r="BX35" s="180">
        <f t="shared" si="4"/>
        <v>0</v>
      </c>
      <c r="BY35" s="181">
        <f t="shared" si="5"/>
        <v>0</v>
      </c>
      <c r="BZ35" s="179">
        <f t="shared" si="0"/>
        <v>0</v>
      </c>
      <c r="CA35" s="186">
        <f t="shared" si="1"/>
        <v>0</v>
      </c>
      <c r="CB35" s="186">
        <f t="shared" si="6"/>
        <v>0</v>
      </c>
      <c r="CC35" s="526" t="str">
        <f>FILIACIÓN!Y32</f>
        <v/>
      </c>
      <c r="CD35" s="513" t="str">
        <f t="shared" si="2"/>
        <v/>
      </c>
      <c r="CE35" s="78"/>
      <c r="CF35" s="498"/>
      <c r="CG35" s="499"/>
      <c r="CH35" s="499"/>
      <c r="CI35" s="499"/>
      <c r="CJ35" s="499"/>
      <c r="CK35" s="43"/>
      <c r="CL35" s="43"/>
      <c r="CM35" s="43" t="str">
        <f>IF(FILIACIÓN!Z32="MOSTRAR","1","")</f>
        <v/>
      </c>
      <c r="CN35" s="43">
        <v>22</v>
      </c>
      <c r="CO35" s="43"/>
      <c r="CP35" s="43"/>
      <c r="CQ35" s="43"/>
      <c r="CR35" s="43"/>
      <c r="CS35" s="43"/>
      <c r="CU35" s="43"/>
      <c r="CV35" s="43"/>
      <c r="CW35" s="43"/>
      <c r="CX35" s="43"/>
      <c r="CY35" s="43"/>
      <c r="DA35" s="43"/>
      <c r="DB35" s="43"/>
      <c r="DC35" s="43"/>
      <c r="DD35" s="43"/>
      <c r="DE35" s="43"/>
      <c r="DG35" s="43"/>
      <c r="DH35" s="43"/>
      <c r="DI35" s="43"/>
      <c r="DJ35" s="43"/>
      <c r="DK35" s="43"/>
      <c r="DP35" s="43"/>
      <c r="DQ35" s="43"/>
      <c r="DR35" s="43"/>
      <c r="DS35" s="43"/>
      <c r="DT35" s="43"/>
      <c r="DV35" s="43"/>
      <c r="DW35" s="43"/>
      <c r="DX35" s="43"/>
      <c r="DY35" s="43"/>
      <c r="DZ35" s="43"/>
      <c r="EB35" s="43"/>
      <c r="EC35" s="43"/>
      <c r="ED35" s="43"/>
      <c r="EE35" s="43"/>
      <c r="EF35" s="43"/>
      <c r="EH35" s="43"/>
      <c r="EI35" s="43"/>
      <c r="EJ35" s="43"/>
      <c r="EK35" s="43"/>
      <c r="EL35" s="43"/>
      <c r="EN35" s="43"/>
      <c r="EO35" s="43"/>
      <c r="EP35" s="43"/>
      <c r="EQ35" s="43"/>
      <c r="ER35" s="43"/>
      <c r="ET35" s="43"/>
      <c r="EU35" s="43"/>
      <c r="EV35" s="43"/>
      <c r="EW35" s="43"/>
      <c r="EX35" s="43"/>
      <c r="EZ35" s="43"/>
      <c r="FC35" s="43"/>
      <c r="FD35" s="43"/>
      <c r="FE35" s="43"/>
      <c r="FF35" s="43"/>
      <c r="FG35" s="43"/>
      <c r="FI35" s="43"/>
      <c r="FJ35" s="43"/>
      <c r="FK35" s="43"/>
      <c r="FL35" s="43"/>
      <c r="FM35" s="43"/>
      <c r="FO35" s="43"/>
      <c r="FP35" s="43"/>
      <c r="FQ35" s="43"/>
      <c r="FR35" s="43"/>
      <c r="FS35" s="43"/>
      <c r="FU35" s="43"/>
      <c r="FV35" s="43"/>
      <c r="FW35" s="43"/>
      <c r="FX35" s="43"/>
      <c r="FY35" s="43"/>
      <c r="GA35" s="43"/>
      <c r="GB35" s="43"/>
      <c r="GC35" s="43"/>
      <c r="GD35" s="43"/>
      <c r="GE35" s="43"/>
      <c r="GG35" s="43"/>
      <c r="GH35" s="43"/>
      <c r="GI35" s="43"/>
      <c r="GJ35" s="43"/>
      <c r="GK35" s="43"/>
      <c r="GM35" s="77"/>
      <c r="GO35" s="43"/>
      <c r="GP35" s="43"/>
      <c r="GQ35" s="43"/>
      <c r="GR35" s="43"/>
      <c r="GS35" s="43"/>
      <c r="GT35" s="25"/>
      <c r="GU35" s="43"/>
      <c r="GV35" s="43"/>
      <c r="GW35" s="43"/>
      <c r="GX35" s="43"/>
      <c r="GY35" s="43"/>
      <c r="GZ35" s="25"/>
      <c r="HA35" s="43"/>
      <c r="HB35" s="43"/>
      <c r="HC35" s="43"/>
      <c r="HD35" s="43"/>
      <c r="HE35" s="43"/>
      <c r="HF35" s="25"/>
      <c r="HG35" s="43"/>
      <c r="HH35" s="43"/>
      <c r="HI35" s="43"/>
      <c r="HJ35" s="43"/>
      <c r="HK35" s="43"/>
      <c r="HL35" s="25"/>
      <c r="HM35" s="43"/>
      <c r="HN35" s="43"/>
      <c r="HO35" s="43"/>
      <c r="HP35" s="43"/>
      <c r="HQ35" s="43"/>
      <c r="HR35" s="25"/>
      <c r="HS35" s="43"/>
      <c r="HT35" s="43"/>
      <c r="HU35" s="43"/>
      <c r="HV35" s="43"/>
      <c r="HW35" s="43"/>
      <c r="HX35" s="25"/>
      <c r="HY35" s="77"/>
    </row>
    <row r="36" spans="1:233" ht="21.75" customHeight="1">
      <c r="A36" s="189">
        <f>--SUBTOTAL(2,CN$13:CN36)</f>
        <v>23</v>
      </c>
      <c r="B36" s="755" t="str">
        <f>IF(FILIACIÓN!B33="","",UPPER(FILIACIÓN!B33))</f>
        <v/>
      </c>
      <c r="C36" s="756"/>
      <c r="D36" s="757"/>
      <c r="E36" s="516" t="str">
        <f t="shared" si="3"/>
        <v/>
      </c>
      <c r="F36" s="161"/>
      <c r="G36" s="162"/>
      <c r="H36" s="162"/>
      <c r="I36" s="162"/>
      <c r="J36" s="305"/>
      <c r="K36" s="306"/>
      <c r="L36" s="162"/>
      <c r="M36" s="162"/>
      <c r="N36" s="162"/>
      <c r="O36" s="162"/>
      <c r="P36" s="162"/>
      <c r="Q36" s="162"/>
      <c r="R36" s="162"/>
      <c r="S36" s="162"/>
      <c r="T36" s="162"/>
      <c r="U36" s="305"/>
      <c r="V36" s="306"/>
      <c r="W36" s="162"/>
      <c r="X36" s="162"/>
      <c r="Y36" s="162"/>
      <c r="Z36" s="305"/>
      <c r="AA36" s="306"/>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3"/>
      <c r="BX36" s="180">
        <f t="shared" si="4"/>
        <v>0</v>
      </c>
      <c r="BY36" s="181">
        <f t="shared" si="5"/>
        <v>0</v>
      </c>
      <c r="BZ36" s="179">
        <f t="shared" si="0"/>
        <v>0</v>
      </c>
      <c r="CA36" s="186">
        <f t="shared" si="1"/>
        <v>0</v>
      </c>
      <c r="CB36" s="186">
        <f t="shared" si="6"/>
        <v>0</v>
      </c>
      <c r="CC36" s="526" t="str">
        <f>FILIACIÓN!Y33</f>
        <v/>
      </c>
      <c r="CD36" s="513" t="str">
        <f t="shared" si="2"/>
        <v/>
      </c>
      <c r="CE36" s="78"/>
      <c r="CF36" s="498"/>
      <c r="CG36" s="499"/>
      <c r="CH36" s="499"/>
      <c r="CI36" s="499"/>
      <c r="CJ36" s="499"/>
      <c r="CK36" s="43"/>
      <c r="CL36" s="43"/>
      <c r="CM36" s="43" t="str">
        <f>IF(FILIACIÓN!Z33="MOSTRAR","1","")</f>
        <v/>
      </c>
      <c r="CN36" s="43">
        <v>23</v>
      </c>
      <c r="CO36" s="43"/>
      <c r="CP36" s="43"/>
      <c r="CQ36" s="43"/>
      <c r="CR36" s="43"/>
      <c r="CS36" s="43"/>
      <c r="CU36" s="43"/>
      <c r="CV36" s="43"/>
      <c r="CW36" s="43"/>
      <c r="CX36" s="43"/>
      <c r="CY36" s="43"/>
      <c r="DA36" s="43"/>
      <c r="DB36" s="43"/>
      <c r="DC36" s="43"/>
      <c r="DD36" s="43"/>
      <c r="DE36" s="43"/>
      <c r="DG36" s="43"/>
      <c r="DH36" s="43"/>
      <c r="DI36" s="43"/>
      <c r="DJ36" s="43"/>
      <c r="DK36" s="43"/>
      <c r="DP36" s="43"/>
      <c r="DQ36" s="43"/>
      <c r="DR36" s="43"/>
      <c r="DS36" s="43"/>
      <c r="DT36" s="43"/>
      <c r="DV36" s="43"/>
      <c r="DW36" s="43"/>
      <c r="DX36" s="43"/>
      <c r="DY36" s="43"/>
      <c r="DZ36" s="43"/>
      <c r="EB36" s="43"/>
      <c r="EC36" s="43"/>
      <c r="ED36" s="43"/>
      <c r="EE36" s="43"/>
      <c r="EF36" s="43"/>
      <c r="EH36" s="43"/>
      <c r="EI36" s="43"/>
      <c r="EJ36" s="43"/>
      <c r="EK36" s="43"/>
      <c r="EL36" s="43"/>
      <c r="EN36" s="43"/>
      <c r="EO36" s="43"/>
      <c r="EP36" s="43"/>
      <c r="EQ36" s="43"/>
      <c r="ER36" s="43"/>
      <c r="ET36" s="43"/>
      <c r="EU36" s="43"/>
      <c r="EV36" s="43"/>
      <c r="EW36" s="43"/>
      <c r="EX36" s="43"/>
      <c r="EZ36" s="43"/>
      <c r="FC36" s="43"/>
      <c r="FD36" s="43"/>
      <c r="FE36" s="43"/>
      <c r="FF36" s="43"/>
      <c r="FG36" s="43"/>
      <c r="FI36" s="43"/>
      <c r="FJ36" s="43"/>
      <c r="FK36" s="43"/>
      <c r="FL36" s="43"/>
      <c r="FM36" s="43"/>
      <c r="FO36" s="43"/>
      <c r="FP36" s="43"/>
      <c r="FQ36" s="43"/>
      <c r="FR36" s="43"/>
      <c r="FS36" s="43"/>
      <c r="FU36" s="43"/>
      <c r="FV36" s="43"/>
      <c r="FW36" s="43"/>
      <c r="FX36" s="43"/>
      <c r="FY36" s="43"/>
      <c r="GA36" s="43"/>
      <c r="GB36" s="43"/>
      <c r="GC36" s="43"/>
      <c r="GD36" s="43"/>
      <c r="GE36" s="43"/>
      <c r="GG36" s="43"/>
      <c r="GH36" s="43"/>
      <c r="GI36" s="43"/>
      <c r="GJ36" s="43"/>
      <c r="GK36" s="43"/>
      <c r="GM36" s="77"/>
      <c r="GO36" s="43"/>
      <c r="GP36" s="43"/>
      <c r="GQ36" s="43"/>
      <c r="GR36" s="43"/>
      <c r="GS36" s="43"/>
      <c r="GT36" s="25"/>
      <c r="GU36" s="43"/>
      <c r="GV36" s="43"/>
      <c r="GW36" s="43"/>
      <c r="GX36" s="43"/>
      <c r="GY36" s="43"/>
      <c r="GZ36" s="25"/>
      <c r="HA36" s="43"/>
      <c r="HB36" s="43"/>
      <c r="HC36" s="43"/>
      <c r="HD36" s="43"/>
      <c r="HE36" s="43"/>
      <c r="HF36" s="25"/>
      <c r="HG36" s="43"/>
      <c r="HH36" s="43"/>
      <c r="HI36" s="43"/>
      <c r="HJ36" s="43"/>
      <c r="HK36" s="43"/>
      <c r="HL36" s="25"/>
      <c r="HM36" s="43"/>
      <c r="HN36" s="43"/>
      <c r="HO36" s="43"/>
      <c r="HP36" s="43"/>
      <c r="HQ36" s="43"/>
      <c r="HR36" s="25"/>
      <c r="HS36" s="43"/>
      <c r="HT36" s="43"/>
      <c r="HU36" s="43"/>
      <c r="HV36" s="43"/>
      <c r="HW36" s="43"/>
      <c r="HX36" s="25"/>
      <c r="HY36" s="77"/>
    </row>
    <row r="37" spans="1:233" ht="21.75" customHeight="1">
      <c r="A37" s="189">
        <f>--SUBTOTAL(2,CN$13:CN37)</f>
        <v>24</v>
      </c>
      <c r="B37" s="755" t="str">
        <f>IF(FILIACIÓN!B34="","",UPPER(FILIACIÓN!B34))</f>
        <v/>
      </c>
      <c r="C37" s="756"/>
      <c r="D37" s="757"/>
      <c r="E37" s="516" t="str">
        <f t="shared" si="3"/>
        <v/>
      </c>
      <c r="F37" s="161"/>
      <c r="G37" s="162"/>
      <c r="H37" s="162"/>
      <c r="I37" s="162"/>
      <c r="J37" s="305"/>
      <c r="K37" s="306"/>
      <c r="L37" s="162"/>
      <c r="M37" s="162"/>
      <c r="N37" s="162"/>
      <c r="O37" s="162"/>
      <c r="P37" s="162"/>
      <c r="Q37" s="162"/>
      <c r="R37" s="162"/>
      <c r="S37" s="162"/>
      <c r="T37" s="162"/>
      <c r="U37" s="305"/>
      <c r="V37" s="306"/>
      <c r="W37" s="162"/>
      <c r="X37" s="162"/>
      <c r="Y37" s="162"/>
      <c r="Z37" s="305"/>
      <c r="AA37" s="306"/>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3"/>
      <c r="BX37" s="180">
        <f t="shared" si="4"/>
        <v>0</v>
      </c>
      <c r="BY37" s="181">
        <f t="shared" si="5"/>
        <v>0</v>
      </c>
      <c r="BZ37" s="179">
        <f t="shared" si="0"/>
        <v>0</v>
      </c>
      <c r="CA37" s="186">
        <f t="shared" si="1"/>
        <v>0</v>
      </c>
      <c r="CB37" s="186">
        <f t="shared" si="6"/>
        <v>0</v>
      </c>
      <c r="CC37" s="526" t="str">
        <f>FILIACIÓN!Y34</f>
        <v/>
      </c>
      <c r="CD37" s="513" t="str">
        <f t="shared" si="2"/>
        <v/>
      </c>
      <c r="CE37" s="78"/>
      <c r="CF37" s="498"/>
      <c r="CG37" s="499"/>
      <c r="CH37" s="499"/>
      <c r="CI37" s="499"/>
      <c r="CJ37" s="499"/>
      <c r="CK37" s="43"/>
      <c r="CL37" s="43"/>
      <c r="CM37" s="43" t="str">
        <f>IF(FILIACIÓN!Z34="MOSTRAR","1","")</f>
        <v/>
      </c>
      <c r="CN37" s="43">
        <v>24</v>
      </c>
      <c r="CO37" s="43"/>
      <c r="CP37" s="43"/>
      <c r="CQ37" s="43"/>
      <c r="CR37" s="43"/>
      <c r="CS37" s="43"/>
      <c r="CU37" s="43"/>
      <c r="CV37" s="43"/>
      <c r="CW37" s="43"/>
      <c r="CX37" s="43"/>
      <c r="CY37" s="43"/>
      <c r="DA37" s="43"/>
      <c r="DB37" s="43"/>
      <c r="DC37" s="43"/>
      <c r="DD37" s="43"/>
      <c r="DE37" s="43"/>
      <c r="DG37" s="43"/>
      <c r="DH37" s="43"/>
      <c r="DI37" s="43"/>
      <c r="DJ37" s="43"/>
      <c r="DK37" s="43"/>
      <c r="DP37" s="43"/>
      <c r="DQ37" s="43"/>
      <c r="DR37" s="43"/>
      <c r="DS37" s="43"/>
      <c r="DT37" s="43"/>
      <c r="DV37" s="43"/>
      <c r="DW37" s="43"/>
      <c r="DX37" s="43"/>
      <c r="DY37" s="43"/>
      <c r="DZ37" s="43"/>
      <c r="EB37" s="43"/>
      <c r="EC37" s="43"/>
      <c r="ED37" s="43"/>
      <c r="EE37" s="43"/>
      <c r="EF37" s="43"/>
      <c r="EH37" s="43"/>
      <c r="EI37" s="43"/>
      <c r="EJ37" s="43"/>
      <c r="EK37" s="43"/>
      <c r="EL37" s="43"/>
      <c r="EN37" s="43"/>
      <c r="EO37" s="43"/>
      <c r="EP37" s="43"/>
      <c r="EQ37" s="43"/>
      <c r="ER37" s="43"/>
      <c r="ET37" s="43"/>
      <c r="EU37" s="43"/>
      <c r="EV37" s="43"/>
      <c r="EW37" s="43"/>
      <c r="EX37" s="43"/>
      <c r="EZ37" s="43"/>
      <c r="FC37" s="43"/>
      <c r="FD37" s="43"/>
      <c r="FE37" s="43"/>
      <c r="FF37" s="43"/>
      <c r="FG37" s="43"/>
      <c r="FI37" s="43"/>
      <c r="FJ37" s="43"/>
      <c r="FK37" s="43"/>
      <c r="FL37" s="43"/>
      <c r="FM37" s="43"/>
      <c r="FO37" s="43"/>
      <c r="FP37" s="43"/>
      <c r="FQ37" s="43"/>
      <c r="FR37" s="43"/>
      <c r="FS37" s="43"/>
      <c r="FU37" s="43"/>
      <c r="FV37" s="43"/>
      <c r="FW37" s="43"/>
      <c r="FX37" s="43"/>
      <c r="FY37" s="43"/>
      <c r="GA37" s="43"/>
      <c r="GB37" s="43"/>
      <c r="GC37" s="43"/>
      <c r="GD37" s="43"/>
      <c r="GE37" s="43"/>
      <c r="GG37" s="43"/>
      <c r="GH37" s="43"/>
      <c r="GI37" s="43"/>
      <c r="GJ37" s="43"/>
      <c r="GK37" s="43"/>
      <c r="GM37" s="77"/>
      <c r="GO37" s="43"/>
      <c r="GP37" s="43"/>
      <c r="GQ37" s="43"/>
      <c r="GR37" s="43"/>
      <c r="GS37" s="43"/>
      <c r="GT37" s="25"/>
      <c r="GU37" s="43"/>
      <c r="GV37" s="43"/>
      <c r="GW37" s="43"/>
      <c r="GX37" s="43"/>
      <c r="GY37" s="43"/>
      <c r="GZ37" s="25"/>
      <c r="HA37" s="43"/>
      <c r="HB37" s="43"/>
      <c r="HC37" s="43"/>
      <c r="HD37" s="43"/>
      <c r="HE37" s="43"/>
      <c r="HF37" s="25"/>
      <c r="HG37" s="43"/>
      <c r="HH37" s="43"/>
      <c r="HI37" s="43"/>
      <c r="HJ37" s="43"/>
      <c r="HK37" s="43"/>
      <c r="HL37" s="25"/>
      <c r="HM37" s="43"/>
      <c r="HN37" s="43"/>
      <c r="HO37" s="43"/>
      <c r="HP37" s="43"/>
      <c r="HQ37" s="43"/>
      <c r="HR37" s="25"/>
      <c r="HS37" s="43"/>
      <c r="HT37" s="43"/>
      <c r="HU37" s="43"/>
      <c r="HV37" s="43"/>
      <c r="HW37" s="43"/>
      <c r="HX37" s="25"/>
      <c r="HY37" s="77"/>
    </row>
    <row r="38" spans="1:233" ht="21.75" customHeight="1">
      <c r="A38" s="189">
        <f>--SUBTOTAL(2,CN$13:CN38)</f>
        <v>25</v>
      </c>
      <c r="B38" s="755" t="str">
        <f>IF(FILIACIÓN!B35="","",UPPER(FILIACIÓN!B35))</f>
        <v/>
      </c>
      <c r="C38" s="756"/>
      <c r="D38" s="757"/>
      <c r="E38" s="516" t="str">
        <f t="shared" si="3"/>
        <v/>
      </c>
      <c r="F38" s="161"/>
      <c r="G38" s="162"/>
      <c r="H38" s="162"/>
      <c r="I38" s="162"/>
      <c r="J38" s="305"/>
      <c r="K38" s="306"/>
      <c r="L38" s="162"/>
      <c r="M38" s="162"/>
      <c r="N38" s="162"/>
      <c r="O38" s="162"/>
      <c r="P38" s="162"/>
      <c r="Q38" s="162"/>
      <c r="R38" s="162"/>
      <c r="S38" s="162"/>
      <c r="T38" s="162"/>
      <c r="U38" s="305"/>
      <c r="V38" s="306"/>
      <c r="W38" s="162"/>
      <c r="X38" s="162"/>
      <c r="Y38" s="162"/>
      <c r="Z38" s="305"/>
      <c r="AA38" s="306"/>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3"/>
      <c r="BX38" s="180">
        <f t="shared" si="4"/>
        <v>0</v>
      </c>
      <c r="BY38" s="181">
        <f t="shared" si="5"/>
        <v>0</v>
      </c>
      <c r="BZ38" s="179">
        <f t="shared" si="0"/>
        <v>0</v>
      </c>
      <c r="CA38" s="186">
        <f t="shared" si="1"/>
        <v>0</v>
      </c>
      <c r="CB38" s="186">
        <f t="shared" si="6"/>
        <v>0</v>
      </c>
      <c r="CC38" s="526" t="str">
        <f>FILIACIÓN!Y35</f>
        <v/>
      </c>
      <c r="CD38" s="513" t="str">
        <f t="shared" si="2"/>
        <v/>
      </c>
      <c r="CE38" s="78"/>
      <c r="CF38" s="498"/>
      <c r="CG38" s="499"/>
      <c r="CH38" s="499"/>
      <c r="CI38" s="499"/>
      <c r="CJ38" s="499"/>
      <c r="CK38" s="43"/>
      <c r="CL38" s="43"/>
      <c r="CM38" s="43" t="str">
        <f>IF(FILIACIÓN!Z35="MOSTRAR","1","")</f>
        <v/>
      </c>
      <c r="CN38" s="43">
        <v>25</v>
      </c>
      <c r="CO38" s="43"/>
      <c r="CP38" s="43"/>
      <c r="CQ38" s="43"/>
      <c r="CR38" s="43"/>
      <c r="CS38" s="43"/>
      <c r="CU38" s="43"/>
      <c r="CV38" s="43"/>
      <c r="CW38" s="43"/>
      <c r="CX38" s="43"/>
      <c r="CY38" s="43"/>
      <c r="DA38" s="43"/>
      <c r="DB38" s="43"/>
      <c r="DC38" s="43"/>
      <c r="DD38" s="43"/>
      <c r="DE38" s="43"/>
      <c r="DG38" s="43"/>
      <c r="DH38" s="43"/>
      <c r="DI38" s="43"/>
      <c r="DJ38" s="43"/>
      <c r="DK38" s="43"/>
      <c r="DP38" s="43"/>
      <c r="DQ38" s="43"/>
      <c r="DR38" s="43"/>
      <c r="DS38" s="43"/>
      <c r="DT38" s="43"/>
      <c r="DV38" s="43"/>
      <c r="DW38" s="43"/>
      <c r="DX38" s="43"/>
      <c r="DY38" s="43"/>
      <c r="DZ38" s="43"/>
      <c r="EB38" s="43"/>
      <c r="EC38" s="43"/>
      <c r="ED38" s="43"/>
      <c r="EE38" s="43"/>
      <c r="EF38" s="43"/>
      <c r="EH38" s="43"/>
      <c r="EI38" s="43"/>
      <c r="EJ38" s="43"/>
      <c r="EK38" s="43"/>
      <c r="EL38" s="43"/>
      <c r="EN38" s="43"/>
      <c r="EO38" s="43"/>
      <c r="EP38" s="43"/>
      <c r="EQ38" s="43"/>
      <c r="ER38" s="43"/>
      <c r="ET38" s="43"/>
      <c r="EU38" s="43"/>
      <c r="EV38" s="43"/>
      <c r="EW38" s="43"/>
      <c r="EX38" s="43"/>
      <c r="EZ38" s="43"/>
      <c r="FC38" s="43"/>
      <c r="FD38" s="43"/>
      <c r="FE38" s="43"/>
      <c r="FF38" s="43"/>
      <c r="FG38" s="43"/>
      <c r="FI38" s="43"/>
      <c r="FJ38" s="43"/>
      <c r="FK38" s="43"/>
      <c r="FL38" s="43"/>
      <c r="FM38" s="43"/>
      <c r="FO38" s="43"/>
      <c r="FP38" s="43"/>
      <c r="FQ38" s="43"/>
      <c r="FR38" s="43"/>
      <c r="FS38" s="43"/>
      <c r="FU38" s="43"/>
      <c r="FV38" s="43"/>
      <c r="FW38" s="43"/>
      <c r="FX38" s="43"/>
      <c r="FY38" s="43"/>
      <c r="GA38" s="43"/>
      <c r="GB38" s="43"/>
      <c r="GC38" s="43"/>
      <c r="GD38" s="43"/>
      <c r="GE38" s="43"/>
      <c r="GG38" s="43"/>
      <c r="GH38" s="43"/>
      <c r="GI38" s="43"/>
      <c r="GJ38" s="43"/>
      <c r="GK38" s="43"/>
      <c r="GM38" s="77"/>
      <c r="GO38" s="43"/>
      <c r="GP38" s="43"/>
      <c r="GQ38" s="43"/>
      <c r="GR38" s="43"/>
      <c r="GS38" s="43"/>
      <c r="GT38" s="25"/>
      <c r="GU38" s="43"/>
      <c r="GV38" s="43"/>
      <c r="GW38" s="43"/>
      <c r="GX38" s="43"/>
      <c r="GY38" s="43"/>
      <c r="GZ38" s="25"/>
      <c r="HA38" s="43"/>
      <c r="HB38" s="43"/>
      <c r="HC38" s="43"/>
      <c r="HD38" s="43"/>
      <c r="HE38" s="43"/>
      <c r="HF38" s="25"/>
      <c r="HG38" s="43"/>
      <c r="HH38" s="43"/>
      <c r="HI38" s="43"/>
      <c r="HJ38" s="43"/>
      <c r="HK38" s="43"/>
      <c r="HL38" s="25"/>
      <c r="HM38" s="43"/>
      <c r="HN38" s="43"/>
      <c r="HO38" s="43"/>
      <c r="HP38" s="43"/>
      <c r="HQ38" s="43"/>
      <c r="HR38" s="25"/>
      <c r="HS38" s="43"/>
      <c r="HT38" s="43"/>
      <c r="HU38" s="43"/>
      <c r="HV38" s="43"/>
      <c r="HW38" s="43"/>
      <c r="HX38" s="25"/>
      <c r="HY38" s="77"/>
    </row>
    <row r="39" spans="1:233" ht="21.75" customHeight="1">
      <c r="A39" s="189">
        <f>--SUBTOTAL(2,CN$13:CN39)</f>
        <v>26</v>
      </c>
      <c r="B39" s="755" t="str">
        <f>IF(FILIACIÓN!B36="","",UPPER(FILIACIÓN!B36))</f>
        <v/>
      </c>
      <c r="C39" s="756"/>
      <c r="D39" s="757"/>
      <c r="E39" s="516" t="str">
        <f t="shared" si="3"/>
        <v/>
      </c>
      <c r="F39" s="161"/>
      <c r="G39" s="162"/>
      <c r="H39" s="162"/>
      <c r="I39" s="162"/>
      <c r="J39" s="305"/>
      <c r="K39" s="306"/>
      <c r="L39" s="162"/>
      <c r="M39" s="162"/>
      <c r="N39" s="162"/>
      <c r="O39" s="162"/>
      <c r="P39" s="162"/>
      <c r="Q39" s="162"/>
      <c r="R39" s="162"/>
      <c r="S39" s="162"/>
      <c r="T39" s="162"/>
      <c r="U39" s="305"/>
      <c r="V39" s="306"/>
      <c r="W39" s="162"/>
      <c r="X39" s="162"/>
      <c r="Y39" s="162"/>
      <c r="Z39" s="305"/>
      <c r="AA39" s="306"/>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3"/>
      <c r="BX39" s="180">
        <f t="shared" si="4"/>
        <v>0</v>
      </c>
      <c r="BY39" s="181">
        <f t="shared" si="5"/>
        <v>0</v>
      </c>
      <c r="BZ39" s="179">
        <f t="shared" si="0"/>
        <v>0</v>
      </c>
      <c r="CA39" s="186">
        <f t="shared" si="1"/>
        <v>0</v>
      </c>
      <c r="CB39" s="186">
        <f t="shared" si="6"/>
        <v>0</v>
      </c>
      <c r="CC39" s="526" t="str">
        <f>FILIACIÓN!Y36</f>
        <v/>
      </c>
      <c r="CD39" s="513" t="str">
        <f t="shared" si="2"/>
        <v/>
      </c>
      <c r="CE39" s="78"/>
      <c r="CF39" s="498"/>
      <c r="CG39" s="499"/>
      <c r="CH39" s="499"/>
      <c r="CI39" s="499"/>
      <c r="CJ39" s="499"/>
      <c r="CK39" s="43"/>
      <c r="CL39" s="43"/>
      <c r="CM39" s="43" t="str">
        <f>IF(FILIACIÓN!Z36="MOSTRAR","1","")</f>
        <v/>
      </c>
      <c r="CN39" s="43">
        <v>26</v>
      </c>
      <c r="CO39" s="43"/>
      <c r="CP39" s="43"/>
      <c r="CQ39" s="43"/>
      <c r="CR39" s="43"/>
      <c r="CS39" s="43"/>
      <c r="CU39" s="43"/>
      <c r="CV39" s="43"/>
      <c r="CW39" s="43"/>
      <c r="CX39" s="43"/>
      <c r="CY39" s="43"/>
      <c r="DA39" s="43"/>
      <c r="DB39" s="43"/>
      <c r="DC39" s="43"/>
      <c r="DD39" s="43"/>
      <c r="DE39" s="43"/>
      <c r="DG39" s="43"/>
      <c r="DH39" s="43"/>
      <c r="DI39" s="43"/>
      <c r="DJ39" s="43"/>
      <c r="DK39" s="43"/>
      <c r="DP39" s="43"/>
      <c r="DQ39" s="43"/>
      <c r="DR39" s="43"/>
      <c r="DS39" s="43"/>
      <c r="DT39" s="43"/>
      <c r="DV39" s="43"/>
      <c r="DW39" s="43"/>
      <c r="DX39" s="43"/>
      <c r="DY39" s="43"/>
      <c r="DZ39" s="43"/>
      <c r="EB39" s="43"/>
      <c r="EC39" s="43"/>
      <c r="ED39" s="43"/>
      <c r="EE39" s="43"/>
      <c r="EF39" s="43"/>
      <c r="EH39" s="43"/>
      <c r="EI39" s="43"/>
      <c r="EJ39" s="43"/>
      <c r="EK39" s="43"/>
      <c r="EL39" s="43"/>
      <c r="EN39" s="43"/>
      <c r="EO39" s="43"/>
      <c r="EP39" s="43"/>
      <c r="EQ39" s="43"/>
      <c r="ER39" s="43"/>
      <c r="ET39" s="43"/>
      <c r="EU39" s="43"/>
      <c r="EV39" s="43"/>
      <c r="EW39" s="43"/>
      <c r="EX39" s="43"/>
      <c r="EZ39" s="43"/>
      <c r="FC39" s="43"/>
      <c r="FD39" s="43"/>
      <c r="FE39" s="43"/>
      <c r="FF39" s="43"/>
      <c r="FG39" s="43"/>
      <c r="FI39" s="43"/>
      <c r="FJ39" s="43"/>
      <c r="FK39" s="43"/>
      <c r="FL39" s="43"/>
      <c r="FM39" s="43"/>
      <c r="FO39" s="43"/>
      <c r="FP39" s="43"/>
      <c r="FQ39" s="43"/>
      <c r="FR39" s="43"/>
      <c r="FS39" s="43"/>
      <c r="FU39" s="43"/>
      <c r="FV39" s="43"/>
      <c r="FW39" s="43"/>
      <c r="FX39" s="43"/>
      <c r="FY39" s="43"/>
      <c r="GA39" s="43"/>
      <c r="GB39" s="43"/>
      <c r="GC39" s="43"/>
      <c r="GD39" s="43"/>
      <c r="GE39" s="43"/>
      <c r="GG39" s="43"/>
      <c r="GH39" s="43"/>
      <c r="GI39" s="43"/>
      <c r="GJ39" s="43"/>
      <c r="GK39" s="43"/>
      <c r="GM39" s="77"/>
      <c r="GO39" s="43"/>
      <c r="GP39" s="43"/>
      <c r="GQ39" s="43"/>
      <c r="GR39" s="43"/>
      <c r="GS39" s="43"/>
      <c r="GT39" s="25"/>
      <c r="GU39" s="43"/>
      <c r="GV39" s="43"/>
      <c r="GW39" s="43"/>
      <c r="GX39" s="43"/>
      <c r="GY39" s="43"/>
      <c r="GZ39" s="25"/>
      <c r="HA39" s="43"/>
      <c r="HB39" s="43"/>
      <c r="HC39" s="43"/>
      <c r="HD39" s="43"/>
      <c r="HE39" s="43"/>
      <c r="HF39" s="25"/>
      <c r="HG39" s="43"/>
      <c r="HH39" s="43"/>
      <c r="HI39" s="43"/>
      <c r="HJ39" s="43"/>
      <c r="HK39" s="43"/>
      <c r="HL39" s="25"/>
      <c r="HM39" s="43"/>
      <c r="HN39" s="43"/>
      <c r="HO39" s="43"/>
      <c r="HP39" s="43"/>
      <c r="HQ39" s="43"/>
      <c r="HR39" s="25"/>
      <c r="HS39" s="43"/>
      <c r="HT39" s="43"/>
      <c r="HU39" s="43"/>
      <c r="HV39" s="43"/>
      <c r="HW39" s="43"/>
      <c r="HX39" s="25"/>
      <c r="HY39" s="77"/>
    </row>
    <row r="40" spans="1:233" ht="21.75" customHeight="1">
      <c r="A40" s="189">
        <f>--SUBTOTAL(2,CN$13:CN40)</f>
        <v>27</v>
      </c>
      <c r="B40" s="755" t="str">
        <f>IF(FILIACIÓN!B37="","",UPPER(FILIACIÓN!B37))</f>
        <v/>
      </c>
      <c r="C40" s="756"/>
      <c r="D40" s="757"/>
      <c r="E40" s="516" t="str">
        <f t="shared" si="3"/>
        <v/>
      </c>
      <c r="F40" s="161"/>
      <c r="G40" s="162"/>
      <c r="H40" s="162"/>
      <c r="I40" s="162"/>
      <c r="J40" s="305"/>
      <c r="K40" s="306"/>
      <c r="L40" s="162"/>
      <c r="M40" s="162"/>
      <c r="N40" s="162"/>
      <c r="O40" s="162"/>
      <c r="P40" s="162"/>
      <c r="Q40" s="162"/>
      <c r="R40" s="162"/>
      <c r="S40" s="162"/>
      <c r="T40" s="162"/>
      <c r="U40" s="305"/>
      <c r="V40" s="306"/>
      <c r="W40" s="162"/>
      <c r="X40" s="162"/>
      <c r="Y40" s="162"/>
      <c r="Z40" s="305"/>
      <c r="AA40" s="306"/>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3"/>
      <c r="BX40" s="180">
        <f t="shared" si="4"/>
        <v>0</v>
      </c>
      <c r="BY40" s="181">
        <f t="shared" si="5"/>
        <v>0</v>
      </c>
      <c r="BZ40" s="179">
        <f t="shared" si="0"/>
        <v>0</v>
      </c>
      <c r="CA40" s="186">
        <f t="shared" si="1"/>
        <v>0</v>
      </c>
      <c r="CB40" s="186">
        <f t="shared" si="6"/>
        <v>0</v>
      </c>
      <c r="CC40" s="526" t="str">
        <f>FILIACIÓN!Y37</f>
        <v/>
      </c>
      <c r="CD40" s="513" t="str">
        <f t="shared" si="2"/>
        <v/>
      </c>
      <c r="CE40" s="78"/>
      <c r="CF40" s="498"/>
      <c r="CG40" s="499"/>
      <c r="CH40" s="499"/>
      <c r="CI40" s="499"/>
      <c r="CJ40" s="499"/>
      <c r="CK40" s="43"/>
      <c r="CL40" s="43"/>
      <c r="CM40" s="43" t="str">
        <f>IF(FILIACIÓN!Z37="MOSTRAR","1","")</f>
        <v/>
      </c>
      <c r="CN40" s="43">
        <v>27</v>
      </c>
      <c r="CO40" s="43"/>
      <c r="CP40" s="43"/>
      <c r="CQ40" s="43"/>
      <c r="CR40" s="43"/>
      <c r="CS40" s="43"/>
      <c r="CU40" s="43"/>
      <c r="CV40" s="43"/>
      <c r="CW40" s="43"/>
      <c r="CX40" s="43"/>
      <c r="CY40" s="43"/>
      <c r="DA40" s="43"/>
      <c r="DB40" s="43"/>
      <c r="DC40" s="43"/>
      <c r="DD40" s="43"/>
      <c r="DE40" s="43"/>
      <c r="DG40" s="43"/>
      <c r="DH40" s="43"/>
      <c r="DI40" s="43"/>
      <c r="DJ40" s="43"/>
      <c r="DK40" s="43"/>
      <c r="DP40" s="43"/>
      <c r="DQ40" s="43"/>
      <c r="DR40" s="43"/>
      <c r="DS40" s="43"/>
      <c r="DT40" s="43"/>
      <c r="DV40" s="43"/>
      <c r="DW40" s="43"/>
      <c r="DX40" s="43"/>
      <c r="DY40" s="43"/>
      <c r="DZ40" s="43"/>
      <c r="EB40" s="43"/>
      <c r="EC40" s="43"/>
      <c r="ED40" s="43"/>
      <c r="EE40" s="43"/>
      <c r="EF40" s="43"/>
      <c r="EH40" s="43"/>
      <c r="EI40" s="43"/>
      <c r="EJ40" s="43"/>
      <c r="EK40" s="43"/>
      <c r="EL40" s="43"/>
      <c r="EN40" s="43"/>
      <c r="EO40" s="43"/>
      <c r="EP40" s="43"/>
      <c r="EQ40" s="43"/>
      <c r="ER40" s="43"/>
      <c r="ET40" s="43"/>
      <c r="EU40" s="43"/>
      <c r="EV40" s="43"/>
      <c r="EW40" s="43"/>
      <c r="EX40" s="43"/>
      <c r="EZ40" s="43"/>
      <c r="FC40" s="43"/>
      <c r="FD40" s="43"/>
      <c r="FE40" s="43"/>
      <c r="FF40" s="43"/>
      <c r="FG40" s="43"/>
      <c r="FI40" s="43"/>
      <c r="FJ40" s="43"/>
      <c r="FK40" s="43"/>
      <c r="FL40" s="43"/>
      <c r="FM40" s="43"/>
      <c r="FO40" s="43"/>
      <c r="FP40" s="43"/>
      <c r="FQ40" s="43"/>
      <c r="FR40" s="43"/>
      <c r="FS40" s="43"/>
      <c r="FU40" s="43"/>
      <c r="FV40" s="43"/>
      <c r="FW40" s="43"/>
      <c r="FX40" s="43"/>
      <c r="FY40" s="43"/>
      <c r="GA40" s="43"/>
      <c r="GB40" s="43"/>
      <c r="GC40" s="43"/>
      <c r="GD40" s="43"/>
      <c r="GE40" s="43"/>
      <c r="GG40" s="43"/>
      <c r="GH40" s="43"/>
      <c r="GI40" s="43"/>
      <c r="GJ40" s="43"/>
      <c r="GK40" s="43"/>
      <c r="GM40" s="77"/>
      <c r="GO40" s="43"/>
      <c r="GP40" s="43"/>
      <c r="GQ40" s="43"/>
      <c r="GR40" s="43"/>
      <c r="GS40" s="43"/>
      <c r="GT40" s="25"/>
      <c r="GU40" s="43"/>
      <c r="GV40" s="43"/>
      <c r="GW40" s="43"/>
      <c r="GX40" s="43"/>
      <c r="GY40" s="43"/>
      <c r="GZ40" s="25"/>
      <c r="HA40" s="43"/>
      <c r="HB40" s="43"/>
      <c r="HC40" s="43"/>
      <c r="HD40" s="43"/>
      <c r="HE40" s="43"/>
      <c r="HF40" s="25"/>
      <c r="HG40" s="43"/>
      <c r="HH40" s="43"/>
      <c r="HI40" s="43"/>
      <c r="HJ40" s="43"/>
      <c r="HK40" s="43"/>
      <c r="HL40" s="25"/>
      <c r="HM40" s="43"/>
      <c r="HN40" s="43"/>
      <c r="HO40" s="43"/>
      <c r="HP40" s="43"/>
      <c r="HQ40" s="43"/>
      <c r="HR40" s="25"/>
      <c r="HS40" s="43"/>
      <c r="HT40" s="43"/>
      <c r="HU40" s="43"/>
      <c r="HV40" s="43"/>
      <c r="HW40" s="43"/>
      <c r="HX40" s="25"/>
      <c r="HY40" s="77"/>
    </row>
    <row r="41" spans="1:233" ht="21.75" customHeight="1">
      <c r="A41" s="189">
        <f>--SUBTOTAL(2,CN$13:CN41)</f>
        <v>28</v>
      </c>
      <c r="B41" s="755" t="str">
        <f>IF(FILIACIÓN!B38="","",UPPER(FILIACIÓN!B38))</f>
        <v/>
      </c>
      <c r="C41" s="756"/>
      <c r="D41" s="757"/>
      <c r="E41" s="516" t="str">
        <f t="shared" si="3"/>
        <v/>
      </c>
      <c r="F41" s="161"/>
      <c r="G41" s="162"/>
      <c r="H41" s="162"/>
      <c r="I41" s="162"/>
      <c r="J41" s="305"/>
      <c r="K41" s="306"/>
      <c r="L41" s="162"/>
      <c r="M41" s="162"/>
      <c r="N41" s="162"/>
      <c r="O41" s="162"/>
      <c r="P41" s="162"/>
      <c r="Q41" s="162"/>
      <c r="R41" s="162"/>
      <c r="S41" s="162"/>
      <c r="T41" s="162"/>
      <c r="U41" s="305"/>
      <c r="V41" s="306"/>
      <c r="W41" s="162"/>
      <c r="X41" s="162"/>
      <c r="Y41" s="162"/>
      <c r="Z41" s="305"/>
      <c r="AA41" s="306"/>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3"/>
      <c r="BX41" s="180">
        <f t="shared" si="4"/>
        <v>0</v>
      </c>
      <c r="BY41" s="181">
        <f t="shared" si="5"/>
        <v>0</v>
      </c>
      <c r="BZ41" s="179">
        <f t="shared" si="0"/>
        <v>0</v>
      </c>
      <c r="CA41" s="186">
        <f t="shared" si="1"/>
        <v>0</v>
      </c>
      <c r="CB41" s="186">
        <f t="shared" si="6"/>
        <v>0</v>
      </c>
      <c r="CC41" s="526" t="str">
        <f>FILIACIÓN!Y38</f>
        <v/>
      </c>
      <c r="CD41" s="513" t="str">
        <f t="shared" si="2"/>
        <v/>
      </c>
      <c r="CE41" s="78"/>
      <c r="CF41" s="498"/>
      <c r="CG41" s="499"/>
      <c r="CH41" s="499"/>
      <c r="CI41" s="499"/>
      <c r="CJ41" s="499"/>
      <c r="CK41" s="43"/>
      <c r="CL41" s="43"/>
      <c r="CM41" s="43" t="str">
        <f>IF(FILIACIÓN!Z38="MOSTRAR","1","")</f>
        <v/>
      </c>
      <c r="CN41" s="43">
        <v>28</v>
      </c>
      <c r="CO41" s="43"/>
      <c r="CP41" s="43"/>
      <c r="CQ41" s="43"/>
      <c r="CR41" s="43"/>
      <c r="CS41" s="43"/>
      <c r="CU41" s="43"/>
      <c r="CV41" s="43"/>
      <c r="CW41" s="43"/>
      <c r="CX41" s="43"/>
      <c r="CY41" s="43"/>
      <c r="DA41" s="43"/>
      <c r="DB41" s="43"/>
      <c r="DC41" s="43"/>
      <c r="DD41" s="43"/>
      <c r="DE41" s="43"/>
      <c r="DG41" s="43"/>
      <c r="DH41" s="43"/>
      <c r="DI41" s="43"/>
      <c r="DJ41" s="43"/>
      <c r="DK41" s="43"/>
      <c r="DP41" s="43"/>
      <c r="DQ41" s="43"/>
      <c r="DR41" s="43"/>
      <c r="DS41" s="43"/>
      <c r="DT41" s="43"/>
      <c r="DV41" s="43"/>
      <c r="DW41" s="43"/>
      <c r="DX41" s="43"/>
      <c r="DY41" s="43"/>
      <c r="DZ41" s="43"/>
      <c r="EB41" s="43"/>
      <c r="EC41" s="43"/>
      <c r="ED41" s="43"/>
      <c r="EE41" s="43"/>
      <c r="EF41" s="43"/>
      <c r="EH41" s="43"/>
      <c r="EI41" s="43"/>
      <c r="EJ41" s="43"/>
      <c r="EK41" s="43"/>
      <c r="EL41" s="43"/>
      <c r="EN41" s="43"/>
      <c r="EO41" s="43"/>
      <c r="EP41" s="43"/>
      <c r="EQ41" s="43"/>
      <c r="ER41" s="43"/>
      <c r="ET41" s="43"/>
      <c r="EU41" s="43"/>
      <c r="EV41" s="43"/>
      <c r="EW41" s="43"/>
      <c r="EX41" s="43"/>
      <c r="EZ41" s="43"/>
      <c r="FC41" s="43"/>
      <c r="FD41" s="43"/>
      <c r="FE41" s="43"/>
      <c r="FF41" s="43"/>
      <c r="FG41" s="43"/>
      <c r="FI41" s="43"/>
      <c r="FJ41" s="43"/>
      <c r="FK41" s="43"/>
      <c r="FL41" s="43"/>
      <c r="FM41" s="43"/>
      <c r="FO41" s="43"/>
      <c r="FP41" s="43"/>
      <c r="FQ41" s="43"/>
      <c r="FR41" s="43"/>
      <c r="FS41" s="43"/>
      <c r="FU41" s="43"/>
      <c r="FV41" s="43"/>
      <c r="FW41" s="43"/>
      <c r="FX41" s="43"/>
      <c r="FY41" s="43"/>
      <c r="GA41" s="43"/>
      <c r="GB41" s="43"/>
      <c r="GC41" s="43"/>
      <c r="GD41" s="43"/>
      <c r="GE41" s="43"/>
      <c r="GG41" s="43"/>
      <c r="GH41" s="43"/>
      <c r="GI41" s="43"/>
      <c r="GJ41" s="43"/>
      <c r="GK41" s="43"/>
      <c r="GM41" s="77"/>
      <c r="GO41" s="43"/>
      <c r="GP41" s="43"/>
      <c r="GQ41" s="43"/>
      <c r="GR41" s="43"/>
      <c r="GS41" s="43"/>
      <c r="GT41" s="25"/>
      <c r="GU41" s="43"/>
      <c r="GV41" s="43"/>
      <c r="GW41" s="43"/>
      <c r="GX41" s="43"/>
      <c r="GY41" s="43"/>
      <c r="GZ41" s="25"/>
      <c r="HA41" s="43"/>
      <c r="HB41" s="43"/>
      <c r="HC41" s="43"/>
      <c r="HD41" s="43"/>
      <c r="HE41" s="43"/>
      <c r="HF41" s="25"/>
      <c r="HG41" s="43"/>
      <c r="HH41" s="43"/>
      <c r="HI41" s="43"/>
      <c r="HJ41" s="43"/>
      <c r="HK41" s="43"/>
      <c r="HL41" s="25"/>
      <c r="HM41" s="43"/>
      <c r="HN41" s="43"/>
      <c r="HO41" s="43"/>
      <c r="HP41" s="43"/>
      <c r="HQ41" s="43"/>
      <c r="HR41" s="25"/>
      <c r="HS41" s="43"/>
      <c r="HT41" s="43"/>
      <c r="HU41" s="43"/>
      <c r="HV41" s="43"/>
      <c r="HW41" s="43"/>
      <c r="HX41" s="25"/>
      <c r="HY41" s="77"/>
    </row>
    <row r="42" spans="1:233" ht="21.75" customHeight="1">
      <c r="A42" s="189">
        <f>--SUBTOTAL(2,CN$13:CN42)</f>
        <v>29</v>
      </c>
      <c r="B42" s="755" t="str">
        <f>IF(FILIACIÓN!B39="","",UPPER(FILIACIÓN!B39))</f>
        <v/>
      </c>
      <c r="C42" s="756"/>
      <c r="D42" s="757"/>
      <c r="E42" s="516" t="str">
        <f t="shared" si="3"/>
        <v/>
      </c>
      <c r="F42" s="161"/>
      <c r="G42" s="162"/>
      <c r="H42" s="162"/>
      <c r="I42" s="162"/>
      <c r="J42" s="305"/>
      <c r="K42" s="306"/>
      <c r="L42" s="162"/>
      <c r="M42" s="162"/>
      <c r="N42" s="162"/>
      <c r="O42" s="162"/>
      <c r="P42" s="162"/>
      <c r="Q42" s="162"/>
      <c r="R42" s="162"/>
      <c r="S42" s="162"/>
      <c r="T42" s="162"/>
      <c r="U42" s="305"/>
      <c r="V42" s="306"/>
      <c r="W42" s="162"/>
      <c r="X42" s="162"/>
      <c r="Y42" s="162"/>
      <c r="Z42" s="305"/>
      <c r="AA42" s="306"/>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3"/>
      <c r="BX42" s="180">
        <f t="shared" si="4"/>
        <v>0</v>
      </c>
      <c r="BY42" s="181">
        <f t="shared" si="5"/>
        <v>0</v>
      </c>
      <c r="BZ42" s="179">
        <f t="shared" si="0"/>
        <v>0</v>
      </c>
      <c r="CA42" s="186">
        <f t="shared" si="1"/>
        <v>0</v>
      </c>
      <c r="CB42" s="186">
        <f t="shared" si="6"/>
        <v>0</v>
      </c>
      <c r="CC42" s="526" t="str">
        <f>FILIACIÓN!Y39</f>
        <v/>
      </c>
      <c r="CD42" s="513" t="str">
        <f t="shared" si="2"/>
        <v/>
      </c>
      <c r="CE42" s="78"/>
      <c r="CF42" s="498"/>
      <c r="CG42" s="499"/>
      <c r="CH42" s="499"/>
      <c r="CI42" s="499"/>
      <c r="CJ42" s="499"/>
      <c r="CK42" s="43"/>
      <c r="CL42" s="43"/>
      <c r="CM42" s="43" t="str">
        <f>IF(FILIACIÓN!Z39="MOSTRAR","1","")</f>
        <v/>
      </c>
      <c r="CN42" s="43">
        <v>29</v>
      </c>
      <c r="CO42" s="43"/>
      <c r="CP42" s="43"/>
      <c r="CQ42" s="43"/>
      <c r="CR42" s="43"/>
      <c r="CS42" s="43"/>
      <c r="CU42" s="43"/>
      <c r="CV42" s="43"/>
      <c r="CW42" s="43"/>
      <c r="CX42" s="43"/>
      <c r="CY42" s="43"/>
      <c r="DA42" s="43"/>
      <c r="DB42" s="43"/>
      <c r="DC42" s="43"/>
      <c r="DD42" s="43"/>
      <c r="DE42" s="43"/>
      <c r="DG42" s="43"/>
      <c r="DH42" s="43"/>
      <c r="DI42" s="43"/>
      <c r="DJ42" s="43"/>
      <c r="DK42" s="43"/>
      <c r="DP42" s="43"/>
      <c r="DQ42" s="43"/>
      <c r="DR42" s="43"/>
      <c r="DS42" s="43"/>
      <c r="DT42" s="43"/>
      <c r="DV42" s="43"/>
      <c r="DW42" s="43"/>
      <c r="DX42" s="43"/>
      <c r="DY42" s="43"/>
      <c r="DZ42" s="43"/>
      <c r="EB42" s="43"/>
      <c r="EC42" s="43"/>
      <c r="ED42" s="43"/>
      <c r="EE42" s="43"/>
      <c r="EF42" s="43"/>
      <c r="EH42" s="43"/>
      <c r="EI42" s="43"/>
      <c r="EJ42" s="43"/>
      <c r="EK42" s="43"/>
      <c r="EL42" s="43"/>
      <c r="EN42" s="43"/>
      <c r="EO42" s="43"/>
      <c r="EP42" s="43"/>
      <c r="EQ42" s="43"/>
      <c r="ER42" s="43"/>
      <c r="ET42" s="43"/>
      <c r="EU42" s="43"/>
      <c r="EV42" s="43"/>
      <c r="EW42" s="43"/>
      <c r="EX42" s="43"/>
      <c r="EZ42" s="43"/>
      <c r="FC42" s="43"/>
      <c r="FD42" s="43"/>
      <c r="FE42" s="43"/>
      <c r="FF42" s="43"/>
      <c r="FG42" s="43"/>
      <c r="FI42" s="43"/>
      <c r="FJ42" s="43"/>
      <c r="FK42" s="43"/>
      <c r="FL42" s="43"/>
      <c r="FM42" s="43"/>
      <c r="FO42" s="43"/>
      <c r="FP42" s="43"/>
      <c r="FQ42" s="43"/>
      <c r="FR42" s="43"/>
      <c r="FS42" s="43"/>
      <c r="FU42" s="43"/>
      <c r="FV42" s="43"/>
      <c r="FW42" s="43"/>
      <c r="FX42" s="43"/>
      <c r="FY42" s="43"/>
      <c r="GA42" s="43"/>
      <c r="GB42" s="43"/>
      <c r="GC42" s="43"/>
      <c r="GD42" s="43"/>
      <c r="GE42" s="43"/>
      <c r="GG42" s="43"/>
      <c r="GH42" s="43"/>
      <c r="GI42" s="43"/>
      <c r="GJ42" s="43"/>
      <c r="GK42" s="43"/>
      <c r="GM42" s="77"/>
      <c r="GO42" s="43"/>
      <c r="GP42" s="43"/>
      <c r="GQ42" s="43"/>
      <c r="GR42" s="43"/>
      <c r="GS42" s="43"/>
      <c r="GT42" s="25"/>
      <c r="GU42" s="43"/>
      <c r="GV42" s="43"/>
      <c r="GW42" s="43"/>
      <c r="GX42" s="43"/>
      <c r="GY42" s="43"/>
      <c r="GZ42" s="25"/>
      <c r="HA42" s="43"/>
      <c r="HB42" s="43"/>
      <c r="HC42" s="43"/>
      <c r="HD42" s="43"/>
      <c r="HE42" s="43"/>
      <c r="HF42" s="25"/>
      <c r="HG42" s="43"/>
      <c r="HH42" s="43"/>
      <c r="HI42" s="43"/>
      <c r="HJ42" s="43"/>
      <c r="HK42" s="43"/>
      <c r="HL42" s="25"/>
      <c r="HM42" s="43"/>
      <c r="HN42" s="43"/>
      <c r="HO42" s="43"/>
      <c r="HP42" s="43"/>
      <c r="HQ42" s="43"/>
      <c r="HR42" s="25"/>
      <c r="HS42" s="43"/>
      <c r="HT42" s="43"/>
      <c r="HU42" s="43"/>
      <c r="HV42" s="43"/>
      <c r="HW42" s="43"/>
      <c r="HX42" s="25"/>
      <c r="HY42" s="77"/>
    </row>
    <row r="43" spans="1:233" ht="21.75" customHeight="1">
      <c r="A43" s="189">
        <f>--SUBTOTAL(2,CN$13:CN43)</f>
        <v>30</v>
      </c>
      <c r="B43" s="755" t="str">
        <f>IF(FILIACIÓN!B40="","",UPPER(FILIACIÓN!B40))</f>
        <v/>
      </c>
      <c r="C43" s="756"/>
      <c r="D43" s="757"/>
      <c r="E43" s="516" t="str">
        <f t="shared" si="3"/>
        <v/>
      </c>
      <c r="F43" s="161"/>
      <c r="G43" s="162"/>
      <c r="H43" s="162"/>
      <c r="I43" s="162"/>
      <c r="J43" s="305"/>
      <c r="K43" s="306"/>
      <c r="L43" s="162"/>
      <c r="M43" s="162"/>
      <c r="N43" s="162"/>
      <c r="O43" s="162"/>
      <c r="P43" s="162"/>
      <c r="Q43" s="162"/>
      <c r="R43" s="162"/>
      <c r="S43" s="162"/>
      <c r="T43" s="162"/>
      <c r="U43" s="305"/>
      <c r="V43" s="306"/>
      <c r="W43" s="162"/>
      <c r="X43" s="162"/>
      <c r="Y43" s="162"/>
      <c r="Z43" s="305"/>
      <c r="AA43" s="306"/>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162"/>
      <c r="BV43" s="162"/>
      <c r="BW43" s="163"/>
      <c r="BX43" s="180">
        <f t="shared" si="4"/>
        <v>0</v>
      </c>
      <c r="BY43" s="181">
        <f t="shared" si="5"/>
        <v>0</v>
      </c>
      <c r="BZ43" s="179">
        <f t="shared" si="0"/>
        <v>0</v>
      </c>
      <c r="CA43" s="186">
        <f t="shared" si="1"/>
        <v>0</v>
      </c>
      <c r="CB43" s="186">
        <f t="shared" si="6"/>
        <v>0</v>
      </c>
      <c r="CC43" s="526" t="str">
        <f>FILIACIÓN!Y40</f>
        <v/>
      </c>
      <c r="CD43" s="513" t="str">
        <f t="shared" si="2"/>
        <v/>
      </c>
      <c r="CE43" s="78"/>
      <c r="CF43" s="498"/>
      <c r="CG43" s="499"/>
      <c r="CH43" s="499"/>
      <c r="CI43" s="499"/>
      <c r="CJ43" s="499"/>
      <c r="CK43" s="43"/>
      <c r="CL43" s="43"/>
      <c r="CM43" s="43" t="str">
        <f>IF(FILIACIÓN!Z40="MOSTRAR","1","")</f>
        <v/>
      </c>
      <c r="CN43" s="43">
        <v>30</v>
      </c>
      <c r="CO43" s="43"/>
      <c r="CP43" s="43"/>
      <c r="CQ43" s="43"/>
      <c r="CR43" s="43"/>
      <c r="CS43" s="43"/>
      <c r="CU43" s="43"/>
      <c r="CV43" s="43"/>
      <c r="CW43" s="43"/>
      <c r="CX43" s="43"/>
      <c r="CY43" s="43"/>
      <c r="DA43" s="43"/>
      <c r="DB43" s="43"/>
      <c r="DC43" s="43"/>
      <c r="DD43" s="43"/>
      <c r="DE43" s="43"/>
      <c r="DG43" s="43"/>
      <c r="DH43" s="43"/>
      <c r="DI43" s="43"/>
      <c r="DJ43" s="43"/>
      <c r="DK43" s="43"/>
      <c r="DP43" s="43"/>
      <c r="DQ43" s="43"/>
      <c r="DR43" s="43"/>
      <c r="DS43" s="43"/>
      <c r="DT43" s="43"/>
      <c r="DV43" s="43"/>
      <c r="DW43" s="43"/>
      <c r="DX43" s="43"/>
      <c r="DY43" s="43"/>
      <c r="DZ43" s="43"/>
      <c r="EB43" s="43"/>
      <c r="EC43" s="43"/>
      <c r="ED43" s="43"/>
      <c r="EE43" s="43"/>
      <c r="EF43" s="43"/>
      <c r="EH43" s="43"/>
      <c r="EI43" s="43"/>
      <c r="EJ43" s="43"/>
      <c r="EK43" s="43"/>
      <c r="EL43" s="43"/>
      <c r="EN43" s="43"/>
      <c r="EO43" s="43"/>
      <c r="EP43" s="43"/>
      <c r="EQ43" s="43"/>
      <c r="ER43" s="43"/>
      <c r="ET43" s="43"/>
      <c r="EU43" s="43"/>
      <c r="EV43" s="43"/>
      <c r="EW43" s="43"/>
      <c r="EX43" s="43"/>
      <c r="EZ43" s="43"/>
      <c r="FC43" s="43"/>
      <c r="FD43" s="43"/>
      <c r="FE43" s="43"/>
      <c r="FF43" s="43"/>
      <c r="FG43" s="43"/>
      <c r="FI43" s="43"/>
      <c r="FJ43" s="43"/>
      <c r="FK43" s="43"/>
      <c r="FL43" s="43"/>
      <c r="FM43" s="43"/>
      <c r="FO43" s="43"/>
      <c r="FP43" s="43"/>
      <c r="FQ43" s="43"/>
      <c r="FR43" s="43"/>
      <c r="FS43" s="43"/>
      <c r="FU43" s="43"/>
      <c r="FV43" s="43"/>
      <c r="FW43" s="43"/>
      <c r="FX43" s="43"/>
      <c r="FY43" s="43"/>
      <c r="GA43" s="43"/>
      <c r="GB43" s="43"/>
      <c r="GC43" s="43"/>
      <c r="GD43" s="43"/>
      <c r="GE43" s="43"/>
      <c r="GG43" s="43"/>
      <c r="GH43" s="43"/>
      <c r="GI43" s="43"/>
      <c r="GJ43" s="43"/>
      <c r="GK43" s="43"/>
      <c r="GM43" s="77"/>
      <c r="GO43" s="43"/>
      <c r="GP43" s="43"/>
      <c r="GQ43" s="43"/>
      <c r="GR43" s="43"/>
      <c r="GS43" s="43"/>
      <c r="GT43" s="25"/>
      <c r="GU43" s="43"/>
      <c r="GV43" s="43"/>
      <c r="GW43" s="43"/>
      <c r="GX43" s="43"/>
      <c r="GY43" s="43"/>
      <c r="GZ43" s="25"/>
      <c r="HA43" s="43"/>
      <c r="HB43" s="43"/>
      <c r="HC43" s="43"/>
      <c r="HD43" s="43"/>
      <c r="HE43" s="43"/>
      <c r="HF43" s="25"/>
      <c r="HG43" s="43"/>
      <c r="HH43" s="43"/>
      <c r="HI43" s="43"/>
      <c r="HJ43" s="43"/>
      <c r="HK43" s="43"/>
      <c r="HL43" s="25"/>
      <c r="HM43" s="43"/>
      <c r="HN43" s="43"/>
      <c r="HO43" s="43"/>
      <c r="HP43" s="43"/>
      <c r="HQ43" s="43"/>
      <c r="HR43" s="25"/>
      <c r="HS43" s="43"/>
      <c r="HT43" s="43"/>
      <c r="HU43" s="43"/>
      <c r="HV43" s="43"/>
      <c r="HW43" s="43"/>
      <c r="HX43" s="25"/>
      <c r="HY43" s="77"/>
    </row>
    <row r="44" spans="1:233" ht="21.75" hidden="1" customHeight="1">
      <c r="A44" s="189">
        <f>--SUBTOTAL(2,CN$13:CN44)</f>
        <v>31</v>
      </c>
      <c r="B44" s="755" t="str">
        <f>IF(FILIACIÓN!B41="","",UPPER(FILIACIÓN!B41))</f>
        <v/>
      </c>
      <c r="C44" s="756"/>
      <c r="D44" s="757"/>
      <c r="E44" s="516" t="str">
        <f t="shared" si="3"/>
        <v/>
      </c>
      <c r="F44" s="161"/>
      <c r="G44" s="162"/>
      <c r="H44" s="162"/>
      <c r="I44" s="162"/>
      <c r="J44" s="305"/>
      <c r="K44" s="306"/>
      <c r="L44" s="162"/>
      <c r="M44" s="162"/>
      <c r="N44" s="162"/>
      <c r="O44" s="162"/>
      <c r="P44" s="162"/>
      <c r="Q44" s="162"/>
      <c r="R44" s="162"/>
      <c r="S44" s="162"/>
      <c r="T44" s="162"/>
      <c r="U44" s="305"/>
      <c r="V44" s="306"/>
      <c r="W44" s="162"/>
      <c r="X44" s="162"/>
      <c r="Y44" s="162"/>
      <c r="Z44" s="305"/>
      <c r="AA44" s="306"/>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c r="AY44" s="162"/>
      <c r="AZ44" s="162"/>
      <c r="BA44" s="162"/>
      <c r="BB44" s="162"/>
      <c r="BC44" s="162"/>
      <c r="BD44" s="162"/>
      <c r="BE44" s="162"/>
      <c r="BF44" s="162"/>
      <c r="BG44" s="162"/>
      <c r="BH44" s="162"/>
      <c r="BI44" s="162"/>
      <c r="BJ44" s="162"/>
      <c r="BK44" s="162"/>
      <c r="BL44" s="162"/>
      <c r="BM44" s="162"/>
      <c r="BN44" s="162"/>
      <c r="BO44" s="162"/>
      <c r="BP44" s="162"/>
      <c r="BQ44" s="162"/>
      <c r="BR44" s="162"/>
      <c r="BS44" s="162"/>
      <c r="BT44" s="162"/>
      <c r="BU44" s="162"/>
      <c r="BV44" s="162"/>
      <c r="BW44" s="163"/>
      <c r="BX44" s="180">
        <f t="shared" si="4"/>
        <v>0</v>
      </c>
      <c r="BY44" s="181">
        <f t="shared" si="5"/>
        <v>0</v>
      </c>
      <c r="BZ44" s="179">
        <f t="shared" si="0"/>
        <v>0</v>
      </c>
      <c r="CA44" s="186">
        <f t="shared" si="1"/>
        <v>0</v>
      </c>
      <c r="CB44" s="186">
        <f t="shared" si="6"/>
        <v>0</v>
      </c>
      <c r="CC44" s="526" t="str">
        <f>FILIACIÓN!Y41</f>
        <v/>
      </c>
      <c r="CD44" s="513" t="str">
        <f t="shared" si="2"/>
        <v/>
      </c>
      <c r="CE44" s="78"/>
      <c r="CF44" s="498"/>
      <c r="CG44" s="499"/>
      <c r="CH44" s="499"/>
      <c r="CI44" s="499"/>
      <c r="CJ44" s="499"/>
      <c r="CK44" s="43"/>
      <c r="CL44" s="43"/>
      <c r="CM44" s="43" t="str">
        <f>IF(FILIACIÓN!Z41="MOSTRAR","1","")</f>
        <v/>
      </c>
      <c r="CN44" s="43">
        <v>31</v>
      </c>
      <c r="CO44" s="43"/>
      <c r="CP44" s="43"/>
      <c r="CQ44" s="43"/>
      <c r="CR44" s="43"/>
      <c r="CS44" s="43"/>
      <c r="CU44" s="43"/>
      <c r="CV44" s="43"/>
      <c r="CW44" s="43"/>
      <c r="CX44" s="43"/>
      <c r="CY44" s="43"/>
      <c r="DA44" s="43"/>
      <c r="DB44" s="43"/>
      <c r="DC44" s="43"/>
      <c r="DD44" s="43"/>
      <c r="DE44" s="43"/>
      <c r="DG44" s="43"/>
      <c r="DH44" s="43"/>
      <c r="DI44" s="43"/>
      <c r="DJ44" s="43"/>
      <c r="DK44" s="43"/>
      <c r="DP44" s="43"/>
      <c r="DQ44" s="43"/>
      <c r="DR44" s="43"/>
      <c r="DS44" s="43"/>
      <c r="DT44" s="43"/>
      <c r="DV44" s="43"/>
      <c r="DW44" s="43"/>
      <c r="DX44" s="43"/>
      <c r="DY44" s="43"/>
      <c r="DZ44" s="43"/>
      <c r="EB44" s="43"/>
      <c r="EC44" s="43"/>
      <c r="ED44" s="43"/>
      <c r="EE44" s="43"/>
      <c r="EF44" s="43"/>
      <c r="EH44" s="43"/>
      <c r="EI44" s="43"/>
      <c r="EJ44" s="43"/>
      <c r="EK44" s="43"/>
      <c r="EL44" s="43"/>
      <c r="EN44" s="43"/>
      <c r="EO44" s="43"/>
      <c r="EP44" s="43"/>
      <c r="EQ44" s="43"/>
      <c r="ER44" s="43"/>
      <c r="ET44" s="43"/>
      <c r="EU44" s="43"/>
      <c r="EV44" s="43"/>
      <c r="EW44" s="43"/>
      <c r="EX44" s="43"/>
      <c r="EZ44" s="43"/>
      <c r="FC44" s="43"/>
      <c r="FD44" s="43"/>
      <c r="FE44" s="43"/>
      <c r="FF44" s="43"/>
      <c r="FG44" s="43"/>
      <c r="FI44" s="43"/>
      <c r="FJ44" s="43"/>
      <c r="FK44" s="43"/>
      <c r="FL44" s="43"/>
      <c r="FM44" s="43"/>
      <c r="FO44" s="43"/>
      <c r="FP44" s="43"/>
      <c r="FQ44" s="43"/>
      <c r="FR44" s="43"/>
      <c r="FS44" s="43"/>
      <c r="FU44" s="43"/>
      <c r="FV44" s="43"/>
      <c r="FW44" s="43"/>
      <c r="FX44" s="43"/>
      <c r="FY44" s="43"/>
      <c r="GA44" s="43"/>
      <c r="GB44" s="43"/>
      <c r="GC44" s="43"/>
      <c r="GD44" s="43"/>
      <c r="GE44" s="43"/>
      <c r="GG44" s="43"/>
      <c r="GH44" s="43"/>
      <c r="GI44" s="43"/>
      <c r="GJ44" s="43"/>
      <c r="GK44" s="43"/>
      <c r="GM44" s="77"/>
      <c r="GO44" s="43"/>
      <c r="GP44" s="43"/>
      <c r="GQ44" s="43"/>
      <c r="GR44" s="43"/>
      <c r="GS44" s="43"/>
      <c r="GT44" s="25"/>
      <c r="GU44" s="43"/>
      <c r="GV44" s="43"/>
      <c r="GW44" s="43"/>
      <c r="GX44" s="43"/>
      <c r="GY44" s="43"/>
      <c r="GZ44" s="25"/>
      <c r="HA44" s="43"/>
      <c r="HB44" s="43"/>
      <c r="HC44" s="43"/>
      <c r="HD44" s="43"/>
      <c r="HE44" s="43"/>
      <c r="HF44" s="25"/>
      <c r="HG44" s="43"/>
      <c r="HH44" s="43"/>
      <c r="HI44" s="43"/>
      <c r="HJ44" s="43"/>
      <c r="HK44" s="43"/>
      <c r="HL44" s="25"/>
      <c r="HM44" s="43"/>
      <c r="HN44" s="43"/>
      <c r="HO44" s="43"/>
      <c r="HP44" s="43"/>
      <c r="HQ44" s="43"/>
      <c r="HR44" s="25"/>
      <c r="HS44" s="43"/>
      <c r="HT44" s="43"/>
      <c r="HU44" s="43"/>
      <c r="HV44" s="43"/>
      <c r="HW44" s="43"/>
      <c r="HX44" s="25"/>
      <c r="HY44" s="77"/>
    </row>
    <row r="45" spans="1:233" ht="21.75" hidden="1" customHeight="1">
      <c r="A45" s="189">
        <f>--SUBTOTAL(2,CN$13:CN45)</f>
        <v>32</v>
      </c>
      <c r="B45" s="755" t="str">
        <f>IF(FILIACIÓN!B42="","",UPPER(FILIACIÓN!B42))</f>
        <v/>
      </c>
      <c r="C45" s="756"/>
      <c r="D45" s="757"/>
      <c r="E45" s="516" t="str">
        <f t="shared" si="3"/>
        <v/>
      </c>
      <c r="F45" s="161"/>
      <c r="G45" s="162"/>
      <c r="H45" s="162"/>
      <c r="I45" s="162"/>
      <c r="J45" s="305"/>
      <c r="K45" s="306"/>
      <c r="L45" s="162"/>
      <c r="M45" s="162"/>
      <c r="N45" s="162"/>
      <c r="O45" s="162"/>
      <c r="P45" s="162"/>
      <c r="Q45" s="162"/>
      <c r="R45" s="162"/>
      <c r="S45" s="162"/>
      <c r="T45" s="162"/>
      <c r="U45" s="305"/>
      <c r="V45" s="306"/>
      <c r="W45" s="162"/>
      <c r="X45" s="162"/>
      <c r="Y45" s="162"/>
      <c r="Z45" s="305"/>
      <c r="AA45" s="306"/>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3"/>
      <c r="BX45" s="180">
        <f t="shared" si="4"/>
        <v>0</v>
      </c>
      <c r="BY45" s="181">
        <f t="shared" si="5"/>
        <v>0</v>
      </c>
      <c r="BZ45" s="179">
        <f t="shared" si="0"/>
        <v>0</v>
      </c>
      <c r="CA45" s="186">
        <f t="shared" si="1"/>
        <v>0</v>
      </c>
      <c r="CB45" s="186">
        <f t="shared" si="6"/>
        <v>0</v>
      </c>
      <c r="CC45" s="526" t="str">
        <f>FILIACIÓN!Y42</f>
        <v/>
      </c>
      <c r="CD45" s="513" t="str">
        <f t="shared" si="2"/>
        <v/>
      </c>
      <c r="CE45" s="78"/>
      <c r="CF45" s="498"/>
      <c r="CG45" s="499"/>
      <c r="CH45" s="499"/>
      <c r="CI45" s="499"/>
      <c r="CJ45" s="499"/>
      <c r="CK45" s="43"/>
      <c r="CL45" s="43"/>
      <c r="CM45" s="43" t="str">
        <f>IF(FILIACIÓN!Z42="MOSTRAR","1","")</f>
        <v/>
      </c>
      <c r="CN45" s="43">
        <v>32</v>
      </c>
      <c r="CO45" s="43"/>
      <c r="CP45" s="43"/>
      <c r="CQ45" s="43"/>
      <c r="CR45" s="43"/>
      <c r="CS45" s="43"/>
      <c r="CU45" s="43"/>
      <c r="CV45" s="43"/>
      <c r="CW45" s="43"/>
      <c r="CX45" s="43"/>
      <c r="CY45" s="43"/>
      <c r="DA45" s="43"/>
      <c r="DB45" s="43"/>
      <c r="DC45" s="43"/>
      <c r="DD45" s="43"/>
      <c r="DE45" s="43"/>
      <c r="DG45" s="43"/>
      <c r="DH45" s="43"/>
      <c r="DI45" s="43"/>
      <c r="DJ45" s="43"/>
      <c r="DK45" s="43"/>
      <c r="DP45" s="43"/>
      <c r="DQ45" s="43"/>
      <c r="DR45" s="43"/>
      <c r="DS45" s="43"/>
      <c r="DT45" s="43"/>
      <c r="DV45" s="43"/>
      <c r="DW45" s="43"/>
      <c r="DX45" s="43"/>
      <c r="DY45" s="43"/>
      <c r="DZ45" s="43"/>
      <c r="EB45" s="43"/>
      <c r="EC45" s="43"/>
      <c r="ED45" s="43"/>
      <c r="EE45" s="43"/>
      <c r="EF45" s="43"/>
      <c r="EH45" s="43"/>
      <c r="EI45" s="43"/>
      <c r="EJ45" s="43"/>
      <c r="EK45" s="43"/>
      <c r="EL45" s="43"/>
      <c r="EN45" s="43"/>
      <c r="EO45" s="43"/>
      <c r="EP45" s="43"/>
      <c r="EQ45" s="43"/>
      <c r="ER45" s="43"/>
      <c r="ET45" s="43"/>
      <c r="EU45" s="43"/>
      <c r="EV45" s="43"/>
      <c r="EW45" s="43"/>
      <c r="EX45" s="43"/>
      <c r="EZ45" s="43"/>
      <c r="FC45" s="43"/>
      <c r="FD45" s="43"/>
      <c r="FE45" s="43"/>
      <c r="FF45" s="43"/>
      <c r="FG45" s="43"/>
      <c r="FI45" s="43"/>
      <c r="FJ45" s="43"/>
      <c r="FK45" s="43"/>
      <c r="FL45" s="43"/>
      <c r="FM45" s="43"/>
      <c r="FO45" s="43"/>
      <c r="FP45" s="43"/>
      <c r="FQ45" s="43"/>
      <c r="FR45" s="43"/>
      <c r="FS45" s="43"/>
      <c r="FU45" s="43"/>
      <c r="FV45" s="43"/>
      <c r="FW45" s="43"/>
      <c r="FX45" s="43"/>
      <c r="FY45" s="43"/>
      <c r="GA45" s="43"/>
      <c r="GB45" s="43"/>
      <c r="GC45" s="43"/>
      <c r="GD45" s="43"/>
      <c r="GE45" s="43"/>
      <c r="GG45" s="43"/>
      <c r="GH45" s="43"/>
      <c r="GI45" s="43"/>
      <c r="GJ45" s="43"/>
      <c r="GK45" s="43"/>
      <c r="GM45" s="77"/>
      <c r="GO45" s="43"/>
      <c r="GP45" s="43"/>
      <c r="GQ45" s="43"/>
      <c r="GR45" s="43"/>
      <c r="GS45" s="43"/>
      <c r="GT45" s="25"/>
      <c r="GU45" s="43"/>
      <c r="GV45" s="43"/>
      <c r="GW45" s="43"/>
      <c r="GX45" s="43"/>
      <c r="GY45" s="43"/>
      <c r="GZ45" s="25"/>
      <c r="HA45" s="43"/>
      <c r="HB45" s="43"/>
      <c r="HC45" s="43"/>
      <c r="HD45" s="43"/>
      <c r="HE45" s="43"/>
      <c r="HF45" s="25"/>
      <c r="HG45" s="43"/>
      <c r="HH45" s="43"/>
      <c r="HI45" s="43"/>
      <c r="HJ45" s="43"/>
      <c r="HK45" s="43"/>
      <c r="HL45" s="25"/>
      <c r="HM45" s="43"/>
      <c r="HN45" s="43"/>
      <c r="HO45" s="43"/>
      <c r="HP45" s="43"/>
      <c r="HQ45" s="43"/>
      <c r="HR45" s="25"/>
      <c r="HS45" s="43"/>
      <c r="HT45" s="43"/>
      <c r="HU45" s="43"/>
      <c r="HV45" s="43"/>
      <c r="HW45" s="43"/>
      <c r="HX45" s="25"/>
      <c r="HY45" s="77"/>
    </row>
    <row r="46" spans="1:233" ht="21.75" hidden="1" customHeight="1">
      <c r="A46" s="189">
        <f>--SUBTOTAL(2,CN$13:CN46)</f>
        <v>33</v>
      </c>
      <c r="B46" s="755" t="str">
        <f>IF(FILIACIÓN!B43="","",UPPER(FILIACIÓN!B43))</f>
        <v/>
      </c>
      <c r="C46" s="756"/>
      <c r="D46" s="757"/>
      <c r="E46" s="516" t="str">
        <f t="shared" si="3"/>
        <v/>
      </c>
      <c r="F46" s="161"/>
      <c r="G46" s="162"/>
      <c r="H46" s="162"/>
      <c r="I46" s="162"/>
      <c r="J46" s="305"/>
      <c r="K46" s="306"/>
      <c r="L46" s="162"/>
      <c r="M46" s="162"/>
      <c r="N46" s="162"/>
      <c r="O46" s="162"/>
      <c r="P46" s="162"/>
      <c r="Q46" s="162"/>
      <c r="R46" s="162"/>
      <c r="S46" s="162"/>
      <c r="T46" s="162"/>
      <c r="U46" s="305"/>
      <c r="V46" s="306"/>
      <c r="W46" s="162"/>
      <c r="X46" s="162"/>
      <c r="Y46" s="162"/>
      <c r="Z46" s="305"/>
      <c r="AA46" s="306"/>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162"/>
      <c r="BU46" s="162"/>
      <c r="BV46" s="162"/>
      <c r="BW46" s="163"/>
      <c r="BX46" s="180">
        <f t="shared" si="4"/>
        <v>0</v>
      </c>
      <c r="BY46" s="181">
        <f t="shared" si="5"/>
        <v>0</v>
      </c>
      <c r="BZ46" s="179">
        <f t="shared" si="0"/>
        <v>0</v>
      </c>
      <c r="CA46" s="186">
        <f t="shared" si="1"/>
        <v>0</v>
      </c>
      <c r="CB46" s="186">
        <f t="shared" si="6"/>
        <v>0</v>
      </c>
      <c r="CC46" s="526" t="str">
        <f>FILIACIÓN!Y43</f>
        <v/>
      </c>
      <c r="CD46" s="513" t="str">
        <f t="shared" si="2"/>
        <v/>
      </c>
      <c r="CE46" s="78"/>
      <c r="CF46" s="498"/>
      <c r="CG46" s="499"/>
      <c r="CH46" s="499"/>
      <c r="CI46" s="499"/>
      <c r="CJ46" s="499"/>
      <c r="CK46" s="43"/>
      <c r="CL46" s="43"/>
      <c r="CM46" s="43" t="str">
        <f>IF(FILIACIÓN!Z43="MOSTRAR","1","")</f>
        <v/>
      </c>
      <c r="CN46" s="43">
        <v>33</v>
      </c>
      <c r="CO46" s="43"/>
      <c r="CP46" s="43"/>
      <c r="CQ46" s="43"/>
      <c r="CR46" s="43"/>
      <c r="CS46" s="43"/>
      <c r="CU46" s="43"/>
      <c r="CV46" s="43"/>
      <c r="CW46" s="43"/>
      <c r="CX46" s="43"/>
      <c r="CY46" s="43"/>
      <c r="DA46" s="43"/>
      <c r="DB46" s="43"/>
      <c r="DC46" s="43"/>
      <c r="DD46" s="43"/>
      <c r="DE46" s="43"/>
      <c r="DG46" s="43"/>
      <c r="DH46" s="43"/>
      <c r="DI46" s="43"/>
      <c r="DJ46" s="43"/>
      <c r="DK46" s="43"/>
      <c r="DP46" s="43"/>
      <c r="DQ46" s="43"/>
      <c r="DR46" s="43"/>
      <c r="DS46" s="43"/>
      <c r="DT46" s="43"/>
      <c r="DV46" s="43"/>
      <c r="DW46" s="43"/>
      <c r="DX46" s="43"/>
      <c r="DY46" s="43"/>
      <c r="DZ46" s="43"/>
      <c r="EB46" s="43"/>
      <c r="EC46" s="43"/>
      <c r="ED46" s="43"/>
      <c r="EE46" s="43"/>
      <c r="EF46" s="43"/>
      <c r="EH46" s="43"/>
      <c r="EI46" s="43"/>
      <c r="EJ46" s="43"/>
      <c r="EK46" s="43"/>
      <c r="EL46" s="43"/>
      <c r="EN46" s="43"/>
      <c r="EO46" s="43"/>
      <c r="EP46" s="43"/>
      <c r="EQ46" s="43"/>
      <c r="ER46" s="43"/>
      <c r="ET46" s="43"/>
      <c r="EU46" s="43"/>
      <c r="EV46" s="43"/>
      <c r="EW46" s="43"/>
      <c r="EX46" s="43"/>
      <c r="EZ46" s="43"/>
      <c r="FC46" s="43"/>
      <c r="FD46" s="43"/>
      <c r="FE46" s="43"/>
      <c r="FF46" s="43"/>
      <c r="FG46" s="43"/>
      <c r="FI46" s="43"/>
      <c r="FJ46" s="43"/>
      <c r="FK46" s="43"/>
      <c r="FL46" s="43"/>
      <c r="FM46" s="43"/>
      <c r="FO46" s="43"/>
      <c r="FP46" s="43"/>
      <c r="FQ46" s="43"/>
      <c r="FR46" s="43"/>
      <c r="FS46" s="43"/>
      <c r="FU46" s="43"/>
      <c r="FV46" s="43"/>
      <c r="FW46" s="43"/>
      <c r="FX46" s="43"/>
      <c r="FY46" s="43"/>
      <c r="GA46" s="43"/>
      <c r="GB46" s="43"/>
      <c r="GC46" s="43"/>
      <c r="GD46" s="43"/>
      <c r="GE46" s="43"/>
      <c r="GG46" s="43"/>
      <c r="GH46" s="43"/>
      <c r="GI46" s="43"/>
      <c r="GJ46" s="43"/>
      <c r="GK46" s="43"/>
      <c r="GM46" s="77"/>
      <c r="GO46" s="43"/>
      <c r="GP46" s="43"/>
      <c r="GQ46" s="43"/>
      <c r="GR46" s="43"/>
      <c r="GS46" s="43"/>
      <c r="GT46" s="25"/>
      <c r="GU46" s="43"/>
      <c r="GV46" s="43"/>
      <c r="GW46" s="43"/>
      <c r="GX46" s="43"/>
      <c r="GY46" s="43"/>
      <c r="GZ46" s="25"/>
      <c r="HA46" s="43"/>
      <c r="HB46" s="43"/>
      <c r="HC46" s="43"/>
      <c r="HD46" s="43"/>
      <c r="HE46" s="43"/>
      <c r="HF46" s="25"/>
      <c r="HG46" s="43"/>
      <c r="HH46" s="43"/>
      <c r="HI46" s="43"/>
      <c r="HJ46" s="43"/>
      <c r="HK46" s="43"/>
      <c r="HL46" s="25"/>
      <c r="HM46" s="43"/>
      <c r="HN46" s="43"/>
      <c r="HO46" s="43"/>
      <c r="HP46" s="43"/>
      <c r="HQ46" s="43"/>
      <c r="HR46" s="25"/>
      <c r="HS46" s="43"/>
      <c r="HT46" s="43"/>
      <c r="HU46" s="43"/>
      <c r="HV46" s="43"/>
      <c r="HW46" s="43"/>
      <c r="HX46" s="25"/>
      <c r="HY46" s="77"/>
    </row>
    <row r="47" spans="1:233" ht="21.75" hidden="1" customHeight="1">
      <c r="A47" s="189">
        <f>--SUBTOTAL(2,CN$13:CN47)</f>
        <v>34</v>
      </c>
      <c r="B47" s="755" t="str">
        <f>IF(FILIACIÓN!B44="","",UPPER(FILIACIÓN!B44))</f>
        <v/>
      </c>
      <c r="C47" s="756"/>
      <c r="D47" s="757"/>
      <c r="E47" s="516" t="str">
        <f t="shared" si="3"/>
        <v/>
      </c>
      <c r="F47" s="161"/>
      <c r="G47" s="162"/>
      <c r="H47" s="162"/>
      <c r="I47" s="162"/>
      <c r="J47" s="305"/>
      <c r="K47" s="306"/>
      <c r="L47" s="162"/>
      <c r="M47" s="162"/>
      <c r="N47" s="162"/>
      <c r="O47" s="162"/>
      <c r="P47" s="162"/>
      <c r="Q47" s="162"/>
      <c r="R47" s="162"/>
      <c r="S47" s="162"/>
      <c r="T47" s="162"/>
      <c r="U47" s="305"/>
      <c r="V47" s="306"/>
      <c r="W47" s="162"/>
      <c r="X47" s="162"/>
      <c r="Y47" s="162"/>
      <c r="Z47" s="305"/>
      <c r="AA47" s="306"/>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3"/>
      <c r="BX47" s="180">
        <f t="shared" si="4"/>
        <v>0</v>
      </c>
      <c r="BY47" s="181">
        <f t="shared" si="5"/>
        <v>0</v>
      </c>
      <c r="BZ47" s="179">
        <f t="shared" si="0"/>
        <v>0</v>
      </c>
      <c r="CA47" s="186">
        <f t="shared" si="1"/>
        <v>0</v>
      </c>
      <c r="CB47" s="186">
        <f t="shared" si="6"/>
        <v>0</v>
      </c>
      <c r="CC47" s="526" t="str">
        <f>FILIACIÓN!Y44</f>
        <v/>
      </c>
      <c r="CD47" s="513" t="str">
        <f t="shared" si="2"/>
        <v/>
      </c>
      <c r="CE47" s="78"/>
      <c r="CF47" s="498"/>
      <c r="CG47" s="499"/>
      <c r="CH47" s="499"/>
      <c r="CI47" s="499"/>
      <c r="CJ47" s="499"/>
      <c r="CK47" s="43"/>
      <c r="CL47" s="43"/>
      <c r="CM47" s="43" t="str">
        <f>IF(FILIACIÓN!Z44="MOSTRAR","1","")</f>
        <v/>
      </c>
      <c r="CN47" s="43">
        <v>34</v>
      </c>
      <c r="CO47" s="43"/>
      <c r="CP47" s="43"/>
      <c r="CQ47" s="43"/>
      <c r="CR47" s="43"/>
      <c r="CS47" s="43"/>
      <c r="CU47" s="43"/>
      <c r="CV47" s="43"/>
      <c r="CW47" s="43"/>
      <c r="CX47" s="43"/>
      <c r="CY47" s="43"/>
      <c r="DA47" s="43"/>
      <c r="DB47" s="43"/>
      <c r="DC47" s="43"/>
      <c r="DD47" s="43"/>
      <c r="DE47" s="43"/>
      <c r="DG47" s="43"/>
      <c r="DH47" s="43"/>
      <c r="DI47" s="43"/>
      <c r="DJ47" s="43"/>
      <c r="DK47" s="43"/>
      <c r="DP47" s="43"/>
      <c r="DQ47" s="43"/>
      <c r="DR47" s="43"/>
      <c r="DS47" s="43"/>
      <c r="DT47" s="43"/>
      <c r="DV47" s="43"/>
      <c r="DW47" s="43"/>
      <c r="DX47" s="43"/>
      <c r="DY47" s="43"/>
      <c r="DZ47" s="43"/>
      <c r="EB47" s="43"/>
      <c r="EC47" s="43"/>
      <c r="ED47" s="43"/>
      <c r="EE47" s="43"/>
      <c r="EF47" s="43"/>
      <c r="EH47" s="43"/>
      <c r="EI47" s="43"/>
      <c r="EJ47" s="43"/>
      <c r="EK47" s="43"/>
      <c r="EL47" s="43"/>
      <c r="EN47" s="43"/>
      <c r="EO47" s="43"/>
      <c r="EP47" s="43"/>
      <c r="EQ47" s="43"/>
      <c r="ER47" s="43"/>
      <c r="ET47" s="43"/>
      <c r="EU47" s="43"/>
      <c r="EV47" s="43"/>
      <c r="EW47" s="43"/>
      <c r="EX47" s="43"/>
      <c r="EZ47" s="43"/>
      <c r="FC47" s="43"/>
      <c r="FD47" s="43"/>
      <c r="FE47" s="43"/>
      <c r="FF47" s="43"/>
      <c r="FG47" s="43"/>
      <c r="FI47" s="43"/>
      <c r="FJ47" s="43"/>
      <c r="FK47" s="43"/>
      <c r="FL47" s="43"/>
      <c r="FM47" s="43"/>
      <c r="FO47" s="43"/>
      <c r="FP47" s="43"/>
      <c r="FQ47" s="43"/>
      <c r="FR47" s="43"/>
      <c r="FS47" s="43"/>
      <c r="FU47" s="43"/>
      <c r="FV47" s="43"/>
      <c r="FW47" s="43"/>
      <c r="FX47" s="43"/>
      <c r="FY47" s="43"/>
      <c r="GA47" s="43"/>
      <c r="GB47" s="43"/>
      <c r="GC47" s="43"/>
      <c r="GD47" s="43"/>
      <c r="GE47" s="43"/>
      <c r="GG47" s="43"/>
      <c r="GH47" s="43"/>
      <c r="GI47" s="43"/>
      <c r="GJ47" s="43"/>
      <c r="GK47" s="43"/>
      <c r="GM47" s="77"/>
      <c r="GO47" s="43"/>
      <c r="GP47" s="43"/>
      <c r="GQ47" s="43"/>
      <c r="GR47" s="43"/>
      <c r="GS47" s="43"/>
      <c r="GT47" s="25"/>
      <c r="GU47" s="43"/>
      <c r="GV47" s="43"/>
      <c r="GW47" s="43"/>
      <c r="GX47" s="43"/>
      <c r="GY47" s="43"/>
      <c r="GZ47" s="25"/>
      <c r="HA47" s="43"/>
      <c r="HB47" s="43"/>
      <c r="HC47" s="43"/>
      <c r="HD47" s="43"/>
      <c r="HE47" s="43"/>
      <c r="HF47" s="25"/>
      <c r="HG47" s="43"/>
      <c r="HH47" s="43"/>
      <c r="HI47" s="43"/>
      <c r="HJ47" s="43"/>
      <c r="HK47" s="43"/>
      <c r="HL47" s="25"/>
      <c r="HM47" s="43"/>
      <c r="HN47" s="43"/>
      <c r="HO47" s="43"/>
      <c r="HP47" s="43"/>
      <c r="HQ47" s="43"/>
      <c r="HR47" s="25"/>
      <c r="HS47" s="43"/>
      <c r="HT47" s="43"/>
      <c r="HU47" s="43"/>
      <c r="HV47" s="43"/>
      <c r="HW47" s="43"/>
      <c r="HX47" s="25"/>
      <c r="HY47" s="77"/>
    </row>
    <row r="48" spans="1:233" ht="21.75" hidden="1" customHeight="1">
      <c r="A48" s="189">
        <f>--SUBTOTAL(2,CN$13:CN48)</f>
        <v>35</v>
      </c>
      <c r="B48" s="755" t="str">
        <f>IF(FILIACIÓN!B45="","",UPPER(FILIACIÓN!B45))</f>
        <v/>
      </c>
      <c r="C48" s="756"/>
      <c r="D48" s="757"/>
      <c r="E48" s="516" t="str">
        <f t="shared" si="3"/>
        <v/>
      </c>
      <c r="F48" s="161"/>
      <c r="G48" s="162"/>
      <c r="H48" s="162"/>
      <c r="I48" s="162"/>
      <c r="J48" s="305"/>
      <c r="K48" s="306"/>
      <c r="L48" s="162"/>
      <c r="M48" s="162"/>
      <c r="N48" s="162"/>
      <c r="O48" s="162"/>
      <c r="P48" s="162"/>
      <c r="Q48" s="162"/>
      <c r="R48" s="162"/>
      <c r="S48" s="162"/>
      <c r="T48" s="162"/>
      <c r="U48" s="305"/>
      <c r="V48" s="306"/>
      <c r="W48" s="162"/>
      <c r="X48" s="162"/>
      <c r="Y48" s="162"/>
      <c r="Z48" s="305"/>
      <c r="AA48" s="306"/>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3"/>
      <c r="BX48" s="180">
        <f t="shared" si="4"/>
        <v>0</v>
      </c>
      <c r="BY48" s="181">
        <f t="shared" si="5"/>
        <v>0</v>
      </c>
      <c r="BZ48" s="179">
        <f t="shared" si="0"/>
        <v>0</v>
      </c>
      <c r="CA48" s="186">
        <f t="shared" si="1"/>
        <v>0</v>
      </c>
      <c r="CB48" s="186">
        <f t="shared" si="6"/>
        <v>0</v>
      </c>
      <c r="CC48" s="526" t="str">
        <f>FILIACIÓN!Y45</f>
        <v/>
      </c>
      <c r="CD48" s="513" t="str">
        <f t="shared" si="2"/>
        <v/>
      </c>
      <c r="CE48" s="78"/>
      <c r="CF48" s="498"/>
      <c r="CG48" s="499"/>
      <c r="CH48" s="499"/>
      <c r="CI48" s="499"/>
      <c r="CJ48" s="499"/>
      <c r="CK48" s="43"/>
      <c r="CL48" s="43"/>
      <c r="CM48" s="43" t="str">
        <f>IF(FILIACIÓN!Z45="MOSTRAR","1","")</f>
        <v/>
      </c>
      <c r="CN48" s="43">
        <v>35</v>
      </c>
      <c r="CO48" s="43"/>
      <c r="CP48" s="43"/>
      <c r="CQ48" s="43"/>
      <c r="CR48" s="43"/>
      <c r="CS48" s="43"/>
      <c r="CU48" s="43"/>
      <c r="CV48" s="43"/>
      <c r="CW48" s="43"/>
      <c r="CX48" s="43"/>
      <c r="CY48" s="43"/>
      <c r="DA48" s="43"/>
      <c r="DB48" s="43"/>
      <c r="DC48" s="43"/>
      <c r="DD48" s="43"/>
      <c r="DE48" s="43"/>
      <c r="DG48" s="43"/>
      <c r="DH48" s="43"/>
      <c r="DI48" s="43"/>
      <c r="DJ48" s="43"/>
      <c r="DK48" s="43"/>
      <c r="DP48" s="43"/>
      <c r="DQ48" s="43"/>
      <c r="DR48" s="43"/>
      <c r="DS48" s="43"/>
      <c r="DT48" s="43"/>
      <c r="DV48" s="43"/>
      <c r="DW48" s="43"/>
      <c r="DX48" s="43"/>
      <c r="DY48" s="43"/>
      <c r="DZ48" s="43"/>
      <c r="EB48" s="43"/>
      <c r="EC48" s="43"/>
      <c r="ED48" s="43"/>
      <c r="EE48" s="43"/>
      <c r="EF48" s="43"/>
      <c r="EH48" s="43"/>
      <c r="EI48" s="43"/>
      <c r="EJ48" s="43"/>
      <c r="EK48" s="43"/>
      <c r="EL48" s="43"/>
      <c r="EN48" s="43"/>
      <c r="EO48" s="43"/>
      <c r="EP48" s="43"/>
      <c r="EQ48" s="43"/>
      <c r="ER48" s="43"/>
      <c r="ET48" s="43"/>
      <c r="EU48" s="43"/>
      <c r="EV48" s="43"/>
      <c r="EW48" s="43"/>
      <c r="EX48" s="43"/>
      <c r="EZ48" s="43"/>
      <c r="FC48" s="43"/>
      <c r="FD48" s="43"/>
      <c r="FE48" s="43"/>
      <c r="FF48" s="43"/>
      <c r="FG48" s="43"/>
      <c r="FI48" s="43"/>
      <c r="FJ48" s="43"/>
      <c r="FK48" s="43"/>
      <c r="FL48" s="43"/>
      <c r="FM48" s="43"/>
      <c r="FO48" s="43"/>
      <c r="FP48" s="43"/>
      <c r="FQ48" s="43"/>
      <c r="FR48" s="43"/>
      <c r="FS48" s="43"/>
      <c r="FU48" s="43"/>
      <c r="FV48" s="43"/>
      <c r="FW48" s="43"/>
      <c r="FX48" s="43"/>
      <c r="FY48" s="43"/>
      <c r="GA48" s="43"/>
      <c r="GB48" s="43"/>
      <c r="GC48" s="43"/>
      <c r="GD48" s="43"/>
      <c r="GE48" s="43"/>
      <c r="GG48" s="43"/>
      <c r="GH48" s="43"/>
      <c r="GI48" s="43"/>
      <c r="GJ48" s="43"/>
      <c r="GK48" s="43"/>
      <c r="GM48" s="77"/>
      <c r="GO48" s="43"/>
      <c r="GP48" s="43"/>
      <c r="GQ48" s="43"/>
      <c r="GR48" s="43"/>
      <c r="GS48" s="43"/>
      <c r="GT48" s="25"/>
      <c r="GU48" s="43"/>
      <c r="GV48" s="43"/>
      <c r="GW48" s="43"/>
      <c r="GX48" s="43"/>
      <c r="GY48" s="43"/>
      <c r="GZ48" s="25"/>
      <c r="HA48" s="43"/>
      <c r="HB48" s="43"/>
      <c r="HC48" s="43"/>
      <c r="HD48" s="43"/>
      <c r="HE48" s="43"/>
      <c r="HF48" s="25"/>
      <c r="HG48" s="43"/>
      <c r="HH48" s="43"/>
      <c r="HI48" s="43"/>
      <c r="HJ48" s="43"/>
      <c r="HK48" s="43"/>
      <c r="HL48" s="25"/>
      <c r="HM48" s="43"/>
      <c r="HN48" s="43"/>
      <c r="HO48" s="43"/>
      <c r="HP48" s="43"/>
      <c r="HQ48" s="43"/>
      <c r="HR48" s="25"/>
      <c r="HS48" s="43"/>
      <c r="HT48" s="43"/>
      <c r="HU48" s="43"/>
      <c r="HV48" s="43"/>
      <c r="HW48" s="43"/>
      <c r="HX48" s="25"/>
      <c r="HY48" s="77"/>
    </row>
    <row r="49" spans="1:233" ht="21.75" hidden="1" customHeight="1">
      <c r="A49" s="189">
        <f>--SUBTOTAL(2,CN$13:CN49)</f>
        <v>36</v>
      </c>
      <c r="B49" s="755" t="str">
        <f>IF(FILIACIÓN!B46="","",UPPER(FILIACIÓN!B46))</f>
        <v/>
      </c>
      <c r="C49" s="756"/>
      <c r="D49" s="757"/>
      <c r="E49" s="516" t="str">
        <f t="shared" si="3"/>
        <v/>
      </c>
      <c r="F49" s="161"/>
      <c r="G49" s="162"/>
      <c r="H49" s="162"/>
      <c r="I49" s="162"/>
      <c r="J49" s="305"/>
      <c r="K49" s="306"/>
      <c r="L49" s="162"/>
      <c r="M49" s="162"/>
      <c r="N49" s="162"/>
      <c r="O49" s="162"/>
      <c r="P49" s="162"/>
      <c r="Q49" s="162"/>
      <c r="R49" s="162"/>
      <c r="S49" s="162"/>
      <c r="T49" s="162"/>
      <c r="U49" s="305"/>
      <c r="V49" s="306"/>
      <c r="W49" s="162"/>
      <c r="X49" s="162"/>
      <c r="Y49" s="162"/>
      <c r="Z49" s="305"/>
      <c r="AA49" s="306"/>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3"/>
      <c r="BX49" s="180">
        <f t="shared" si="4"/>
        <v>0</v>
      </c>
      <c r="BY49" s="181">
        <f t="shared" si="5"/>
        <v>0</v>
      </c>
      <c r="BZ49" s="179">
        <f t="shared" si="0"/>
        <v>0</v>
      </c>
      <c r="CA49" s="186">
        <f t="shared" si="1"/>
        <v>0</v>
      </c>
      <c r="CB49" s="186">
        <f t="shared" si="6"/>
        <v>0</v>
      </c>
      <c r="CC49" s="526" t="str">
        <f>FILIACIÓN!Y46</f>
        <v/>
      </c>
      <c r="CD49" s="513" t="str">
        <f t="shared" si="2"/>
        <v/>
      </c>
      <c r="CE49" s="78"/>
      <c r="CF49" s="498"/>
      <c r="CG49" s="499"/>
      <c r="CH49" s="499"/>
      <c r="CI49" s="499"/>
      <c r="CJ49" s="499"/>
      <c r="CK49" s="43"/>
      <c r="CL49" s="43"/>
      <c r="CM49" s="43" t="str">
        <f>IF(FILIACIÓN!Z46="MOSTRAR","1","")</f>
        <v/>
      </c>
      <c r="CN49" s="43">
        <v>36</v>
      </c>
      <c r="CO49" s="43"/>
      <c r="CP49" s="43"/>
      <c r="CQ49" s="43"/>
      <c r="CR49" s="43"/>
      <c r="CS49" s="43"/>
      <c r="CU49" s="43"/>
      <c r="CV49" s="43"/>
      <c r="CW49" s="43"/>
      <c r="CX49" s="43"/>
      <c r="CY49" s="43"/>
      <c r="DA49" s="43"/>
      <c r="DB49" s="43"/>
      <c r="DC49" s="43"/>
      <c r="DD49" s="43"/>
      <c r="DE49" s="43"/>
      <c r="DG49" s="43"/>
      <c r="DH49" s="43"/>
      <c r="DI49" s="43"/>
      <c r="DJ49" s="43"/>
      <c r="DK49" s="43"/>
      <c r="DP49" s="43"/>
      <c r="DQ49" s="43"/>
      <c r="DR49" s="43"/>
      <c r="DS49" s="43"/>
      <c r="DT49" s="43"/>
      <c r="DV49" s="43"/>
      <c r="DW49" s="43"/>
      <c r="DX49" s="43"/>
      <c r="DY49" s="43"/>
      <c r="DZ49" s="43"/>
      <c r="EB49" s="43"/>
      <c r="EC49" s="43"/>
      <c r="ED49" s="43"/>
      <c r="EE49" s="43"/>
      <c r="EF49" s="43"/>
      <c r="EH49" s="43"/>
      <c r="EI49" s="43"/>
      <c r="EJ49" s="43"/>
      <c r="EK49" s="43"/>
      <c r="EL49" s="43"/>
      <c r="EN49" s="43"/>
      <c r="EO49" s="43"/>
      <c r="EP49" s="43"/>
      <c r="EQ49" s="43"/>
      <c r="ER49" s="43"/>
      <c r="ET49" s="43"/>
      <c r="EU49" s="43"/>
      <c r="EV49" s="43"/>
      <c r="EW49" s="43"/>
      <c r="EX49" s="43"/>
      <c r="EZ49" s="43"/>
      <c r="FC49" s="43"/>
      <c r="FD49" s="43"/>
      <c r="FE49" s="43"/>
      <c r="FF49" s="43"/>
      <c r="FG49" s="43"/>
      <c r="FI49" s="43"/>
      <c r="FJ49" s="43"/>
      <c r="FK49" s="43"/>
      <c r="FL49" s="43"/>
      <c r="FM49" s="43"/>
      <c r="FO49" s="43"/>
      <c r="FP49" s="43"/>
      <c r="FQ49" s="43"/>
      <c r="FR49" s="43"/>
      <c r="FS49" s="43"/>
      <c r="FU49" s="43"/>
      <c r="FV49" s="43"/>
      <c r="FW49" s="43"/>
      <c r="FX49" s="43"/>
      <c r="FY49" s="43"/>
      <c r="GA49" s="43"/>
      <c r="GB49" s="43"/>
      <c r="GC49" s="43"/>
      <c r="GD49" s="43"/>
      <c r="GE49" s="43"/>
      <c r="GG49" s="43"/>
      <c r="GH49" s="43"/>
      <c r="GI49" s="43"/>
      <c r="GJ49" s="43"/>
      <c r="GK49" s="43"/>
      <c r="GM49" s="77"/>
      <c r="GO49" s="43"/>
      <c r="GP49" s="43"/>
      <c r="GQ49" s="43"/>
      <c r="GR49" s="43"/>
      <c r="GS49" s="43"/>
      <c r="GT49" s="25"/>
      <c r="GU49" s="43"/>
      <c r="GV49" s="43"/>
      <c r="GW49" s="43"/>
      <c r="GX49" s="43"/>
      <c r="GY49" s="43"/>
      <c r="GZ49" s="25"/>
      <c r="HA49" s="43"/>
      <c r="HB49" s="43"/>
      <c r="HC49" s="43"/>
      <c r="HD49" s="43"/>
      <c r="HE49" s="43"/>
      <c r="HF49" s="25"/>
      <c r="HG49" s="43"/>
      <c r="HH49" s="43"/>
      <c r="HI49" s="43"/>
      <c r="HJ49" s="43"/>
      <c r="HK49" s="43"/>
      <c r="HL49" s="25"/>
      <c r="HM49" s="43"/>
      <c r="HN49" s="43"/>
      <c r="HO49" s="43"/>
      <c r="HP49" s="43"/>
      <c r="HQ49" s="43"/>
      <c r="HR49" s="25"/>
      <c r="HS49" s="43"/>
      <c r="HT49" s="43"/>
      <c r="HU49" s="43"/>
      <c r="HV49" s="43"/>
      <c r="HW49" s="43"/>
      <c r="HX49" s="25"/>
      <c r="HY49" s="77"/>
    </row>
    <row r="50" spans="1:233" ht="21.75" hidden="1" customHeight="1">
      <c r="A50" s="189">
        <f>--SUBTOTAL(2,CN$13:CN50)</f>
        <v>37</v>
      </c>
      <c r="B50" s="755" t="str">
        <f>IF(FILIACIÓN!B47="","",UPPER(FILIACIÓN!B47))</f>
        <v/>
      </c>
      <c r="C50" s="756"/>
      <c r="D50" s="757"/>
      <c r="E50" s="516" t="str">
        <f t="shared" si="3"/>
        <v/>
      </c>
      <c r="F50" s="161"/>
      <c r="G50" s="162"/>
      <c r="H50" s="162"/>
      <c r="I50" s="162"/>
      <c r="J50" s="305"/>
      <c r="K50" s="306"/>
      <c r="L50" s="162"/>
      <c r="M50" s="162"/>
      <c r="N50" s="162"/>
      <c r="O50" s="162"/>
      <c r="P50" s="162"/>
      <c r="Q50" s="162"/>
      <c r="R50" s="162"/>
      <c r="S50" s="162"/>
      <c r="T50" s="162"/>
      <c r="U50" s="305"/>
      <c r="V50" s="306"/>
      <c r="W50" s="162"/>
      <c r="X50" s="162"/>
      <c r="Y50" s="162"/>
      <c r="Z50" s="305"/>
      <c r="AA50" s="306"/>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3"/>
      <c r="BX50" s="180">
        <f t="shared" si="4"/>
        <v>0</v>
      </c>
      <c r="BY50" s="181">
        <f t="shared" si="5"/>
        <v>0</v>
      </c>
      <c r="BZ50" s="179">
        <f t="shared" si="0"/>
        <v>0</v>
      </c>
      <c r="CA50" s="186">
        <f t="shared" si="1"/>
        <v>0</v>
      </c>
      <c r="CB50" s="186">
        <f t="shared" si="6"/>
        <v>0</v>
      </c>
      <c r="CC50" s="526" t="str">
        <f>FILIACIÓN!Y47</f>
        <v/>
      </c>
      <c r="CD50" s="513" t="str">
        <f t="shared" si="2"/>
        <v/>
      </c>
      <c r="CE50" s="78"/>
      <c r="CF50" s="498"/>
      <c r="CG50" s="499"/>
      <c r="CH50" s="499"/>
      <c r="CI50" s="499"/>
      <c r="CJ50" s="499"/>
      <c r="CK50" s="43"/>
      <c r="CL50" s="43"/>
      <c r="CM50" s="43" t="str">
        <f>IF(FILIACIÓN!Z47="MOSTRAR","1","")</f>
        <v/>
      </c>
      <c r="CN50" s="43">
        <v>37</v>
      </c>
      <c r="CO50" s="43"/>
      <c r="CP50" s="43"/>
      <c r="CQ50" s="43"/>
      <c r="CR50" s="43"/>
      <c r="CS50" s="43"/>
      <c r="CU50" s="43"/>
      <c r="CV50" s="43"/>
      <c r="CW50" s="43"/>
      <c r="CX50" s="43"/>
      <c r="CY50" s="43"/>
      <c r="DA50" s="43"/>
      <c r="DB50" s="43"/>
      <c r="DC50" s="43"/>
      <c r="DD50" s="43"/>
      <c r="DE50" s="43"/>
      <c r="DG50" s="43"/>
      <c r="DH50" s="43"/>
      <c r="DI50" s="43"/>
      <c r="DJ50" s="43"/>
      <c r="DK50" s="43"/>
      <c r="DP50" s="43"/>
      <c r="DQ50" s="43"/>
      <c r="DR50" s="43"/>
      <c r="DS50" s="43"/>
      <c r="DT50" s="43"/>
      <c r="DV50" s="43"/>
      <c r="DW50" s="43"/>
      <c r="DX50" s="43"/>
      <c r="DY50" s="43"/>
      <c r="DZ50" s="43"/>
      <c r="EB50" s="43"/>
      <c r="EC50" s="43"/>
      <c r="ED50" s="43"/>
      <c r="EE50" s="43"/>
      <c r="EF50" s="43"/>
      <c r="EH50" s="43"/>
      <c r="EI50" s="43"/>
      <c r="EJ50" s="43"/>
      <c r="EK50" s="43"/>
      <c r="EL50" s="43"/>
      <c r="EN50" s="43"/>
      <c r="EO50" s="43"/>
      <c r="EP50" s="43"/>
      <c r="EQ50" s="43"/>
      <c r="ER50" s="43"/>
      <c r="ET50" s="43"/>
      <c r="EU50" s="43"/>
      <c r="EV50" s="43"/>
      <c r="EW50" s="43"/>
      <c r="EX50" s="43"/>
      <c r="EZ50" s="43"/>
      <c r="FC50" s="43"/>
      <c r="FD50" s="43"/>
      <c r="FE50" s="43"/>
      <c r="FF50" s="43"/>
      <c r="FG50" s="43"/>
      <c r="FI50" s="43"/>
      <c r="FJ50" s="43"/>
      <c r="FK50" s="43"/>
      <c r="FL50" s="43"/>
      <c r="FM50" s="43"/>
      <c r="FO50" s="43"/>
      <c r="FP50" s="43"/>
      <c r="FQ50" s="43"/>
      <c r="FR50" s="43"/>
      <c r="FS50" s="43"/>
      <c r="FU50" s="43"/>
      <c r="FV50" s="43"/>
      <c r="FW50" s="43"/>
      <c r="FX50" s="43"/>
      <c r="FY50" s="43"/>
      <c r="GA50" s="43"/>
      <c r="GB50" s="43"/>
      <c r="GC50" s="43"/>
      <c r="GD50" s="43"/>
      <c r="GE50" s="43"/>
      <c r="GG50" s="43"/>
      <c r="GH50" s="43"/>
      <c r="GI50" s="43"/>
      <c r="GJ50" s="43"/>
      <c r="GK50" s="43"/>
      <c r="GM50" s="77"/>
      <c r="GO50" s="43"/>
      <c r="GP50" s="43"/>
      <c r="GQ50" s="43"/>
      <c r="GR50" s="43"/>
      <c r="GS50" s="43"/>
      <c r="GT50" s="25"/>
      <c r="GU50" s="43"/>
      <c r="GV50" s="43"/>
      <c r="GW50" s="43"/>
      <c r="GX50" s="43"/>
      <c r="GY50" s="43"/>
      <c r="GZ50" s="25"/>
      <c r="HA50" s="43"/>
      <c r="HB50" s="43"/>
      <c r="HC50" s="43"/>
      <c r="HD50" s="43"/>
      <c r="HE50" s="43"/>
      <c r="HF50" s="25"/>
      <c r="HG50" s="43"/>
      <c r="HH50" s="43"/>
      <c r="HI50" s="43"/>
      <c r="HJ50" s="43"/>
      <c r="HK50" s="43"/>
      <c r="HL50" s="25"/>
      <c r="HM50" s="43"/>
      <c r="HN50" s="43"/>
      <c r="HO50" s="43"/>
      <c r="HP50" s="43"/>
      <c r="HQ50" s="43"/>
      <c r="HR50" s="25"/>
      <c r="HS50" s="43"/>
      <c r="HT50" s="43"/>
      <c r="HU50" s="43"/>
      <c r="HV50" s="43"/>
      <c r="HW50" s="43"/>
      <c r="HX50" s="25"/>
      <c r="HY50" s="77"/>
    </row>
    <row r="51" spans="1:233" ht="21.75" hidden="1" customHeight="1">
      <c r="A51" s="189">
        <f>--SUBTOTAL(2,CN$13:CN51)</f>
        <v>38</v>
      </c>
      <c r="B51" s="755" t="str">
        <f>IF(FILIACIÓN!B48="","",UPPER(FILIACIÓN!B48))</f>
        <v/>
      </c>
      <c r="C51" s="756"/>
      <c r="D51" s="757"/>
      <c r="E51" s="516" t="str">
        <f t="shared" si="3"/>
        <v/>
      </c>
      <c r="F51" s="161"/>
      <c r="G51" s="162"/>
      <c r="H51" s="162"/>
      <c r="I51" s="162"/>
      <c r="J51" s="305"/>
      <c r="K51" s="306"/>
      <c r="L51" s="162"/>
      <c r="M51" s="162"/>
      <c r="N51" s="162"/>
      <c r="O51" s="162"/>
      <c r="P51" s="162"/>
      <c r="Q51" s="162"/>
      <c r="R51" s="162"/>
      <c r="S51" s="162"/>
      <c r="T51" s="162"/>
      <c r="U51" s="305"/>
      <c r="V51" s="306"/>
      <c r="W51" s="162"/>
      <c r="X51" s="162"/>
      <c r="Y51" s="162"/>
      <c r="Z51" s="305"/>
      <c r="AA51" s="306"/>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162"/>
      <c r="BV51" s="162"/>
      <c r="BW51" s="163"/>
      <c r="BX51" s="180">
        <f t="shared" si="4"/>
        <v>0</v>
      </c>
      <c r="BY51" s="181">
        <f t="shared" si="5"/>
        <v>0</v>
      </c>
      <c r="BZ51" s="179">
        <f t="shared" si="0"/>
        <v>0</v>
      </c>
      <c r="CA51" s="186">
        <f t="shared" si="1"/>
        <v>0</v>
      </c>
      <c r="CB51" s="186">
        <f t="shared" si="6"/>
        <v>0</v>
      </c>
      <c r="CC51" s="526" t="str">
        <f>FILIACIÓN!Y48</f>
        <v/>
      </c>
      <c r="CD51" s="513" t="str">
        <f t="shared" si="2"/>
        <v/>
      </c>
      <c r="CE51" s="78"/>
      <c r="CF51" s="498"/>
      <c r="CG51" s="499"/>
      <c r="CH51" s="499"/>
      <c r="CI51" s="499"/>
      <c r="CJ51" s="499"/>
      <c r="CK51" s="43"/>
      <c r="CL51" s="43"/>
      <c r="CM51" s="43" t="str">
        <f>IF(FILIACIÓN!Z48="MOSTRAR","1","")</f>
        <v/>
      </c>
      <c r="CN51" s="43">
        <v>38</v>
      </c>
      <c r="CO51" s="43"/>
      <c r="CP51" s="43"/>
      <c r="CQ51" s="43"/>
      <c r="CR51" s="43"/>
      <c r="CS51" s="43"/>
      <c r="CU51" s="43"/>
      <c r="CV51" s="43"/>
      <c r="CW51" s="43"/>
      <c r="CX51" s="43"/>
      <c r="CY51" s="43"/>
      <c r="DA51" s="43"/>
      <c r="DB51" s="43"/>
      <c r="DC51" s="43"/>
      <c r="DD51" s="43"/>
      <c r="DE51" s="43"/>
      <c r="DG51" s="43"/>
      <c r="DH51" s="43"/>
      <c r="DI51" s="43"/>
      <c r="DJ51" s="43"/>
      <c r="DK51" s="43"/>
      <c r="DP51" s="43"/>
      <c r="DQ51" s="43"/>
      <c r="DR51" s="43"/>
      <c r="DS51" s="43"/>
      <c r="DT51" s="43"/>
      <c r="DV51" s="43"/>
      <c r="DW51" s="43"/>
      <c r="DX51" s="43"/>
      <c r="DY51" s="43"/>
      <c r="DZ51" s="43"/>
      <c r="EB51" s="43"/>
      <c r="EC51" s="43"/>
      <c r="ED51" s="43"/>
      <c r="EE51" s="43"/>
      <c r="EF51" s="43"/>
      <c r="EH51" s="43"/>
      <c r="EI51" s="43"/>
      <c r="EJ51" s="43"/>
      <c r="EK51" s="43"/>
      <c r="EL51" s="43"/>
      <c r="EN51" s="43"/>
      <c r="EO51" s="43"/>
      <c r="EP51" s="43"/>
      <c r="EQ51" s="43"/>
      <c r="ER51" s="43"/>
      <c r="ET51" s="43"/>
      <c r="EU51" s="43"/>
      <c r="EV51" s="43"/>
      <c r="EW51" s="43"/>
      <c r="EX51" s="43"/>
      <c r="EZ51" s="43"/>
      <c r="FC51" s="43"/>
      <c r="FD51" s="43"/>
      <c r="FE51" s="43"/>
      <c r="FF51" s="43"/>
      <c r="FG51" s="43"/>
      <c r="FI51" s="43"/>
      <c r="FJ51" s="43"/>
      <c r="FK51" s="43"/>
      <c r="FL51" s="43"/>
      <c r="FM51" s="43"/>
      <c r="FO51" s="43"/>
      <c r="FP51" s="43"/>
      <c r="FQ51" s="43"/>
      <c r="FR51" s="43"/>
      <c r="FS51" s="43"/>
      <c r="FU51" s="43"/>
      <c r="FV51" s="43"/>
      <c r="FW51" s="43"/>
      <c r="FX51" s="43"/>
      <c r="FY51" s="43"/>
      <c r="GA51" s="43"/>
      <c r="GB51" s="43"/>
      <c r="GC51" s="43"/>
      <c r="GD51" s="43"/>
      <c r="GE51" s="43"/>
      <c r="GG51" s="43"/>
      <c r="GH51" s="43"/>
      <c r="GI51" s="43"/>
      <c r="GJ51" s="43"/>
      <c r="GK51" s="43"/>
      <c r="GM51" s="77"/>
      <c r="GO51" s="43"/>
      <c r="GP51" s="43"/>
      <c r="GQ51" s="43"/>
      <c r="GR51" s="43"/>
      <c r="GS51" s="43"/>
      <c r="GT51" s="25"/>
      <c r="GU51" s="43"/>
      <c r="GV51" s="43"/>
      <c r="GW51" s="43"/>
      <c r="GX51" s="43"/>
      <c r="GY51" s="43"/>
      <c r="GZ51" s="25"/>
      <c r="HA51" s="43"/>
      <c r="HB51" s="43"/>
      <c r="HC51" s="43"/>
      <c r="HD51" s="43"/>
      <c r="HE51" s="43"/>
      <c r="HF51" s="25"/>
      <c r="HG51" s="43"/>
      <c r="HH51" s="43"/>
      <c r="HI51" s="43"/>
      <c r="HJ51" s="43"/>
      <c r="HK51" s="43"/>
      <c r="HL51" s="25"/>
      <c r="HM51" s="43"/>
      <c r="HN51" s="43"/>
      <c r="HO51" s="43"/>
      <c r="HP51" s="43"/>
      <c r="HQ51" s="43"/>
      <c r="HR51" s="25"/>
      <c r="HS51" s="43"/>
      <c r="HT51" s="43"/>
      <c r="HU51" s="43"/>
      <c r="HV51" s="43"/>
      <c r="HW51" s="43"/>
      <c r="HX51" s="25"/>
      <c r="HY51" s="77"/>
    </row>
    <row r="52" spans="1:233" ht="21.75" hidden="1" customHeight="1">
      <c r="A52" s="189">
        <f>--SUBTOTAL(2,CN$13:CN52)</f>
        <v>39</v>
      </c>
      <c r="B52" s="755" t="str">
        <f>IF(FILIACIÓN!B49="","",UPPER(FILIACIÓN!B49))</f>
        <v/>
      </c>
      <c r="C52" s="756"/>
      <c r="D52" s="757"/>
      <c r="E52" s="516" t="str">
        <f t="shared" si="3"/>
        <v/>
      </c>
      <c r="F52" s="161"/>
      <c r="G52" s="162"/>
      <c r="H52" s="162"/>
      <c r="I52" s="162"/>
      <c r="J52" s="305"/>
      <c r="K52" s="306"/>
      <c r="L52" s="162"/>
      <c r="M52" s="162"/>
      <c r="N52" s="162"/>
      <c r="O52" s="162"/>
      <c r="P52" s="162"/>
      <c r="Q52" s="162"/>
      <c r="R52" s="162"/>
      <c r="S52" s="162"/>
      <c r="T52" s="162"/>
      <c r="U52" s="305"/>
      <c r="V52" s="306"/>
      <c r="W52" s="162"/>
      <c r="X52" s="162"/>
      <c r="Y52" s="162"/>
      <c r="Z52" s="305"/>
      <c r="AA52" s="306"/>
      <c r="AB52" s="162"/>
      <c r="AC52" s="162"/>
      <c r="AD52" s="162"/>
      <c r="AE52" s="162"/>
      <c r="AF52" s="162"/>
      <c r="AG52" s="162"/>
      <c r="AH52" s="162"/>
      <c r="AI52" s="162"/>
      <c r="AJ52" s="162"/>
      <c r="AK52" s="162"/>
      <c r="AL52" s="162"/>
      <c r="AM52" s="162"/>
      <c r="AN52" s="162"/>
      <c r="AO52" s="162"/>
      <c r="AP52" s="162"/>
      <c r="AQ52" s="162"/>
      <c r="AR52" s="162"/>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162"/>
      <c r="BU52" s="162"/>
      <c r="BV52" s="162"/>
      <c r="BW52" s="163"/>
      <c r="BX52" s="180">
        <f t="shared" si="4"/>
        <v>0</v>
      </c>
      <c r="BY52" s="181">
        <f t="shared" si="5"/>
        <v>0</v>
      </c>
      <c r="BZ52" s="179">
        <f t="shared" si="0"/>
        <v>0</v>
      </c>
      <c r="CA52" s="186">
        <f t="shared" si="1"/>
        <v>0</v>
      </c>
      <c r="CB52" s="186">
        <f t="shared" si="6"/>
        <v>0</v>
      </c>
      <c r="CC52" s="526" t="str">
        <f>FILIACIÓN!Y49</f>
        <v/>
      </c>
      <c r="CD52" s="513" t="str">
        <f t="shared" si="2"/>
        <v/>
      </c>
      <c r="CE52" s="78"/>
      <c r="CF52" s="498"/>
      <c r="CG52" s="499"/>
      <c r="CH52" s="499"/>
      <c r="CI52" s="499"/>
      <c r="CJ52" s="499"/>
      <c r="CK52" s="43"/>
      <c r="CL52" s="43"/>
      <c r="CM52" s="43" t="str">
        <f>IF(FILIACIÓN!Z49="MOSTRAR","1","")</f>
        <v/>
      </c>
      <c r="CN52" s="43">
        <v>39</v>
      </c>
      <c r="CO52" s="43"/>
      <c r="CP52" s="43"/>
      <c r="CQ52" s="43"/>
      <c r="CR52" s="43"/>
      <c r="CS52" s="43"/>
      <c r="CU52" s="43"/>
      <c r="CV52" s="43"/>
      <c r="CW52" s="43"/>
      <c r="CX52" s="43"/>
      <c r="CY52" s="43"/>
      <c r="DA52" s="43"/>
      <c r="DB52" s="43"/>
      <c r="DC52" s="43"/>
      <c r="DD52" s="43"/>
      <c r="DE52" s="43"/>
      <c r="DG52" s="43"/>
      <c r="DH52" s="43"/>
      <c r="DI52" s="43"/>
      <c r="DJ52" s="43"/>
      <c r="DK52" s="43"/>
      <c r="DP52" s="43"/>
      <c r="DQ52" s="43"/>
      <c r="DR52" s="43"/>
      <c r="DS52" s="43"/>
      <c r="DT52" s="43"/>
      <c r="DV52" s="43"/>
      <c r="DW52" s="43"/>
      <c r="DX52" s="43"/>
      <c r="DY52" s="43"/>
      <c r="DZ52" s="43"/>
      <c r="EB52" s="43"/>
      <c r="EC52" s="43"/>
      <c r="ED52" s="43"/>
      <c r="EE52" s="43"/>
      <c r="EF52" s="43"/>
      <c r="EH52" s="43"/>
      <c r="EI52" s="43"/>
      <c r="EJ52" s="43"/>
      <c r="EK52" s="43"/>
      <c r="EL52" s="43"/>
      <c r="EN52" s="43"/>
      <c r="EO52" s="43"/>
      <c r="EP52" s="43"/>
      <c r="EQ52" s="43"/>
      <c r="ER52" s="43"/>
      <c r="ET52" s="43"/>
      <c r="EU52" s="43"/>
      <c r="EV52" s="43"/>
      <c r="EW52" s="43"/>
      <c r="EX52" s="43"/>
      <c r="EZ52" s="43"/>
      <c r="FC52" s="43"/>
      <c r="FD52" s="43"/>
      <c r="FE52" s="43"/>
      <c r="FF52" s="43"/>
      <c r="FG52" s="43"/>
      <c r="FI52" s="43"/>
      <c r="FJ52" s="43"/>
      <c r="FK52" s="43"/>
      <c r="FL52" s="43"/>
      <c r="FM52" s="43"/>
      <c r="FO52" s="43"/>
      <c r="FP52" s="43"/>
      <c r="FQ52" s="43"/>
      <c r="FR52" s="43"/>
      <c r="FS52" s="43"/>
      <c r="FU52" s="43"/>
      <c r="FV52" s="43"/>
      <c r="FW52" s="43"/>
      <c r="FX52" s="43"/>
      <c r="FY52" s="43"/>
      <c r="GA52" s="43"/>
      <c r="GB52" s="43"/>
      <c r="GC52" s="43"/>
      <c r="GD52" s="43"/>
      <c r="GE52" s="43"/>
      <c r="GG52" s="43"/>
      <c r="GH52" s="43"/>
      <c r="GI52" s="43"/>
      <c r="GJ52" s="43"/>
      <c r="GK52" s="43"/>
      <c r="GM52" s="77"/>
      <c r="GO52" s="43"/>
      <c r="GP52" s="43"/>
      <c r="GQ52" s="43"/>
      <c r="GR52" s="43"/>
      <c r="GS52" s="43"/>
      <c r="GT52" s="25"/>
      <c r="GU52" s="43"/>
      <c r="GV52" s="43"/>
      <c r="GW52" s="43"/>
      <c r="GX52" s="43"/>
      <c r="GY52" s="43"/>
      <c r="GZ52" s="25"/>
      <c r="HA52" s="43"/>
      <c r="HB52" s="43"/>
      <c r="HC52" s="43"/>
      <c r="HD52" s="43"/>
      <c r="HE52" s="43"/>
      <c r="HF52" s="25"/>
      <c r="HG52" s="43"/>
      <c r="HH52" s="43"/>
      <c r="HI52" s="43"/>
      <c r="HJ52" s="43"/>
      <c r="HK52" s="43"/>
      <c r="HL52" s="25"/>
      <c r="HM52" s="43"/>
      <c r="HN52" s="43"/>
      <c r="HO52" s="43"/>
      <c r="HP52" s="43"/>
      <c r="HQ52" s="43"/>
      <c r="HR52" s="25"/>
      <c r="HS52" s="43"/>
      <c r="HT52" s="43"/>
      <c r="HU52" s="43"/>
      <c r="HV52" s="43"/>
      <c r="HW52" s="43"/>
      <c r="HX52" s="25"/>
      <c r="HY52" s="77"/>
    </row>
    <row r="53" spans="1:233" ht="21.75" hidden="1" customHeight="1">
      <c r="A53" s="189">
        <f>--SUBTOTAL(2,CN$13:CN53)</f>
        <v>40</v>
      </c>
      <c r="B53" s="755" t="str">
        <f>IF(FILIACIÓN!B50="","",UPPER(FILIACIÓN!B50))</f>
        <v/>
      </c>
      <c r="C53" s="756"/>
      <c r="D53" s="757"/>
      <c r="E53" s="516" t="str">
        <f t="shared" si="3"/>
        <v/>
      </c>
      <c r="F53" s="161"/>
      <c r="G53" s="162"/>
      <c r="H53" s="162"/>
      <c r="I53" s="162"/>
      <c r="J53" s="305"/>
      <c r="K53" s="306"/>
      <c r="L53" s="162"/>
      <c r="M53" s="162"/>
      <c r="N53" s="162"/>
      <c r="O53" s="162"/>
      <c r="P53" s="162"/>
      <c r="Q53" s="162"/>
      <c r="R53" s="162"/>
      <c r="S53" s="162"/>
      <c r="T53" s="162"/>
      <c r="U53" s="305"/>
      <c r="V53" s="306"/>
      <c r="W53" s="162"/>
      <c r="X53" s="162"/>
      <c r="Y53" s="162"/>
      <c r="Z53" s="305"/>
      <c r="AA53" s="306"/>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162"/>
      <c r="BU53" s="162"/>
      <c r="BV53" s="162"/>
      <c r="BW53" s="163"/>
      <c r="BX53" s="180">
        <f t="shared" si="4"/>
        <v>0</v>
      </c>
      <c r="BY53" s="181">
        <f t="shared" si="5"/>
        <v>0</v>
      </c>
      <c r="BZ53" s="179">
        <f t="shared" si="0"/>
        <v>0</v>
      </c>
      <c r="CA53" s="186">
        <f t="shared" si="1"/>
        <v>0</v>
      </c>
      <c r="CB53" s="186">
        <f t="shared" si="6"/>
        <v>0</v>
      </c>
      <c r="CC53" s="526" t="str">
        <f>FILIACIÓN!Y50</f>
        <v/>
      </c>
      <c r="CD53" s="513" t="str">
        <f t="shared" si="2"/>
        <v/>
      </c>
      <c r="CE53" s="78"/>
      <c r="CF53" s="498"/>
      <c r="CG53" s="499"/>
      <c r="CH53" s="499"/>
      <c r="CI53" s="499"/>
      <c r="CJ53" s="499"/>
      <c r="CK53" s="43"/>
      <c r="CL53" s="43"/>
      <c r="CM53" s="43" t="str">
        <f>IF(FILIACIÓN!Z50="MOSTRAR","1","")</f>
        <v/>
      </c>
      <c r="CN53" s="43">
        <v>40</v>
      </c>
      <c r="CO53" s="43"/>
      <c r="CP53" s="43"/>
      <c r="CQ53" s="43"/>
      <c r="CR53" s="43"/>
      <c r="CS53" s="43"/>
      <c r="CU53" s="43"/>
      <c r="CV53" s="43"/>
      <c r="CW53" s="43"/>
      <c r="CX53" s="43"/>
      <c r="CY53" s="43"/>
      <c r="DA53" s="43"/>
      <c r="DB53" s="43"/>
      <c r="DC53" s="43"/>
      <c r="DD53" s="43"/>
      <c r="DE53" s="43"/>
      <c r="DG53" s="43"/>
      <c r="DH53" s="43"/>
      <c r="DI53" s="43"/>
      <c r="DJ53" s="43"/>
      <c r="DK53" s="43"/>
      <c r="DP53" s="43"/>
      <c r="DQ53" s="43"/>
      <c r="DR53" s="43"/>
      <c r="DS53" s="43"/>
      <c r="DT53" s="43"/>
      <c r="DV53" s="43"/>
      <c r="DW53" s="43"/>
      <c r="DX53" s="43"/>
      <c r="DY53" s="43"/>
      <c r="DZ53" s="43"/>
      <c r="EB53" s="43"/>
      <c r="EC53" s="43"/>
      <c r="ED53" s="43"/>
      <c r="EE53" s="43"/>
      <c r="EF53" s="43"/>
      <c r="EH53" s="43"/>
      <c r="EI53" s="43"/>
      <c r="EJ53" s="43"/>
      <c r="EK53" s="43"/>
      <c r="EL53" s="43"/>
      <c r="EN53" s="43"/>
      <c r="EO53" s="43"/>
      <c r="EP53" s="43"/>
      <c r="EQ53" s="43"/>
      <c r="ER53" s="43"/>
      <c r="ET53" s="43"/>
      <c r="EU53" s="43"/>
      <c r="EV53" s="43"/>
      <c r="EW53" s="43"/>
      <c r="EX53" s="43"/>
      <c r="EZ53" s="43"/>
      <c r="FC53" s="43"/>
      <c r="FD53" s="43"/>
      <c r="FE53" s="43"/>
      <c r="FF53" s="43"/>
      <c r="FG53" s="43"/>
      <c r="FI53" s="43"/>
      <c r="FJ53" s="43"/>
      <c r="FK53" s="43"/>
      <c r="FL53" s="43"/>
      <c r="FM53" s="43"/>
      <c r="FO53" s="43"/>
      <c r="FP53" s="43"/>
      <c r="FQ53" s="43"/>
      <c r="FR53" s="43"/>
      <c r="FS53" s="43"/>
      <c r="FU53" s="43"/>
      <c r="FV53" s="43"/>
      <c r="FW53" s="43"/>
      <c r="FX53" s="43"/>
      <c r="FY53" s="43"/>
      <c r="GA53" s="43"/>
      <c r="GB53" s="43"/>
      <c r="GC53" s="43"/>
      <c r="GD53" s="43"/>
      <c r="GE53" s="43"/>
      <c r="GG53" s="43"/>
      <c r="GH53" s="43"/>
      <c r="GI53" s="43"/>
      <c r="GJ53" s="43"/>
      <c r="GK53" s="43"/>
      <c r="GM53" s="77"/>
      <c r="GO53" s="43"/>
      <c r="GP53" s="43"/>
      <c r="GQ53" s="43"/>
      <c r="GR53" s="43"/>
      <c r="GS53" s="43"/>
      <c r="GT53" s="25"/>
      <c r="GU53" s="43"/>
      <c r="GV53" s="43"/>
      <c r="GW53" s="43"/>
      <c r="GX53" s="43"/>
      <c r="GY53" s="43"/>
      <c r="GZ53" s="25"/>
      <c r="HA53" s="43"/>
      <c r="HB53" s="43"/>
      <c r="HC53" s="43"/>
      <c r="HD53" s="43"/>
      <c r="HE53" s="43"/>
      <c r="HF53" s="25"/>
      <c r="HG53" s="43"/>
      <c r="HH53" s="43"/>
      <c r="HI53" s="43"/>
      <c r="HJ53" s="43"/>
      <c r="HK53" s="43"/>
      <c r="HL53" s="25"/>
      <c r="HM53" s="43"/>
      <c r="HN53" s="43"/>
      <c r="HO53" s="43"/>
      <c r="HP53" s="43"/>
      <c r="HQ53" s="43"/>
      <c r="HR53" s="25"/>
      <c r="HS53" s="43"/>
      <c r="HT53" s="43"/>
      <c r="HU53" s="43"/>
      <c r="HV53" s="43"/>
      <c r="HW53" s="43"/>
      <c r="HX53" s="25"/>
      <c r="HY53" s="77"/>
    </row>
    <row r="54" spans="1:233" ht="21.75" hidden="1" customHeight="1">
      <c r="A54" s="189">
        <f>--SUBTOTAL(2,CN$13:CN54)</f>
        <v>41</v>
      </c>
      <c r="B54" s="755" t="str">
        <f>IF(FILIACIÓN!B51="","",UPPER(FILIACIÓN!B51))</f>
        <v/>
      </c>
      <c r="C54" s="756"/>
      <c r="D54" s="757"/>
      <c r="E54" s="516" t="str">
        <f t="shared" si="3"/>
        <v/>
      </c>
      <c r="F54" s="161"/>
      <c r="G54" s="162"/>
      <c r="H54" s="162"/>
      <c r="I54" s="162"/>
      <c r="J54" s="305"/>
      <c r="K54" s="306"/>
      <c r="L54" s="162"/>
      <c r="M54" s="162"/>
      <c r="N54" s="162"/>
      <c r="O54" s="162"/>
      <c r="P54" s="162"/>
      <c r="Q54" s="162"/>
      <c r="R54" s="162"/>
      <c r="S54" s="162"/>
      <c r="T54" s="162"/>
      <c r="U54" s="305"/>
      <c r="V54" s="306"/>
      <c r="W54" s="162"/>
      <c r="X54" s="162"/>
      <c r="Y54" s="162"/>
      <c r="Z54" s="305"/>
      <c r="AA54" s="306"/>
      <c r="AB54" s="162"/>
      <c r="AC54" s="162"/>
      <c r="AD54" s="162"/>
      <c r="AE54" s="162"/>
      <c r="AF54" s="162"/>
      <c r="AG54" s="162"/>
      <c r="AH54" s="162"/>
      <c r="AI54" s="162"/>
      <c r="AJ54" s="162"/>
      <c r="AK54" s="162"/>
      <c r="AL54" s="162"/>
      <c r="AM54" s="162"/>
      <c r="AN54" s="162"/>
      <c r="AO54" s="162"/>
      <c r="AP54" s="162"/>
      <c r="AQ54" s="162"/>
      <c r="AR54" s="162"/>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162"/>
      <c r="BU54" s="162"/>
      <c r="BV54" s="162"/>
      <c r="BW54" s="163"/>
      <c r="BX54" s="180">
        <f t="shared" si="4"/>
        <v>0</v>
      </c>
      <c r="BY54" s="181">
        <f t="shared" si="5"/>
        <v>0</v>
      </c>
      <c r="BZ54" s="179">
        <f t="shared" si="0"/>
        <v>0</v>
      </c>
      <c r="CA54" s="186">
        <f t="shared" si="1"/>
        <v>0</v>
      </c>
      <c r="CB54" s="186">
        <f t="shared" si="6"/>
        <v>0</v>
      </c>
      <c r="CC54" s="526" t="str">
        <f>FILIACIÓN!Y51</f>
        <v/>
      </c>
      <c r="CD54" s="513" t="str">
        <f t="shared" si="2"/>
        <v/>
      </c>
      <c r="CE54" s="78"/>
      <c r="CF54" s="498"/>
      <c r="CG54" s="499"/>
      <c r="CH54" s="499"/>
      <c r="CI54" s="499"/>
      <c r="CJ54" s="499"/>
      <c r="CK54" s="43"/>
      <c r="CL54" s="43"/>
      <c r="CM54" s="43" t="str">
        <f>IF(FILIACIÓN!Z51="MOSTRAR","1","")</f>
        <v/>
      </c>
      <c r="CN54" s="43">
        <v>41</v>
      </c>
      <c r="CO54" s="43"/>
      <c r="CP54" s="43"/>
      <c r="CQ54" s="43"/>
      <c r="CR54" s="43"/>
      <c r="CS54" s="43"/>
      <c r="CU54" s="43"/>
      <c r="CV54" s="43"/>
      <c r="CW54" s="43"/>
      <c r="CX54" s="43"/>
      <c r="CY54" s="43"/>
      <c r="DA54" s="43"/>
      <c r="DB54" s="43"/>
      <c r="DC54" s="43"/>
      <c r="DD54" s="43"/>
      <c r="DE54" s="43"/>
      <c r="DG54" s="43"/>
      <c r="DH54" s="43"/>
      <c r="DI54" s="43"/>
      <c r="DJ54" s="43"/>
      <c r="DK54" s="43"/>
      <c r="DP54" s="43"/>
      <c r="DQ54" s="43"/>
      <c r="DR54" s="43"/>
      <c r="DS54" s="43"/>
      <c r="DT54" s="43"/>
      <c r="DV54" s="43"/>
      <c r="DW54" s="43"/>
      <c r="DX54" s="43"/>
      <c r="DY54" s="43"/>
      <c r="DZ54" s="43"/>
      <c r="EB54" s="43"/>
      <c r="EC54" s="43"/>
      <c r="ED54" s="43"/>
      <c r="EE54" s="43"/>
      <c r="EF54" s="43"/>
      <c r="EH54" s="43"/>
      <c r="EI54" s="43"/>
      <c r="EJ54" s="43"/>
      <c r="EK54" s="43"/>
      <c r="EL54" s="43"/>
      <c r="EN54" s="43"/>
      <c r="EO54" s="43"/>
      <c r="EP54" s="43"/>
      <c r="EQ54" s="43"/>
      <c r="ER54" s="43"/>
      <c r="ET54" s="43"/>
      <c r="EU54" s="43"/>
      <c r="EV54" s="43"/>
      <c r="EW54" s="43"/>
      <c r="EX54" s="43"/>
      <c r="EZ54" s="43"/>
      <c r="FC54" s="43"/>
      <c r="FD54" s="43"/>
      <c r="FE54" s="43"/>
      <c r="FF54" s="43"/>
      <c r="FG54" s="43"/>
      <c r="FI54" s="43"/>
      <c r="FJ54" s="43"/>
      <c r="FK54" s="43"/>
      <c r="FL54" s="43"/>
      <c r="FM54" s="43"/>
      <c r="FO54" s="43"/>
      <c r="FP54" s="43"/>
      <c r="FQ54" s="43"/>
      <c r="FR54" s="43"/>
      <c r="FS54" s="43"/>
      <c r="FU54" s="43"/>
      <c r="FV54" s="43"/>
      <c r="FW54" s="43"/>
      <c r="FX54" s="43"/>
      <c r="FY54" s="43"/>
      <c r="GA54" s="43"/>
      <c r="GB54" s="43"/>
      <c r="GC54" s="43"/>
      <c r="GD54" s="43"/>
      <c r="GE54" s="43"/>
      <c r="GG54" s="43"/>
      <c r="GH54" s="43"/>
      <c r="GI54" s="43"/>
      <c r="GJ54" s="43"/>
      <c r="GK54" s="43"/>
      <c r="GM54" s="77"/>
      <c r="GO54" s="43"/>
      <c r="GP54" s="43"/>
      <c r="GQ54" s="43"/>
      <c r="GR54" s="43"/>
      <c r="GS54" s="43"/>
      <c r="GT54" s="25"/>
      <c r="GU54" s="43"/>
      <c r="GV54" s="43"/>
      <c r="GW54" s="43"/>
      <c r="GX54" s="43"/>
      <c r="GY54" s="43"/>
      <c r="GZ54" s="25"/>
      <c r="HA54" s="43"/>
      <c r="HB54" s="43"/>
      <c r="HC54" s="43"/>
      <c r="HD54" s="43"/>
      <c r="HE54" s="43"/>
      <c r="HF54" s="25"/>
      <c r="HG54" s="43"/>
      <c r="HH54" s="43"/>
      <c r="HI54" s="43"/>
      <c r="HJ54" s="43"/>
      <c r="HK54" s="43"/>
      <c r="HL54" s="25"/>
      <c r="HM54" s="43"/>
      <c r="HN54" s="43"/>
      <c r="HO54" s="43"/>
      <c r="HP54" s="43"/>
      <c r="HQ54" s="43"/>
      <c r="HR54" s="25"/>
      <c r="HS54" s="43"/>
      <c r="HT54" s="43"/>
      <c r="HU54" s="43"/>
      <c r="HV54" s="43"/>
      <c r="HW54" s="43"/>
      <c r="HX54" s="25"/>
      <c r="HY54" s="77"/>
    </row>
    <row r="55" spans="1:233" ht="21.75" hidden="1" customHeight="1">
      <c r="A55" s="189">
        <f>--SUBTOTAL(2,CN$13:CN55)</f>
        <v>42</v>
      </c>
      <c r="B55" s="755" t="str">
        <f>IF(FILIACIÓN!B52="","",UPPER(FILIACIÓN!B52))</f>
        <v/>
      </c>
      <c r="C55" s="756"/>
      <c r="D55" s="757"/>
      <c r="E55" s="516" t="str">
        <f t="shared" si="3"/>
        <v/>
      </c>
      <c r="F55" s="161"/>
      <c r="G55" s="162"/>
      <c r="H55" s="162"/>
      <c r="I55" s="162"/>
      <c r="J55" s="305"/>
      <c r="K55" s="306"/>
      <c r="L55" s="162"/>
      <c r="M55" s="162"/>
      <c r="N55" s="162"/>
      <c r="O55" s="162"/>
      <c r="P55" s="162"/>
      <c r="Q55" s="162"/>
      <c r="R55" s="162"/>
      <c r="S55" s="162"/>
      <c r="T55" s="162"/>
      <c r="U55" s="305"/>
      <c r="V55" s="306"/>
      <c r="W55" s="162"/>
      <c r="X55" s="162"/>
      <c r="Y55" s="162"/>
      <c r="Z55" s="305"/>
      <c r="AA55" s="306"/>
      <c r="AB55" s="162"/>
      <c r="AC55" s="162"/>
      <c r="AD55" s="162"/>
      <c r="AE55" s="162"/>
      <c r="AF55" s="162"/>
      <c r="AG55" s="162"/>
      <c r="AH55" s="162"/>
      <c r="AI55" s="162"/>
      <c r="AJ55" s="162"/>
      <c r="AK55" s="162"/>
      <c r="AL55" s="162"/>
      <c r="AM55" s="162"/>
      <c r="AN55" s="162"/>
      <c r="AO55" s="162"/>
      <c r="AP55" s="162"/>
      <c r="AQ55" s="162"/>
      <c r="AR55" s="162"/>
      <c r="AS55" s="162"/>
      <c r="AT55" s="162"/>
      <c r="AU55" s="162"/>
      <c r="AV55" s="162"/>
      <c r="AW55" s="162"/>
      <c r="AX55" s="162"/>
      <c r="AY55" s="162"/>
      <c r="AZ55" s="162"/>
      <c r="BA55" s="162"/>
      <c r="BB55" s="162"/>
      <c r="BC55" s="162"/>
      <c r="BD55" s="162"/>
      <c r="BE55" s="162"/>
      <c r="BF55" s="162"/>
      <c r="BG55" s="162"/>
      <c r="BH55" s="162"/>
      <c r="BI55" s="162"/>
      <c r="BJ55" s="162"/>
      <c r="BK55" s="162"/>
      <c r="BL55" s="162"/>
      <c r="BM55" s="162"/>
      <c r="BN55" s="162"/>
      <c r="BO55" s="162"/>
      <c r="BP55" s="162"/>
      <c r="BQ55" s="162"/>
      <c r="BR55" s="162"/>
      <c r="BS55" s="162"/>
      <c r="BT55" s="162"/>
      <c r="BU55" s="162"/>
      <c r="BV55" s="162"/>
      <c r="BW55" s="163"/>
      <c r="BX55" s="180">
        <f t="shared" si="4"/>
        <v>0</v>
      </c>
      <c r="BY55" s="181">
        <f t="shared" si="5"/>
        <v>0</v>
      </c>
      <c r="BZ55" s="179">
        <f t="shared" si="0"/>
        <v>0</v>
      </c>
      <c r="CA55" s="186">
        <f t="shared" si="1"/>
        <v>0</v>
      </c>
      <c r="CB55" s="186">
        <f t="shared" si="6"/>
        <v>0</v>
      </c>
      <c r="CC55" s="526" t="str">
        <f>FILIACIÓN!Y52</f>
        <v/>
      </c>
      <c r="CD55" s="513" t="str">
        <f t="shared" si="2"/>
        <v/>
      </c>
      <c r="CE55" s="78"/>
      <c r="CF55" s="498"/>
      <c r="CG55" s="499"/>
      <c r="CH55" s="499"/>
      <c r="CI55" s="499"/>
      <c r="CJ55" s="499"/>
      <c r="CK55" s="43"/>
      <c r="CL55" s="43"/>
      <c r="CM55" s="43" t="str">
        <f>IF(FILIACIÓN!Z52="MOSTRAR","1","")</f>
        <v/>
      </c>
      <c r="CN55" s="43">
        <v>42</v>
      </c>
      <c r="CO55" s="43"/>
      <c r="CP55" s="43"/>
      <c r="CQ55" s="43"/>
      <c r="CR55" s="43"/>
      <c r="CS55" s="43"/>
      <c r="CU55" s="43"/>
      <c r="CV55" s="43"/>
      <c r="CW55" s="43"/>
      <c r="CX55" s="43"/>
      <c r="CY55" s="43"/>
      <c r="DA55" s="43"/>
      <c r="DB55" s="43"/>
      <c r="DC55" s="43"/>
      <c r="DD55" s="43"/>
      <c r="DE55" s="43"/>
      <c r="DG55" s="43"/>
      <c r="DH55" s="43"/>
      <c r="DI55" s="43"/>
      <c r="DJ55" s="43"/>
      <c r="DK55" s="43"/>
      <c r="DP55" s="43"/>
      <c r="DQ55" s="43"/>
      <c r="DR55" s="43"/>
      <c r="DS55" s="43"/>
      <c r="DT55" s="43"/>
      <c r="DV55" s="43"/>
      <c r="DW55" s="43"/>
      <c r="DX55" s="43"/>
      <c r="DY55" s="43"/>
      <c r="DZ55" s="43"/>
      <c r="EB55" s="43"/>
      <c r="EC55" s="43"/>
      <c r="ED55" s="43"/>
      <c r="EE55" s="43"/>
      <c r="EF55" s="43"/>
      <c r="EH55" s="43"/>
      <c r="EI55" s="43"/>
      <c r="EJ55" s="43"/>
      <c r="EK55" s="43"/>
      <c r="EL55" s="43"/>
      <c r="EN55" s="43"/>
      <c r="EO55" s="43"/>
      <c r="EP55" s="43"/>
      <c r="EQ55" s="43"/>
      <c r="ER55" s="43"/>
      <c r="ET55" s="43"/>
      <c r="EU55" s="43"/>
      <c r="EV55" s="43"/>
      <c r="EW55" s="43"/>
      <c r="EX55" s="43"/>
      <c r="EZ55" s="43"/>
      <c r="FC55" s="43"/>
      <c r="FD55" s="43"/>
      <c r="FE55" s="43"/>
      <c r="FF55" s="43"/>
      <c r="FG55" s="43"/>
      <c r="FI55" s="43"/>
      <c r="FJ55" s="43"/>
      <c r="FK55" s="43"/>
      <c r="FL55" s="43"/>
      <c r="FM55" s="43"/>
      <c r="FO55" s="43"/>
      <c r="FP55" s="43"/>
      <c r="FQ55" s="43"/>
      <c r="FR55" s="43"/>
      <c r="FS55" s="43"/>
      <c r="FU55" s="43"/>
      <c r="FV55" s="43"/>
      <c r="FW55" s="43"/>
      <c r="FX55" s="43"/>
      <c r="FY55" s="43"/>
      <c r="GA55" s="43"/>
      <c r="GB55" s="43"/>
      <c r="GC55" s="43"/>
      <c r="GD55" s="43"/>
      <c r="GE55" s="43"/>
      <c r="GG55" s="43"/>
      <c r="GH55" s="43"/>
      <c r="GI55" s="43"/>
      <c r="GJ55" s="43"/>
      <c r="GK55" s="43"/>
      <c r="GM55" s="77"/>
      <c r="GO55" s="43"/>
      <c r="GP55" s="43"/>
      <c r="GQ55" s="43"/>
      <c r="GR55" s="43"/>
      <c r="GS55" s="43"/>
      <c r="GT55" s="25"/>
      <c r="GU55" s="43"/>
      <c r="GV55" s="43"/>
      <c r="GW55" s="43"/>
      <c r="GX55" s="43"/>
      <c r="GY55" s="43"/>
      <c r="GZ55" s="25"/>
      <c r="HA55" s="43"/>
      <c r="HB55" s="43"/>
      <c r="HC55" s="43"/>
      <c r="HD55" s="43"/>
      <c r="HE55" s="43"/>
      <c r="HF55" s="25"/>
      <c r="HG55" s="43"/>
      <c r="HH55" s="43"/>
      <c r="HI55" s="43"/>
      <c r="HJ55" s="43"/>
      <c r="HK55" s="43"/>
      <c r="HL55" s="25"/>
      <c r="HM55" s="43"/>
      <c r="HN55" s="43"/>
      <c r="HO55" s="43"/>
      <c r="HP55" s="43"/>
      <c r="HQ55" s="43"/>
      <c r="HR55" s="25"/>
      <c r="HS55" s="43"/>
      <c r="HT55" s="43"/>
      <c r="HU55" s="43"/>
      <c r="HV55" s="43"/>
      <c r="HW55" s="43"/>
      <c r="HX55" s="25"/>
      <c r="HY55" s="77"/>
    </row>
    <row r="56" spans="1:233" ht="21.75" hidden="1" customHeight="1">
      <c r="A56" s="189">
        <f>--SUBTOTAL(2,CN$13:CN56)</f>
        <v>43</v>
      </c>
      <c r="B56" s="755" t="str">
        <f>IF(FILIACIÓN!B53="","",UPPER(FILIACIÓN!B53))</f>
        <v/>
      </c>
      <c r="C56" s="756"/>
      <c r="D56" s="757"/>
      <c r="E56" s="516" t="str">
        <f t="shared" si="3"/>
        <v/>
      </c>
      <c r="F56" s="161"/>
      <c r="G56" s="162"/>
      <c r="H56" s="162"/>
      <c r="I56" s="162"/>
      <c r="J56" s="305"/>
      <c r="K56" s="306"/>
      <c r="L56" s="162"/>
      <c r="M56" s="162"/>
      <c r="N56" s="162"/>
      <c r="O56" s="162"/>
      <c r="P56" s="162"/>
      <c r="Q56" s="162"/>
      <c r="R56" s="162"/>
      <c r="S56" s="162"/>
      <c r="T56" s="162"/>
      <c r="U56" s="305"/>
      <c r="V56" s="306"/>
      <c r="W56" s="162"/>
      <c r="X56" s="162"/>
      <c r="Y56" s="162"/>
      <c r="Z56" s="305"/>
      <c r="AA56" s="306"/>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c r="BS56" s="162"/>
      <c r="BT56" s="162"/>
      <c r="BU56" s="162"/>
      <c r="BV56" s="162"/>
      <c r="BW56" s="163"/>
      <c r="BX56" s="180">
        <f t="shared" si="4"/>
        <v>0</v>
      </c>
      <c r="BY56" s="181">
        <f t="shared" si="5"/>
        <v>0</v>
      </c>
      <c r="BZ56" s="179">
        <f t="shared" si="0"/>
        <v>0</v>
      </c>
      <c r="CA56" s="186">
        <f t="shared" si="1"/>
        <v>0</v>
      </c>
      <c r="CB56" s="186">
        <f t="shared" si="6"/>
        <v>0</v>
      </c>
      <c r="CC56" s="526" t="str">
        <f>FILIACIÓN!Y53</f>
        <v/>
      </c>
      <c r="CD56" s="513" t="str">
        <f t="shared" si="2"/>
        <v/>
      </c>
      <c r="CE56" s="78"/>
      <c r="CF56" s="498"/>
      <c r="CG56" s="499"/>
      <c r="CH56" s="499"/>
      <c r="CI56" s="499"/>
      <c r="CJ56" s="499"/>
      <c r="CK56" s="43"/>
      <c r="CL56" s="43"/>
      <c r="CM56" s="43" t="str">
        <f>IF(FILIACIÓN!Z53="MOSTRAR","1","")</f>
        <v/>
      </c>
      <c r="CN56" s="43">
        <v>43</v>
      </c>
      <c r="CO56" s="43"/>
      <c r="CP56" s="43"/>
      <c r="CQ56" s="43"/>
      <c r="CR56" s="43"/>
      <c r="CS56" s="43"/>
      <c r="CU56" s="43"/>
      <c r="CV56" s="43"/>
      <c r="CW56" s="43"/>
      <c r="CX56" s="43"/>
      <c r="CY56" s="43"/>
      <c r="DA56" s="43"/>
      <c r="DB56" s="43"/>
      <c r="DC56" s="43"/>
      <c r="DD56" s="43"/>
      <c r="DE56" s="43"/>
      <c r="DG56" s="43"/>
      <c r="DH56" s="43"/>
      <c r="DI56" s="43"/>
      <c r="DJ56" s="43"/>
      <c r="DK56" s="43"/>
      <c r="DP56" s="43"/>
      <c r="DQ56" s="43"/>
      <c r="DR56" s="43"/>
      <c r="DS56" s="43"/>
      <c r="DT56" s="43"/>
      <c r="DV56" s="43"/>
      <c r="DW56" s="43"/>
      <c r="DX56" s="43"/>
      <c r="DY56" s="43"/>
      <c r="DZ56" s="43"/>
      <c r="EB56" s="43"/>
      <c r="EC56" s="43"/>
      <c r="ED56" s="43"/>
      <c r="EE56" s="43"/>
      <c r="EF56" s="43"/>
      <c r="EH56" s="43"/>
      <c r="EI56" s="43"/>
      <c r="EJ56" s="43"/>
      <c r="EK56" s="43"/>
      <c r="EL56" s="43"/>
      <c r="EN56" s="43"/>
      <c r="EO56" s="43"/>
      <c r="EP56" s="43"/>
      <c r="EQ56" s="43"/>
      <c r="ER56" s="43"/>
      <c r="ET56" s="43"/>
      <c r="EU56" s="43"/>
      <c r="EV56" s="43"/>
      <c r="EW56" s="43"/>
      <c r="EX56" s="43"/>
      <c r="EZ56" s="43"/>
      <c r="FC56" s="43"/>
      <c r="FD56" s="43"/>
      <c r="FE56" s="43"/>
      <c r="FF56" s="43"/>
      <c r="FG56" s="43"/>
      <c r="FI56" s="43"/>
      <c r="FJ56" s="43"/>
      <c r="FK56" s="43"/>
      <c r="FL56" s="43"/>
      <c r="FM56" s="43"/>
      <c r="FO56" s="43"/>
      <c r="FP56" s="43"/>
      <c r="FQ56" s="43"/>
      <c r="FR56" s="43"/>
      <c r="FS56" s="43"/>
      <c r="FU56" s="43"/>
      <c r="FV56" s="43"/>
      <c r="FW56" s="43"/>
      <c r="FX56" s="43"/>
      <c r="FY56" s="43"/>
      <c r="GA56" s="43"/>
      <c r="GB56" s="43"/>
      <c r="GC56" s="43"/>
      <c r="GD56" s="43"/>
      <c r="GE56" s="43"/>
      <c r="GG56" s="43"/>
      <c r="GH56" s="43"/>
      <c r="GI56" s="43"/>
      <c r="GJ56" s="43"/>
      <c r="GK56" s="43"/>
      <c r="GM56" s="77"/>
      <c r="GO56" s="43"/>
      <c r="GP56" s="43"/>
      <c r="GQ56" s="43"/>
      <c r="GR56" s="43"/>
      <c r="GS56" s="43"/>
      <c r="GT56" s="25"/>
      <c r="GU56" s="43"/>
      <c r="GV56" s="43"/>
      <c r="GW56" s="43"/>
      <c r="GX56" s="43"/>
      <c r="GY56" s="43"/>
      <c r="GZ56" s="25"/>
      <c r="HA56" s="43"/>
      <c r="HB56" s="43"/>
      <c r="HC56" s="43"/>
      <c r="HD56" s="43"/>
      <c r="HE56" s="43"/>
      <c r="HF56" s="25"/>
      <c r="HG56" s="43"/>
      <c r="HH56" s="43"/>
      <c r="HI56" s="43"/>
      <c r="HJ56" s="43"/>
      <c r="HK56" s="43"/>
      <c r="HL56" s="25"/>
      <c r="HM56" s="43"/>
      <c r="HN56" s="43"/>
      <c r="HO56" s="43"/>
      <c r="HP56" s="43"/>
      <c r="HQ56" s="43"/>
      <c r="HR56" s="25"/>
      <c r="HS56" s="43"/>
      <c r="HT56" s="43"/>
      <c r="HU56" s="43"/>
      <c r="HV56" s="43"/>
      <c r="HW56" s="43"/>
      <c r="HX56" s="25"/>
      <c r="HY56" s="77"/>
    </row>
    <row r="57" spans="1:233" ht="21.75" hidden="1" customHeight="1">
      <c r="A57" s="189">
        <f>--SUBTOTAL(2,CN$13:CN57)</f>
        <v>44</v>
      </c>
      <c r="B57" s="755" t="str">
        <f>IF(FILIACIÓN!B54="","",UPPER(FILIACIÓN!B54))</f>
        <v/>
      </c>
      <c r="C57" s="756"/>
      <c r="D57" s="757"/>
      <c r="E57" s="516" t="str">
        <f t="shared" si="3"/>
        <v/>
      </c>
      <c r="F57" s="161"/>
      <c r="G57" s="162"/>
      <c r="H57" s="162"/>
      <c r="I57" s="162"/>
      <c r="J57" s="305"/>
      <c r="K57" s="306"/>
      <c r="L57" s="162"/>
      <c r="M57" s="162"/>
      <c r="N57" s="162"/>
      <c r="O57" s="162"/>
      <c r="P57" s="162"/>
      <c r="Q57" s="162"/>
      <c r="R57" s="162"/>
      <c r="S57" s="162"/>
      <c r="T57" s="162"/>
      <c r="U57" s="305"/>
      <c r="V57" s="306"/>
      <c r="W57" s="162"/>
      <c r="X57" s="162"/>
      <c r="Y57" s="162"/>
      <c r="Z57" s="305"/>
      <c r="AA57" s="306"/>
      <c r="AB57" s="162"/>
      <c r="AC57" s="162"/>
      <c r="AD57" s="162"/>
      <c r="AE57" s="162"/>
      <c r="AF57" s="162"/>
      <c r="AG57" s="162"/>
      <c r="AH57" s="162"/>
      <c r="AI57" s="162"/>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3"/>
      <c r="BX57" s="180">
        <f t="shared" ref="BX57:BX61" si="7">COUNTIF(F57:BW57,"L")</f>
        <v>0</v>
      </c>
      <c r="BY57" s="181">
        <f t="shared" ref="BY57:BY61" si="8">COUNTIF(F57:BW57,"F")</f>
        <v>0</v>
      </c>
      <c r="BZ57" s="179">
        <f t="shared" ref="BZ57:BZ61" si="9">COUNTIF(F57:BW57,"T")</f>
        <v>0</v>
      </c>
      <c r="CA57" s="186">
        <f t="shared" ref="CA57:CA61" si="10">COUNTIF(F57:BW57,"A")</f>
        <v>0</v>
      </c>
      <c r="CB57" s="186">
        <f t="shared" ref="CB57:CB61" si="11">SUM(BZ57:CA57)</f>
        <v>0</v>
      </c>
      <c r="CC57" s="526" t="str">
        <f>FILIACIÓN!Y54</f>
        <v/>
      </c>
      <c r="CD57" s="513" t="str">
        <f t="shared" ref="CD57:CD61" si="12">IFERROR(IF($CD$8="","",SUM(($B$70*BZ57)/$CD$8,($B$67*CA57)/$CD$8,($B$69*BX57)/$CD$8)),"")</f>
        <v/>
      </c>
      <c r="CE57" s="607"/>
      <c r="CF57" s="498"/>
      <c r="CG57" s="499"/>
      <c r="CH57" s="499"/>
      <c r="CI57" s="499"/>
      <c r="CJ57" s="499"/>
      <c r="CK57" s="43"/>
      <c r="CL57" s="43"/>
      <c r="CM57" s="43" t="str">
        <f>IF(FILIACIÓN!Z54="MOSTRAR","1","")</f>
        <v/>
      </c>
      <c r="CN57" s="43">
        <v>44</v>
      </c>
      <c r="CO57" s="43"/>
      <c r="CP57" s="43"/>
      <c r="CQ57" s="43"/>
      <c r="CR57" s="43"/>
      <c r="CS57" s="43"/>
      <c r="CU57" s="43"/>
      <c r="CV57" s="43"/>
      <c r="CW57" s="43"/>
      <c r="CX57" s="43"/>
      <c r="CY57" s="43"/>
      <c r="DA57" s="43"/>
      <c r="DB57" s="43"/>
      <c r="DC57" s="43"/>
      <c r="DD57" s="43"/>
      <c r="DE57" s="43"/>
      <c r="DG57" s="43"/>
      <c r="DH57" s="43"/>
      <c r="DI57" s="43"/>
      <c r="DJ57" s="43"/>
      <c r="DK57" s="43"/>
      <c r="DM57" s="606"/>
      <c r="DP57" s="43"/>
      <c r="DQ57" s="43"/>
      <c r="DR57" s="43"/>
      <c r="DS57" s="43"/>
      <c r="DT57" s="43"/>
      <c r="DV57" s="43"/>
      <c r="DW57" s="43"/>
      <c r="DX57" s="43"/>
      <c r="DY57" s="43"/>
      <c r="DZ57" s="43"/>
      <c r="EB57" s="43"/>
      <c r="EC57" s="43"/>
      <c r="ED57" s="43"/>
      <c r="EE57" s="43"/>
      <c r="EF57" s="43"/>
      <c r="EH57" s="43"/>
      <c r="EI57" s="43"/>
      <c r="EJ57" s="43"/>
      <c r="EK57" s="43"/>
      <c r="EL57" s="43"/>
      <c r="EN57" s="43"/>
      <c r="EO57" s="43"/>
      <c r="EP57" s="43"/>
      <c r="EQ57" s="43"/>
      <c r="ER57" s="43"/>
      <c r="ET57" s="43"/>
      <c r="EU57" s="43"/>
      <c r="EV57" s="43"/>
      <c r="EW57" s="43"/>
      <c r="EX57" s="43"/>
      <c r="EZ57" s="43"/>
      <c r="FC57" s="43"/>
      <c r="FD57" s="43"/>
      <c r="FE57" s="43"/>
      <c r="FF57" s="43"/>
      <c r="FG57" s="43"/>
      <c r="FI57" s="43"/>
      <c r="FJ57" s="43"/>
      <c r="FK57" s="43"/>
      <c r="FL57" s="43"/>
      <c r="FM57" s="43"/>
      <c r="FO57" s="43"/>
      <c r="FP57" s="43"/>
      <c r="FQ57" s="43"/>
      <c r="FR57" s="43"/>
      <c r="FS57" s="43"/>
      <c r="FU57" s="43"/>
      <c r="FV57" s="43"/>
      <c r="FW57" s="43"/>
      <c r="FX57" s="43"/>
      <c r="FY57" s="43"/>
      <c r="GA57" s="43"/>
      <c r="GB57" s="43"/>
      <c r="GC57" s="43"/>
      <c r="GD57" s="43"/>
      <c r="GE57" s="43"/>
      <c r="GG57" s="43"/>
      <c r="GH57" s="43"/>
      <c r="GI57" s="43"/>
      <c r="GJ57" s="43"/>
      <c r="GK57" s="43"/>
      <c r="GM57" s="606"/>
      <c r="GO57" s="43"/>
      <c r="GP57" s="43"/>
      <c r="GQ57" s="43"/>
      <c r="GR57" s="43"/>
      <c r="GS57" s="43"/>
      <c r="GT57" s="25"/>
      <c r="GU57" s="43"/>
      <c r="GV57" s="43"/>
      <c r="GW57" s="43"/>
      <c r="GX57" s="43"/>
      <c r="GY57" s="43"/>
      <c r="GZ57" s="25"/>
      <c r="HA57" s="43"/>
      <c r="HB57" s="43"/>
      <c r="HC57" s="43"/>
      <c r="HD57" s="43"/>
      <c r="HE57" s="43"/>
      <c r="HF57" s="25"/>
      <c r="HG57" s="43"/>
      <c r="HH57" s="43"/>
      <c r="HI57" s="43"/>
      <c r="HJ57" s="43"/>
      <c r="HK57" s="43"/>
      <c r="HL57" s="25"/>
      <c r="HM57" s="43"/>
      <c r="HN57" s="43"/>
      <c r="HO57" s="43"/>
      <c r="HP57" s="43"/>
      <c r="HQ57" s="43"/>
      <c r="HR57" s="25"/>
      <c r="HS57" s="43"/>
      <c r="HT57" s="43"/>
      <c r="HU57" s="43"/>
      <c r="HV57" s="43"/>
      <c r="HW57" s="43"/>
      <c r="HX57" s="25"/>
      <c r="HY57" s="606"/>
    </row>
    <row r="58" spans="1:233" ht="21.75" hidden="1" customHeight="1">
      <c r="A58" s="189">
        <f>--SUBTOTAL(2,CN$13:CN58)</f>
        <v>45</v>
      </c>
      <c r="B58" s="755" t="str">
        <f>IF(FILIACIÓN!B55="","",UPPER(FILIACIÓN!B55))</f>
        <v/>
      </c>
      <c r="C58" s="756"/>
      <c r="D58" s="757"/>
      <c r="E58" s="516" t="str">
        <f t="shared" si="3"/>
        <v/>
      </c>
      <c r="F58" s="161"/>
      <c r="G58" s="162"/>
      <c r="H58" s="162"/>
      <c r="I58" s="162"/>
      <c r="J58" s="305"/>
      <c r="K58" s="306"/>
      <c r="L58" s="162"/>
      <c r="M58" s="162"/>
      <c r="N58" s="162"/>
      <c r="O58" s="162"/>
      <c r="P58" s="162"/>
      <c r="Q58" s="162"/>
      <c r="R58" s="162"/>
      <c r="S58" s="162"/>
      <c r="T58" s="162"/>
      <c r="U58" s="305"/>
      <c r="V58" s="306"/>
      <c r="W58" s="162"/>
      <c r="X58" s="162"/>
      <c r="Y58" s="162"/>
      <c r="Z58" s="305"/>
      <c r="AA58" s="306"/>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c r="BS58" s="162"/>
      <c r="BT58" s="162"/>
      <c r="BU58" s="162"/>
      <c r="BV58" s="162"/>
      <c r="BW58" s="163"/>
      <c r="BX58" s="180">
        <f t="shared" si="7"/>
        <v>0</v>
      </c>
      <c r="BY58" s="181">
        <f t="shared" si="8"/>
        <v>0</v>
      </c>
      <c r="BZ58" s="179">
        <f t="shared" si="9"/>
        <v>0</v>
      </c>
      <c r="CA58" s="186">
        <f t="shared" si="10"/>
        <v>0</v>
      </c>
      <c r="CB58" s="186">
        <f t="shared" si="11"/>
        <v>0</v>
      </c>
      <c r="CC58" s="526" t="str">
        <f>FILIACIÓN!Y55</f>
        <v/>
      </c>
      <c r="CD58" s="513" t="str">
        <f t="shared" si="12"/>
        <v/>
      </c>
      <c r="CE58" s="607"/>
      <c r="CF58" s="498"/>
      <c r="CG58" s="499"/>
      <c r="CH58" s="499"/>
      <c r="CI58" s="499"/>
      <c r="CJ58" s="499"/>
      <c r="CK58" s="43"/>
      <c r="CL58" s="43"/>
      <c r="CM58" s="43" t="str">
        <f>IF(FILIACIÓN!Z55="MOSTRAR","1","")</f>
        <v/>
      </c>
      <c r="CN58" s="43">
        <v>45</v>
      </c>
      <c r="CO58" s="43"/>
      <c r="CP58" s="43"/>
      <c r="CQ58" s="43"/>
      <c r="CR58" s="43"/>
      <c r="CS58" s="43"/>
      <c r="CU58" s="43"/>
      <c r="CV58" s="43"/>
      <c r="CW58" s="43"/>
      <c r="CX58" s="43"/>
      <c r="CY58" s="43"/>
      <c r="DA58" s="43"/>
      <c r="DB58" s="43"/>
      <c r="DC58" s="43"/>
      <c r="DD58" s="43"/>
      <c r="DE58" s="43"/>
      <c r="DG58" s="43"/>
      <c r="DH58" s="43"/>
      <c r="DI58" s="43"/>
      <c r="DJ58" s="43"/>
      <c r="DK58" s="43"/>
      <c r="DM58" s="606"/>
      <c r="DP58" s="43"/>
      <c r="DQ58" s="43"/>
      <c r="DR58" s="43"/>
      <c r="DS58" s="43"/>
      <c r="DT58" s="43"/>
      <c r="DV58" s="43"/>
      <c r="DW58" s="43"/>
      <c r="DX58" s="43"/>
      <c r="DY58" s="43"/>
      <c r="DZ58" s="43"/>
      <c r="EB58" s="43"/>
      <c r="EC58" s="43"/>
      <c r="ED58" s="43"/>
      <c r="EE58" s="43"/>
      <c r="EF58" s="43"/>
      <c r="EH58" s="43"/>
      <c r="EI58" s="43"/>
      <c r="EJ58" s="43"/>
      <c r="EK58" s="43"/>
      <c r="EL58" s="43"/>
      <c r="EN58" s="43"/>
      <c r="EO58" s="43"/>
      <c r="EP58" s="43"/>
      <c r="EQ58" s="43"/>
      <c r="ER58" s="43"/>
      <c r="ET58" s="43"/>
      <c r="EU58" s="43"/>
      <c r="EV58" s="43"/>
      <c r="EW58" s="43"/>
      <c r="EX58" s="43"/>
      <c r="EZ58" s="43"/>
      <c r="FC58" s="43"/>
      <c r="FD58" s="43"/>
      <c r="FE58" s="43"/>
      <c r="FF58" s="43"/>
      <c r="FG58" s="43"/>
      <c r="FI58" s="43"/>
      <c r="FJ58" s="43"/>
      <c r="FK58" s="43"/>
      <c r="FL58" s="43"/>
      <c r="FM58" s="43"/>
      <c r="FO58" s="43"/>
      <c r="FP58" s="43"/>
      <c r="FQ58" s="43"/>
      <c r="FR58" s="43"/>
      <c r="FS58" s="43"/>
      <c r="FU58" s="43"/>
      <c r="FV58" s="43"/>
      <c r="FW58" s="43"/>
      <c r="FX58" s="43"/>
      <c r="FY58" s="43"/>
      <c r="GA58" s="43"/>
      <c r="GB58" s="43"/>
      <c r="GC58" s="43"/>
      <c r="GD58" s="43"/>
      <c r="GE58" s="43"/>
      <c r="GG58" s="43"/>
      <c r="GH58" s="43"/>
      <c r="GI58" s="43"/>
      <c r="GJ58" s="43"/>
      <c r="GK58" s="43"/>
      <c r="GM58" s="606"/>
      <c r="GO58" s="43"/>
      <c r="GP58" s="43"/>
      <c r="GQ58" s="43"/>
      <c r="GR58" s="43"/>
      <c r="GS58" s="43"/>
      <c r="GT58" s="25"/>
      <c r="GU58" s="43"/>
      <c r="GV58" s="43"/>
      <c r="GW58" s="43"/>
      <c r="GX58" s="43"/>
      <c r="GY58" s="43"/>
      <c r="GZ58" s="25"/>
      <c r="HA58" s="43"/>
      <c r="HB58" s="43"/>
      <c r="HC58" s="43"/>
      <c r="HD58" s="43"/>
      <c r="HE58" s="43"/>
      <c r="HF58" s="25"/>
      <c r="HG58" s="43"/>
      <c r="HH58" s="43"/>
      <c r="HI58" s="43"/>
      <c r="HJ58" s="43"/>
      <c r="HK58" s="43"/>
      <c r="HL58" s="25"/>
      <c r="HM58" s="43"/>
      <c r="HN58" s="43"/>
      <c r="HO58" s="43"/>
      <c r="HP58" s="43"/>
      <c r="HQ58" s="43"/>
      <c r="HR58" s="25"/>
      <c r="HS58" s="43"/>
      <c r="HT58" s="43"/>
      <c r="HU58" s="43"/>
      <c r="HV58" s="43"/>
      <c r="HW58" s="43"/>
      <c r="HX58" s="25"/>
      <c r="HY58" s="606"/>
    </row>
    <row r="59" spans="1:233" ht="21.75" hidden="1" customHeight="1">
      <c r="A59" s="189">
        <f>--SUBTOTAL(2,CN$13:CN59)</f>
        <v>46</v>
      </c>
      <c r="B59" s="755" t="str">
        <f>IF(FILIACIÓN!B56="","",UPPER(FILIACIÓN!B56))</f>
        <v/>
      </c>
      <c r="C59" s="756"/>
      <c r="D59" s="757"/>
      <c r="E59" s="516" t="str">
        <f t="shared" si="3"/>
        <v/>
      </c>
      <c r="F59" s="161"/>
      <c r="G59" s="162"/>
      <c r="H59" s="162"/>
      <c r="I59" s="162"/>
      <c r="J59" s="305"/>
      <c r="K59" s="306"/>
      <c r="L59" s="162"/>
      <c r="M59" s="162"/>
      <c r="N59" s="162"/>
      <c r="O59" s="162"/>
      <c r="P59" s="162"/>
      <c r="Q59" s="162"/>
      <c r="R59" s="162"/>
      <c r="S59" s="162"/>
      <c r="T59" s="162"/>
      <c r="U59" s="305"/>
      <c r="V59" s="306"/>
      <c r="W59" s="162"/>
      <c r="X59" s="162"/>
      <c r="Y59" s="162"/>
      <c r="Z59" s="305"/>
      <c r="AA59" s="306"/>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c r="BS59" s="162"/>
      <c r="BT59" s="162"/>
      <c r="BU59" s="162"/>
      <c r="BV59" s="162"/>
      <c r="BW59" s="163"/>
      <c r="BX59" s="180">
        <f t="shared" si="7"/>
        <v>0</v>
      </c>
      <c r="BY59" s="181">
        <f t="shared" si="8"/>
        <v>0</v>
      </c>
      <c r="BZ59" s="179">
        <f t="shared" si="9"/>
        <v>0</v>
      </c>
      <c r="CA59" s="186">
        <f t="shared" si="10"/>
        <v>0</v>
      </c>
      <c r="CB59" s="186">
        <f t="shared" si="11"/>
        <v>0</v>
      </c>
      <c r="CC59" s="526" t="str">
        <f>FILIACIÓN!Y56</f>
        <v/>
      </c>
      <c r="CD59" s="513" t="str">
        <f t="shared" si="12"/>
        <v/>
      </c>
      <c r="CE59" s="607"/>
      <c r="CF59" s="498"/>
      <c r="CG59" s="499"/>
      <c r="CH59" s="499"/>
      <c r="CI59" s="499"/>
      <c r="CJ59" s="499"/>
      <c r="CK59" s="43"/>
      <c r="CL59" s="43"/>
      <c r="CM59" s="43" t="str">
        <f>IF(FILIACIÓN!Z56="MOSTRAR","1","")</f>
        <v/>
      </c>
      <c r="CN59" s="43">
        <v>46</v>
      </c>
      <c r="CO59" s="43"/>
      <c r="CP59" s="43"/>
      <c r="CQ59" s="43"/>
      <c r="CR59" s="43"/>
      <c r="CS59" s="43"/>
      <c r="CU59" s="43"/>
      <c r="CV59" s="43"/>
      <c r="CW59" s="43"/>
      <c r="CX59" s="43"/>
      <c r="CY59" s="43"/>
      <c r="DA59" s="43"/>
      <c r="DB59" s="43"/>
      <c r="DC59" s="43"/>
      <c r="DD59" s="43"/>
      <c r="DE59" s="43"/>
      <c r="DG59" s="43"/>
      <c r="DH59" s="43"/>
      <c r="DI59" s="43"/>
      <c r="DJ59" s="43"/>
      <c r="DK59" s="43"/>
      <c r="DM59" s="606"/>
      <c r="DP59" s="43"/>
      <c r="DQ59" s="43"/>
      <c r="DR59" s="43"/>
      <c r="DS59" s="43"/>
      <c r="DT59" s="43"/>
      <c r="DV59" s="43"/>
      <c r="DW59" s="43"/>
      <c r="DX59" s="43"/>
      <c r="DY59" s="43"/>
      <c r="DZ59" s="43"/>
      <c r="EB59" s="43"/>
      <c r="EC59" s="43"/>
      <c r="ED59" s="43"/>
      <c r="EE59" s="43"/>
      <c r="EF59" s="43"/>
      <c r="EH59" s="43"/>
      <c r="EI59" s="43"/>
      <c r="EJ59" s="43"/>
      <c r="EK59" s="43"/>
      <c r="EL59" s="43"/>
      <c r="EN59" s="43"/>
      <c r="EO59" s="43"/>
      <c r="EP59" s="43"/>
      <c r="EQ59" s="43"/>
      <c r="ER59" s="43"/>
      <c r="ET59" s="43"/>
      <c r="EU59" s="43"/>
      <c r="EV59" s="43"/>
      <c r="EW59" s="43"/>
      <c r="EX59" s="43"/>
      <c r="EZ59" s="43"/>
      <c r="FC59" s="43"/>
      <c r="FD59" s="43"/>
      <c r="FE59" s="43"/>
      <c r="FF59" s="43"/>
      <c r="FG59" s="43"/>
      <c r="FI59" s="43"/>
      <c r="FJ59" s="43"/>
      <c r="FK59" s="43"/>
      <c r="FL59" s="43"/>
      <c r="FM59" s="43"/>
      <c r="FO59" s="43"/>
      <c r="FP59" s="43"/>
      <c r="FQ59" s="43"/>
      <c r="FR59" s="43"/>
      <c r="FS59" s="43"/>
      <c r="FU59" s="43"/>
      <c r="FV59" s="43"/>
      <c r="FW59" s="43"/>
      <c r="FX59" s="43"/>
      <c r="FY59" s="43"/>
      <c r="GA59" s="43"/>
      <c r="GB59" s="43"/>
      <c r="GC59" s="43"/>
      <c r="GD59" s="43"/>
      <c r="GE59" s="43"/>
      <c r="GG59" s="43"/>
      <c r="GH59" s="43"/>
      <c r="GI59" s="43"/>
      <c r="GJ59" s="43"/>
      <c r="GK59" s="43"/>
      <c r="GM59" s="606"/>
      <c r="GO59" s="43"/>
      <c r="GP59" s="43"/>
      <c r="GQ59" s="43"/>
      <c r="GR59" s="43"/>
      <c r="GS59" s="43"/>
      <c r="GT59" s="25"/>
      <c r="GU59" s="43"/>
      <c r="GV59" s="43"/>
      <c r="GW59" s="43"/>
      <c r="GX59" s="43"/>
      <c r="GY59" s="43"/>
      <c r="GZ59" s="25"/>
      <c r="HA59" s="43"/>
      <c r="HB59" s="43"/>
      <c r="HC59" s="43"/>
      <c r="HD59" s="43"/>
      <c r="HE59" s="43"/>
      <c r="HF59" s="25"/>
      <c r="HG59" s="43"/>
      <c r="HH59" s="43"/>
      <c r="HI59" s="43"/>
      <c r="HJ59" s="43"/>
      <c r="HK59" s="43"/>
      <c r="HL59" s="25"/>
      <c r="HM59" s="43"/>
      <c r="HN59" s="43"/>
      <c r="HO59" s="43"/>
      <c r="HP59" s="43"/>
      <c r="HQ59" s="43"/>
      <c r="HR59" s="25"/>
      <c r="HS59" s="43"/>
      <c r="HT59" s="43"/>
      <c r="HU59" s="43"/>
      <c r="HV59" s="43"/>
      <c r="HW59" s="43"/>
      <c r="HX59" s="25"/>
      <c r="HY59" s="606"/>
    </row>
    <row r="60" spans="1:233" ht="21.75" hidden="1" customHeight="1">
      <c r="A60" s="189">
        <f>--SUBTOTAL(2,CN$13:CN60)</f>
        <v>47</v>
      </c>
      <c r="B60" s="755" t="str">
        <f>IF(FILIACIÓN!B57="","",UPPER(FILIACIÓN!B57))</f>
        <v/>
      </c>
      <c r="C60" s="756"/>
      <c r="D60" s="757"/>
      <c r="E60" s="516" t="str">
        <f t="shared" si="3"/>
        <v/>
      </c>
      <c r="F60" s="161"/>
      <c r="G60" s="162"/>
      <c r="H60" s="162"/>
      <c r="I60" s="162"/>
      <c r="J60" s="305"/>
      <c r="K60" s="306"/>
      <c r="L60" s="162"/>
      <c r="M60" s="162"/>
      <c r="N60" s="162"/>
      <c r="O60" s="162"/>
      <c r="P60" s="162"/>
      <c r="Q60" s="162"/>
      <c r="R60" s="162"/>
      <c r="S60" s="162"/>
      <c r="T60" s="162"/>
      <c r="U60" s="305"/>
      <c r="V60" s="306"/>
      <c r="W60" s="162"/>
      <c r="X60" s="162"/>
      <c r="Y60" s="162"/>
      <c r="Z60" s="305"/>
      <c r="AA60" s="306"/>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3"/>
      <c r="BX60" s="180">
        <f t="shared" si="7"/>
        <v>0</v>
      </c>
      <c r="BY60" s="181">
        <f t="shared" si="8"/>
        <v>0</v>
      </c>
      <c r="BZ60" s="179">
        <f t="shared" si="9"/>
        <v>0</v>
      </c>
      <c r="CA60" s="186">
        <f t="shared" si="10"/>
        <v>0</v>
      </c>
      <c r="CB60" s="186">
        <f t="shared" si="11"/>
        <v>0</v>
      </c>
      <c r="CC60" s="526" t="str">
        <f>FILIACIÓN!Y57</f>
        <v/>
      </c>
      <c r="CD60" s="513" t="str">
        <f t="shared" si="12"/>
        <v/>
      </c>
      <c r="CE60" s="607"/>
      <c r="CF60" s="498"/>
      <c r="CG60" s="499"/>
      <c r="CH60" s="499"/>
      <c r="CI60" s="499"/>
      <c r="CJ60" s="499"/>
      <c r="CK60" s="43"/>
      <c r="CL60" s="43"/>
      <c r="CM60" s="43" t="str">
        <f>IF(FILIACIÓN!Z57="MOSTRAR","1","")</f>
        <v/>
      </c>
      <c r="CN60" s="43">
        <v>47</v>
      </c>
      <c r="CO60" s="43"/>
      <c r="CP60" s="43"/>
      <c r="CQ60" s="43"/>
      <c r="CR60" s="43"/>
      <c r="CS60" s="43"/>
      <c r="CU60" s="43"/>
      <c r="CV60" s="43"/>
      <c r="CW60" s="43"/>
      <c r="CX60" s="43"/>
      <c r="CY60" s="43"/>
      <c r="DA60" s="43"/>
      <c r="DB60" s="43"/>
      <c r="DC60" s="43"/>
      <c r="DD60" s="43"/>
      <c r="DE60" s="43"/>
      <c r="DG60" s="43"/>
      <c r="DH60" s="43"/>
      <c r="DI60" s="43"/>
      <c r="DJ60" s="43"/>
      <c r="DK60" s="43"/>
      <c r="DM60" s="606"/>
      <c r="DP60" s="43"/>
      <c r="DQ60" s="43"/>
      <c r="DR60" s="43"/>
      <c r="DS60" s="43"/>
      <c r="DT60" s="43"/>
      <c r="DV60" s="43"/>
      <c r="DW60" s="43"/>
      <c r="DX60" s="43"/>
      <c r="DY60" s="43"/>
      <c r="DZ60" s="43"/>
      <c r="EB60" s="43"/>
      <c r="EC60" s="43"/>
      <c r="ED60" s="43"/>
      <c r="EE60" s="43"/>
      <c r="EF60" s="43"/>
      <c r="EH60" s="43"/>
      <c r="EI60" s="43"/>
      <c r="EJ60" s="43"/>
      <c r="EK60" s="43"/>
      <c r="EL60" s="43"/>
      <c r="EN60" s="43"/>
      <c r="EO60" s="43"/>
      <c r="EP60" s="43"/>
      <c r="EQ60" s="43"/>
      <c r="ER60" s="43"/>
      <c r="ET60" s="43"/>
      <c r="EU60" s="43"/>
      <c r="EV60" s="43"/>
      <c r="EW60" s="43"/>
      <c r="EX60" s="43"/>
      <c r="EZ60" s="43"/>
      <c r="FC60" s="43"/>
      <c r="FD60" s="43"/>
      <c r="FE60" s="43"/>
      <c r="FF60" s="43"/>
      <c r="FG60" s="43"/>
      <c r="FI60" s="43"/>
      <c r="FJ60" s="43"/>
      <c r="FK60" s="43"/>
      <c r="FL60" s="43"/>
      <c r="FM60" s="43"/>
      <c r="FO60" s="43"/>
      <c r="FP60" s="43"/>
      <c r="FQ60" s="43"/>
      <c r="FR60" s="43"/>
      <c r="FS60" s="43"/>
      <c r="FU60" s="43"/>
      <c r="FV60" s="43"/>
      <c r="FW60" s="43"/>
      <c r="FX60" s="43"/>
      <c r="FY60" s="43"/>
      <c r="GA60" s="43"/>
      <c r="GB60" s="43"/>
      <c r="GC60" s="43"/>
      <c r="GD60" s="43"/>
      <c r="GE60" s="43"/>
      <c r="GG60" s="43"/>
      <c r="GH60" s="43"/>
      <c r="GI60" s="43"/>
      <c r="GJ60" s="43"/>
      <c r="GK60" s="43"/>
      <c r="GM60" s="606"/>
      <c r="GO60" s="43"/>
      <c r="GP60" s="43"/>
      <c r="GQ60" s="43"/>
      <c r="GR60" s="43"/>
      <c r="GS60" s="43"/>
      <c r="GT60" s="25"/>
      <c r="GU60" s="43"/>
      <c r="GV60" s="43"/>
      <c r="GW60" s="43"/>
      <c r="GX60" s="43"/>
      <c r="GY60" s="43"/>
      <c r="GZ60" s="25"/>
      <c r="HA60" s="43"/>
      <c r="HB60" s="43"/>
      <c r="HC60" s="43"/>
      <c r="HD60" s="43"/>
      <c r="HE60" s="43"/>
      <c r="HF60" s="25"/>
      <c r="HG60" s="43"/>
      <c r="HH60" s="43"/>
      <c r="HI60" s="43"/>
      <c r="HJ60" s="43"/>
      <c r="HK60" s="43"/>
      <c r="HL60" s="25"/>
      <c r="HM60" s="43"/>
      <c r="HN60" s="43"/>
      <c r="HO60" s="43"/>
      <c r="HP60" s="43"/>
      <c r="HQ60" s="43"/>
      <c r="HR60" s="25"/>
      <c r="HS60" s="43"/>
      <c r="HT60" s="43"/>
      <c r="HU60" s="43"/>
      <c r="HV60" s="43"/>
      <c r="HW60" s="43"/>
      <c r="HX60" s="25"/>
      <c r="HY60" s="606"/>
    </row>
    <row r="61" spans="1:233" ht="21.75" hidden="1" customHeight="1">
      <c r="A61" s="189">
        <f>--SUBTOTAL(2,CN$13:CN61)</f>
        <v>48</v>
      </c>
      <c r="B61" s="755" t="str">
        <f>IF(FILIACIÓN!B58="","",UPPER(FILIACIÓN!B58))</f>
        <v/>
      </c>
      <c r="C61" s="756"/>
      <c r="D61" s="757"/>
      <c r="E61" s="516" t="str">
        <f t="shared" si="3"/>
        <v/>
      </c>
      <c r="F61" s="161"/>
      <c r="G61" s="162"/>
      <c r="H61" s="162"/>
      <c r="I61" s="162"/>
      <c r="J61" s="305"/>
      <c r="K61" s="306"/>
      <c r="L61" s="162"/>
      <c r="M61" s="162"/>
      <c r="N61" s="162"/>
      <c r="O61" s="162"/>
      <c r="P61" s="162"/>
      <c r="Q61" s="162"/>
      <c r="R61" s="162"/>
      <c r="S61" s="162"/>
      <c r="T61" s="162"/>
      <c r="U61" s="305"/>
      <c r="V61" s="306"/>
      <c r="W61" s="162"/>
      <c r="X61" s="162"/>
      <c r="Y61" s="162"/>
      <c r="Z61" s="305"/>
      <c r="AA61" s="306"/>
      <c r="AB61" s="162"/>
      <c r="AC61" s="162"/>
      <c r="AD61" s="162"/>
      <c r="AE61" s="162"/>
      <c r="AF61" s="162"/>
      <c r="AG61" s="162"/>
      <c r="AH61" s="162"/>
      <c r="AI61" s="162"/>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c r="BS61" s="162"/>
      <c r="BT61" s="162"/>
      <c r="BU61" s="162"/>
      <c r="BV61" s="162"/>
      <c r="BW61" s="163"/>
      <c r="BX61" s="180">
        <f t="shared" si="7"/>
        <v>0</v>
      </c>
      <c r="BY61" s="181">
        <f t="shared" si="8"/>
        <v>0</v>
      </c>
      <c r="BZ61" s="179">
        <f t="shared" si="9"/>
        <v>0</v>
      </c>
      <c r="CA61" s="186">
        <f t="shared" si="10"/>
        <v>0</v>
      </c>
      <c r="CB61" s="186">
        <f t="shared" si="11"/>
        <v>0</v>
      </c>
      <c r="CC61" s="526" t="str">
        <f>FILIACIÓN!Y58</f>
        <v/>
      </c>
      <c r="CD61" s="513" t="str">
        <f t="shared" si="12"/>
        <v/>
      </c>
      <c r="CE61" s="607"/>
      <c r="CF61" s="498"/>
      <c r="CG61" s="499"/>
      <c r="CH61" s="499"/>
      <c r="CI61" s="499"/>
      <c r="CJ61" s="499"/>
      <c r="CK61" s="43"/>
      <c r="CL61" s="43"/>
      <c r="CM61" s="43" t="str">
        <f>IF(FILIACIÓN!Z58="MOSTRAR","1","")</f>
        <v/>
      </c>
      <c r="CN61" s="43">
        <v>48</v>
      </c>
      <c r="CO61" s="43"/>
      <c r="CP61" s="43"/>
      <c r="CQ61" s="43"/>
      <c r="CR61" s="43"/>
      <c r="CS61" s="43"/>
      <c r="CU61" s="43"/>
      <c r="CV61" s="43"/>
      <c r="CW61" s="43"/>
      <c r="CX61" s="43"/>
      <c r="CY61" s="43"/>
      <c r="DA61" s="43"/>
      <c r="DB61" s="43"/>
      <c r="DC61" s="43"/>
      <c r="DD61" s="43"/>
      <c r="DE61" s="43"/>
      <c r="DG61" s="43"/>
      <c r="DH61" s="43"/>
      <c r="DI61" s="43"/>
      <c r="DJ61" s="43"/>
      <c r="DK61" s="43"/>
      <c r="DM61" s="606"/>
      <c r="DP61" s="43"/>
      <c r="DQ61" s="43"/>
      <c r="DR61" s="43"/>
      <c r="DS61" s="43"/>
      <c r="DT61" s="43"/>
      <c r="DV61" s="43"/>
      <c r="DW61" s="43"/>
      <c r="DX61" s="43"/>
      <c r="DY61" s="43"/>
      <c r="DZ61" s="43"/>
      <c r="EB61" s="43"/>
      <c r="EC61" s="43"/>
      <c r="ED61" s="43"/>
      <c r="EE61" s="43"/>
      <c r="EF61" s="43"/>
      <c r="EH61" s="43"/>
      <c r="EI61" s="43"/>
      <c r="EJ61" s="43"/>
      <c r="EK61" s="43"/>
      <c r="EL61" s="43"/>
      <c r="EN61" s="43"/>
      <c r="EO61" s="43"/>
      <c r="EP61" s="43"/>
      <c r="EQ61" s="43"/>
      <c r="ER61" s="43"/>
      <c r="ET61" s="43"/>
      <c r="EU61" s="43"/>
      <c r="EV61" s="43"/>
      <c r="EW61" s="43"/>
      <c r="EX61" s="43"/>
      <c r="EZ61" s="43"/>
      <c r="FC61" s="43"/>
      <c r="FD61" s="43"/>
      <c r="FE61" s="43"/>
      <c r="FF61" s="43"/>
      <c r="FG61" s="43"/>
      <c r="FI61" s="43"/>
      <c r="FJ61" s="43"/>
      <c r="FK61" s="43"/>
      <c r="FL61" s="43"/>
      <c r="FM61" s="43"/>
      <c r="FO61" s="43"/>
      <c r="FP61" s="43"/>
      <c r="FQ61" s="43"/>
      <c r="FR61" s="43"/>
      <c r="FS61" s="43"/>
      <c r="FU61" s="43"/>
      <c r="FV61" s="43"/>
      <c r="FW61" s="43"/>
      <c r="FX61" s="43"/>
      <c r="FY61" s="43"/>
      <c r="GA61" s="43"/>
      <c r="GB61" s="43"/>
      <c r="GC61" s="43"/>
      <c r="GD61" s="43"/>
      <c r="GE61" s="43"/>
      <c r="GG61" s="43"/>
      <c r="GH61" s="43"/>
      <c r="GI61" s="43"/>
      <c r="GJ61" s="43"/>
      <c r="GK61" s="43"/>
      <c r="GM61" s="606"/>
      <c r="GO61" s="43"/>
      <c r="GP61" s="43"/>
      <c r="GQ61" s="43"/>
      <c r="GR61" s="43"/>
      <c r="GS61" s="43"/>
      <c r="GT61" s="25"/>
      <c r="GU61" s="43"/>
      <c r="GV61" s="43"/>
      <c r="GW61" s="43"/>
      <c r="GX61" s="43"/>
      <c r="GY61" s="43"/>
      <c r="GZ61" s="25"/>
      <c r="HA61" s="43"/>
      <c r="HB61" s="43"/>
      <c r="HC61" s="43"/>
      <c r="HD61" s="43"/>
      <c r="HE61" s="43"/>
      <c r="HF61" s="25"/>
      <c r="HG61" s="43"/>
      <c r="HH61" s="43"/>
      <c r="HI61" s="43"/>
      <c r="HJ61" s="43"/>
      <c r="HK61" s="43"/>
      <c r="HL61" s="25"/>
      <c r="HM61" s="43"/>
      <c r="HN61" s="43"/>
      <c r="HO61" s="43"/>
      <c r="HP61" s="43"/>
      <c r="HQ61" s="43"/>
      <c r="HR61" s="25"/>
      <c r="HS61" s="43"/>
      <c r="HT61" s="43"/>
      <c r="HU61" s="43"/>
      <c r="HV61" s="43"/>
      <c r="HW61" s="43"/>
      <c r="HX61" s="25"/>
      <c r="HY61" s="606"/>
    </row>
    <row r="62" spans="1:233" ht="21.75" hidden="1" customHeight="1">
      <c r="A62" s="189">
        <f>--SUBTOTAL(2,CN$13:CN62)</f>
        <v>49</v>
      </c>
      <c r="B62" s="755" t="str">
        <f>IF(FILIACIÓN!B59="","",UPPER(FILIACIÓN!B59))</f>
        <v/>
      </c>
      <c r="C62" s="756"/>
      <c r="D62" s="757"/>
      <c r="E62" s="516" t="str">
        <f t="shared" si="3"/>
        <v/>
      </c>
      <c r="F62" s="161"/>
      <c r="G62" s="162"/>
      <c r="H62" s="162"/>
      <c r="I62" s="162"/>
      <c r="J62" s="305"/>
      <c r="K62" s="306"/>
      <c r="L62" s="162"/>
      <c r="M62" s="162"/>
      <c r="N62" s="162"/>
      <c r="O62" s="162"/>
      <c r="P62" s="162"/>
      <c r="Q62" s="162"/>
      <c r="R62" s="162"/>
      <c r="S62" s="162"/>
      <c r="T62" s="162"/>
      <c r="U62" s="305"/>
      <c r="V62" s="306"/>
      <c r="W62" s="162"/>
      <c r="X62" s="162"/>
      <c r="Y62" s="162"/>
      <c r="Z62" s="305"/>
      <c r="AA62" s="306"/>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c r="BS62" s="162"/>
      <c r="BT62" s="162"/>
      <c r="BU62" s="162"/>
      <c r="BV62" s="162"/>
      <c r="BW62" s="163"/>
      <c r="BX62" s="180">
        <f t="shared" si="4"/>
        <v>0</v>
      </c>
      <c r="BY62" s="181">
        <f t="shared" si="5"/>
        <v>0</v>
      </c>
      <c r="BZ62" s="179">
        <f t="shared" si="0"/>
        <v>0</v>
      </c>
      <c r="CA62" s="186">
        <f t="shared" si="1"/>
        <v>0</v>
      </c>
      <c r="CB62" s="186">
        <f t="shared" si="6"/>
        <v>0</v>
      </c>
      <c r="CC62" s="526" t="str">
        <f>FILIACIÓN!Y59</f>
        <v/>
      </c>
      <c r="CD62" s="513" t="str">
        <f>IFERROR(IF($CD$8="","",SUM(($B$70*BZ62)/$CD$8,($B$67*CA62)/$CD$8,($B$69*BX62)/$CD$8)),"")</f>
        <v/>
      </c>
      <c r="CE62" s="78"/>
      <c r="CF62" s="498"/>
      <c r="CG62" s="499"/>
      <c r="CH62" s="499"/>
      <c r="CI62" s="499"/>
      <c r="CJ62" s="499"/>
      <c r="CK62" s="43"/>
      <c r="CL62" s="43"/>
      <c r="CM62" s="43" t="str">
        <f>IF(FILIACIÓN!Z59="MOSTRAR","1","")</f>
        <v/>
      </c>
      <c r="CN62" s="43">
        <v>49</v>
      </c>
      <c r="CO62" s="43"/>
      <c r="CP62" s="43"/>
      <c r="CQ62" s="43"/>
      <c r="CR62" s="43"/>
      <c r="CS62" s="43"/>
      <c r="CU62" s="43"/>
      <c r="CV62" s="43"/>
      <c r="CW62" s="43"/>
      <c r="CX62" s="43"/>
      <c r="CY62" s="43"/>
      <c r="DA62" s="43"/>
      <c r="DB62" s="43"/>
      <c r="DC62" s="43"/>
      <c r="DD62" s="43"/>
      <c r="DE62" s="43"/>
      <c r="DG62" s="43"/>
      <c r="DH62" s="43"/>
      <c r="DI62" s="43"/>
      <c r="DJ62" s="43"/>
      <c r="DK62" s="43"/>
      <c r="DP62" s="43"/>
      <c r="DQ62" s="43"/>
      <c r="DR62" s="43"/>
      <c r="DS62" s="43"/>
      <c r="DT62" s="43"/>
      <c r="DV62" s="43"/>
      <c r="DW62" s="43"/>
      <c r="DX62" s="43"/>
      <c r="DY62" s="43"/>
      <c r="DZ62" s="43"/>
      <c r="EB62" s="43"/>
      <c r="EC62" s="43"/>
      <c r="ED62" s="43"/>
      <c r="EE62" s="43"/>
      <c r="EF62" s="43"/>
      <c r="EH62" s="43"/>
      <c r="EI62" s="43"/>
      <c r="EJ62" s="43"/>
      <c r="EK62" s="43"/>
      <c r="EL62" s="43"/>
      <c r="EN62" s="43"/>
      <c r="EO62" s="43"/>
      <c r="EP62" s="43"/>
      <c r="EQ62" s="43"/>
      <c r="ER62" s="43"/>
      <c r="ET62" s="43"/>
      <c r="EU62" s="43"/>
      <c r="EV62" s="43"/>
      <c r="EW62" s="43"/>
      <c r="EX62" s="43"/>
      <c r="EZ62" s="43"/>
      <c r="FC62" s="43"/>
      <c r="FD62" s="43"/>
      <c r="FE62" s="43"/>
      <c r="FF62" s="43"/>
      <c r="FG62" s="43"/>
      <c r="FI62" s="43"/>
      <c r="FJ62" s="43"/>
      <c r="FK62" s="43"/>
      <c r="FL62" s="43"/>
      <c r="FM62" s="43"/>
      <c r="FO62" s="43"/>
      <c r="FP62" s="43"/>
      <c r="FQ62" s="43"/>
      <c r="FR62" s="43"/>
      <c r="FS62" s="43"/>
      <c r="FU62" s="43"/>
      <c r="FV62" s="43"/>
      <c r="FW62" s="43"/>
      <c r="FX62" s="43"/>
      <c r="FY62" s="43"/>
      <c r="GA62" s="43"/>
      <c r="GB62" s="43"/>
      <c r="GC62" s="43"/>
      <c r="GD62" s="43"/>
      <c r="GE62" s="43"/>
      <c r="GG62" s="43"/>
      <c r="GH62" s="43"/>
      <c r="GI62" s="43"/>
      <c r="GJ62" s="43"/>
      <c r="GK62" s="43"/>
      <c r="GM62" s="77"/>
      <c r="GO62" s="43"/>
      <c r="GP62" s="43"/>
      <c r="GQ62" s="43"/>
      <c r="GR62" s="43"/>
      <c r="GS62" s="43"/>
      <c r="GT62" s="25"/>
      <c r="GU62" s="43"/>
      <c r="GV62" s="43"/>
      <c r="GW62" s="43"/>
      <c r="GX62" s="43"/>
      <c r="GY62" s="43"/>
      <c r="GZ62" s="25"/>
      <c r="HA62" s="43"/>
      <c r="HB62" s="43"/>
      <c r="HC62" s="43"/>
      <c r="HD62" s="43"/>
      <c r="HE62" s="43"/>
      <c r="HF62" s="25"/>
      <c r="HG62" s="43"/>
      <c r="HH62" s="43"/>
      <c r="HI62" s="43"/>
      <c r="HJ62" s="43"/>
      <c r="HK62" s="43"/>
      <c r="HL62" s="25"/>
      <c r="HM62" s="43"/>
      <c r="HN62" s="43"/>
      <c r="HO62" s="43"/>
      <c r="HP62" s="43"/>
      <c r="HQ62" s="43"/>
      <c r="HR62" s="25"/>
      <c r="HS62" s="43"/>
      <c r="HT62" s="43"/>
      <c r="HU62" s="43"/>
      <c r="HV62" s="43"/>
      <c r="HW62" s="43"/>
      <c r="HX62" s="25"/>
      <c r="HY62" s="77"/>
    </row>
    <row r="63" spans="1:233" ht="21.75" hidden="1" customHeight="1" thickBot="1">
      <c r="A63" s="190">
        <f>--SUBTOTAL(2,CN$13:CN63)</f>
        <v>50</v>
      </c>
      <c r="B63" s="761" t="str">
        <f>IF(FILIACIÓN!B60="","",UPPER(FILIACIÓN!B60))</f>
        <v/>
      </c>
      <c r="C63" s="762"/>
      <c r="D63" s="763"/>
      <c r="E63" s="517" t="str">
        <f t="shared" si="3"/>
        <v/>
      </c>
      <c r="F63" s="164"/>
      <c r="G63" s="165"/>
      <c r="H63" s="165"/>
      <c r="I63" s="165"/>
      <c r="J63" s="307"/>
      <c r="K63" s="308"/>
      <c r="L63" s="165"/>
      <c r="M63" s="165"/>
      <c r="N63" s="165"/>
      <c r="O63" s="165"/>
      <c r="P63" s="165"/>
      <c r="Q63" s="165"/>
      <c r="R63" s="165"/>
      <c r="S63" s="165"/>
      <c r="T63" s="165"/>
      <c r="U63" s="307"/>
      <c r="V63" s="308"/>
      <c r="W63" s="165"/>
      <c r="X63" s="165"/>
      <c r="Y63" s="165"/>
      <c r="Z63" s="307"/>
      <c r="AA63" s="308"/>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6"/>
      <c r="BX63" s="183">
        <f t="shared" si="4"/>
        <v>0</v>
      </c>
      <c r="BY63" s="184">
        <f t="shared" si="5"/>
        <v>0</v>
      </c>
      <c r="BZ63" s="182">
        <f t="shared" si="0"/>
        <v>0</v>
      </c>
      <c r="CA63" s="187">
        <f t="shared" si="1"/>
        <v>0</v>
      </c>
      <c r="CB63" s="187">
        <f t="shared" ref="CB63" si="13">SUM(BZ63:CA63)</f>
        <v>0</v>
      </c>
      <c r="CC63" s="527" t="str">
        <f>FILIACIÓN!Y60</f>
        <v/>
      </c>
      <c r="CD63" s="514" t="str">
        <f>IFERROR(IF($CD$8="","",SUM(($B$70*BZ63)/$CD$8,($B$67*CA63)/$CD$8,($B$69*BX63)/$CD$8)),"")</f>
        <v/>
      </c>
      <c r="CE63" s="126"/>
      <c r="CF63" s="500"/>
      <c r="CG63" s="501"/>
      <c r="CH63" s="501"/>
      <c r="CI63" s="501"/>
      <c r="CJ63" s="501"/>
      <c r="CK63" s="43"/>
      <c r="CL63" s="43"/>
      <c r="CM63" s="43" t="str">
        <f>IF(FILIACIÓN!Z60="MOSTRAR","1","")</f>
        <v/>
      </c>
      <c r="CN63" s="43">
        <v>50</v>
      </c>
      <c r="CO63" s="43"/>
      <c r="CP63" s="43"/>
      <c r="CQ63" s="43"/>
      <c r="CR63" s="43"/>
      <c r="CS63" s="43"/>
      <c r="CU63" s="43"/>
      <c r="CV63" s="43"/>
      <c r="CW63" s="43"/>
      <c r="CX63" s="43"/>
      <c r="CY63" s="43"/>
      <c r="DA63" s="43"/>
      <c r="DB63" s="43"/>
      <c r="DC63" s="43"/>
      <c r="DD63" s="43"/>
      <c r="DE63" s="43"/>
      <c r="DG63" s="43"/>
      <c r="DH63" s="43"/>
      <c r="DI63" s="43"/>
      <c r="DJ63" s="43"/>
      <c r="DK63" s="43"/>
      <c r="DM63" s="125"/>
      <c r="DP63" s="43"/>
      <c r="DQ63" s="43"/>
      <c r="DR63" s="43"/>
      <c r="DS63" s="43"/>
      <c r="DT63" s="43"/>
      <c r="DV63" s="43"/>
      <c r="DW63" s="43"/>
      <c r="DX63" s="43"/>
      <c r="DY63" s="43"/>
      <c r="DZ63" s="43"/>
      <c r="EB63" s="43"/>
      <c r="EC63" s="43"/>
      <c r="ED63" s="43"/>
      <c r="EE63" s="43"/>
      <c r="EF63" s="43"/>
      <c r="EH63" s="43"/>
      <c r="EI63" s="43"/>
      <c r="EJ63" s="43"/>
      <c r="EK63" s="43"/>
      <c r="EL63" s="43"/>
      <c r="EN63" s="43"/>
      <c r="EO63" s="43"/>
      <c r="EP63" s="43"/>
      <c r="EQ63" s="43"/>
      <c r="ER63" s="43"/>
      <c r="ET63" s="43"/>
      <c r="EU63" s="43"/>
      <c r="EV63" s="43"/>
      <c r="EW63" s="43"/>
      <c r="EX63" s="43"/>
      <c r="EZ63" s="43"/>
      <c r="FC63" s="43"/>
      <c r="FD63" s="43"/>
      <c r="FE63" s="43"/>
      <c r="FF63" s="43"/>
      <c r="FG63" s="43"/>
      <c r="FI63" s="43"/>
      <c r="FJ63" s="43"/>
      <c r="FK63" s="43"/>
      <c r="FL63" s="43"/>
      <c r="FM63" s="43"/>
      <c r="FO63" s="43"/>
      <c r="FP63" s="43"/>
      <c r="FQ63" s="43"/>
      <c r="FR63" s="43"/>
      <c r="FS63" s="43"/>
      <c r="FU63" s="43"/>
      <c r="FV63" s="43"/>
      <c r="FW63" s="43"/>
      <c r="FX63" s="43"/>
      <c r="FY63" s="43"/>
      <c r="GA63" s="43"/>
      <c r="GB63" s="43"/>
      <c r="GC63" s="43"/>
      <c r="GD63" s="43"/>
      <c r="GE63" s="43"/>
      <c r="GG63" s="43"/>
      <c r="GH63" s="43"/>
      <c r="GI63" s="43"/>
      <c r="GJ63" s="43"/>
      <c r="GK63" s="43"/>
      <c r="GM63" s="125"/>
      <c r="GO63" s="43"/>
      <c r="GP63" s="43"/>
      <c r="GQ63" s="43"/>
      <c r="GR63" s="43"/>
      <c r="GS63" s="43"/>
      <c r="GT63" s="25"/>
      <c r="GU63" s="43"/>
      <c r="GV63" s="43"/>
      <c r="GW63" s="43"/>
      <c r="GX63" s="43"/>
      <c r="GY63" s="43"/>
      <c r="GZ63" s="25"/>
      <c r="HA63" s="43"/>
      <c r="HB63" s="43"/>
      <c r="HC63" s="43"/>
      <c r="HD63" s="43"/>
      <c r="HE63" s="43"/>
      <c r="HF63" s="25"/>
      <c r="HG63" s="43"/>
      <c r="HH63" s="43"/>
      <c r="HI63" s="43"/>
      <c r="HJ63" s="43"/>
      <c r="HK63" s="43"/>
      <c r="HL63" s="25"/>
      <c r="HM63" s="43"/>
      <c r="HN63" s="43"/>
      <c r="HO63" s="43"/>
      <c r="HP63" s="43"/>
      <c r="HQ63" s="43"/>
      <c r="HR63" s="25"/>
      <c r="HS63" s="43"/>
      <c r="HT63" s="43"/>
      <c r="HU63" s="43"/>
      <c r="HV63" s="43"/>
      <c r="HW63" s="43"/>
      <c r="HX63" s="25"/>
      <c r="HY63" s="125"/>
    </row>
    <row r="64" spans="1:233" ht="20.25" customHeight="1" thickBot="1">
      <c r="A64" s="97"/>
      <c r="B64" s="73"/>
      <c r="C64" s="73"/>
      <c r="D64" s="359" t="s">
        <v>178</v>
      </c>
      <c r="E64" s="490"/>
      <c r="F64" s="127">
        <f t="shared" ref="F64:BV64" si="14">SUM(COUNTIF(F14:F63,"A"),COUNTIF(F14:F63,"T"))</f>
        <v>0</v>
      </c>
      <c r="G64" s="128">
        <f t="shared" si="14"/>
        <v>0</v>
      </c>
      <c r="H64" s="128">
        <f t="shared" si="14"/>
        <v>0</v>
      </c>
      <c r="I64" s="128">
        <f t="shared" si="14"/>
        <v>0</v>
      </c>
      <c r="J64" s="128">
        <f t="shared" si="14"/>
        <v>0</v>
      </c>
      <c r="K64" s="128">
        <f t="shared" si="14"/>
        <v>0</v>
      </c>
      <c r="L64" s="128">
        <f t="shared" si="14"/>
        <v>0</v>
      </c>
      <c r="M64" s="129">
        <f t="shared" si="14"/>
        <v>0</v>
      </c>
      <c r="N64" s="129">
        <f t="shared" si="14"/>
        <v>0</v>
      </c>
      <c r="O64" s="129">
        <f t="shared" si="14"/>
        <v>0</v>
      </c>
      <c r="P64" s="129">
        <f t="shared" si="14"/>
        <v>0</v>
      </c>
      <c r="Q64" s="129">
        <f t="shared" si="14"/>
        <v>0</v>
      </c>
      <c r="R64" s="129">
        <f t="shared" si="14"/>
        <v>0</v>
      </c>
      <c r="S64" s="129">
        <f t="shared" si="14"/>
        <v>0</v>
      </c>
      <c r="T64" s="129">
        <f t="shared" si="14"/>
        <v>0</v>
      </c>
      <c r="U64" s="129">
        <f t="shared" si="14"/>
        <v>0</v>
      </c>
      <c r="V64" s="128">
        <f t="shared" si="14"/>
        <v>0</v>
      </c>
      <c r="W64" s="128">
        <f t="shared" si="14"/>
        <v>0</v>
      </c>
      <c r="X64" s="128">
        <f t="shared" si="14"/>
        <v>0</v>
      </c>
      <c r="Y64" s="128">
        <f t="shared" si="14"/>
        <v>0</v>
      </c>
      <c r="Z64" s="128">
        <f t="shared" si="14"/>
        <v>0</v>
      </c>
      <c r="AA64" s="128">
        <f t="shared" si="14"/>
        <v>0</v>
      </c>
      <c r="AB64" s="128">
        <f t="shared" si="14"/>
        <v>0</v>
      </c>
      <c r="AC64" s="128">
        <f t="shared" si="14"/>
        <v>0</v>
      </c>
      <c r="AD64" s="128">
        <f t="shared" si="14"/>
        <v>0</v>
      </c>
      <c r="AE64" s="128">
        <f t="shared" si="14"/>
        <v>0</v>
      </c>
      <c r="AF64" s="128">
        <f t="shared" si="14"/>
        <v>0</v>
      </c>
      <c r="AG64" s="128">
        <f t="shared" si="14"/>
        <v>0</v>
      </c>
      <c r="AH64" s="128">
        <f t="shared" si="14"/>
        <v>0</v>
      </c>
      <c r="AI64" s="128">
        <f t="shared" si="14"/>
        <v>0</v>
      </c>
      <c r="AJ64" s="128">
        <f t="shared" si="14"/>
        <v>0</v>
      </c>
      <c r="AK64" s="128">
        <f t="shared" si="14"/>
        <v>0</v>
      </c>
      <c r="AL64" s="128">
        <f t="shared" si="14"/>
        <v>0</v>
      </c>
      <c r="AM64" s="128">
        <f t="shared" si="14"/>
        <v>0</v>
      </c>
      <c r="AN64" s="128">
        <f t="shared" si="14"/>
        <v>0</v>
      </c>
      <c r="AO64" s="128">
        <f t="shared" si="14"/>
        <v>0</v>
      </c>
      <c r="AP64" s="128">
        <f t="shared" si="14"/>
        <v>0</v>
      </c>
      <c r="AQ64" s="128">
        <f t="shared" si="14"/>
        <v>0</v>
      </c>
      <c r="AR64" s="128">
        <f t="shared" ref="AR64:BU64" si="15">SUM(COUNTIF(AR14:AR63,"A"),COUNTIF(AR14:AR63,"T"))</f>
        <v>0</v>
      </c>
      <c r="AS64" s="128">
        <f t="shared" si="15"/>
        <v>0</v>
      </c>
      <c r="AT64" s="128">
        <f t="shared" si="15"/>
        <v>0</v>
      </c>
      <c r="AU64" s="128">
        <f t="shared" si="15"/>
        <v>0</v>
      </c>
      <c r="AV64" s="128">
        <f t="shared" si="15"/>
        <v>0</v>
      </c>
      <c r="AW64" s="128">
        <f t="shared" si="15"/>
        <v>0</v>
      </c>
      <c r="AX64" s="128">
        <f t="shared" si="15"/>
        <v>0</v>
      </c>
      <c r="AY64" s="128">
        <f t="shared" si="15"/>
        <v>0</v>
      </c>
      <c r="AZ64" s="128">
        <f t="shared" si="15"/>
        <v>0</v>
      </c>
      <c r="BA64" s="128">
        <f t="shared" si="15"/>
        <v>0</v>
      </c>
      <c r="BB64" s="128">
        <f t="shared" si="15"/>
        <v>0</v>
      </c>
      <c r="BC64" s="128">
        <f t="shared" si="15"/>
        <v>0</v>
      </c>
      <c r="BD64" s="128">
        <f t="shared" si="15"/>
        <v>0</v>
      </c>
      <c r="BE64" s="128">
        <f t="shared" si="15"/>
        <v>0</v>
      </c>
      <c r="BF64" s="128">
        <f t="shared" si="15"/>
        <v>0</v>
      </c>
      <c r="BG64" s="128">
        <f t="shared" si="15"/>
        <v>0</v>
      </c>
      <c r="BH64" s="128">
        <f t="shared" si="15"/>
        <v>0</v>
      </c>
      <c r="BI64" s="128">
        <f t="shared" si="15"/>
        <v>0</v>
      </c>
      <c r="BJ64" s="128">
        <f t="shared" si="15"/>
        <v>0</v>
      </c>
      <c r="BK64" s="128">
        <f t="shared" si="15"/>
        <v>0</v>
      </c>
      <c r="BL64" s="128">
        <f t="shared" si="15"/>
        <v>0</v>
      </c>
      <c r="BM64" s="128">
        <f t="shared" si="15"/>
        <v>0</v>
      </c>
      <c r="BN64" s="128">
        <f t="shared" si="15"/>
        <v>0</v>
      </c>
      <c r="BO64" s="128">
        <f t="shared" si="15"/>
        <v>0</v>
      </c>
      <c r="BP64" s="128">
        <f t="shared" si="15"/>
        <v>0</v>
      </c>
      <c r="BQ64" s="128">
        <f t="shared" si="15"/>
        <v>0</v>
      </c>
      <c r="BR64" s="128">
        <f t="shared" si="15"/>
        <v>0</v>
      </c>
      <c r="BS64" s="128">
        <f t="shared" si="15"/>
        <v>0</v>
      </c>
      <c r="BT64" s="128">
        <f t="shared" si="15"/>
        <v>0</v>
      </c>
      <c r="BU64" s="128">
        <f t="shared" si="15"/>
        <v>0</v>
      </c>
      <c r="BV64" s="128">
        <f t="shared" si="14"/>
        <v>0</v>
      </c>
      <c r="BW64" s="130">
        <f t="shared" ref="BW64" si="16">SUM(COUNTIF(BW14:BW63,"A"),COUNTIF(BW14:BW63,"T"))</f>
        <v>0</v>
      </c>
      <c r="BX64" s="99"/>
      <c r="BY64" s="99"/>
      <c r="BZ64" s="98"/>
      <c r="CA64" s="98"/>
      <c r="CB64" s="98"/>
      <c r="CC64" s="24">
        <f>COUNTIF(CC14:CC63,"EFECTIVO")</f>
        <v>0</v>
      </c>
      <c r="CD64" s="96"/>
      <c r="CE64" s="95"/>
      <c r="CF64" s="94"/>
      <c r="CG64" s="43"/>
      <c r="CH64" s="43"/>
      <c r="CI64" s="43"/>
      <c r="CJ64" s="43"/>
      <c r="CK64" s="43"/>
      <c r="CL64" s="43"/>
      <c r="CM64" s="43"/>
      <c r="CO64" s="43"/>
      <c r="CP64" s="43"/>
      <c r="CQ64" s="43"/>
      <c r="CR64" s="43"/>
      <c r="CS64" s="43"/>
      <c r="CU64" s="43"/>
      <c r="CV64" s="43"/>
      <c r="CW64" s="43"/>
      <c r="CX64" s="43"/>
      <c r="CY64" s="43"/>
      <c r="DA64" s="43"/>
      <c r="DB64" s="43"/>
      <c r="DC64" s="43"/>
      <c r="DD64" s="43"/>
      <c r="DE64" s="43"/>
      <c r="DG64" s="43"/>
      <c r="DH64" s="43"/>
      <c r="DI64" s="43"/>
      <c r="DJ64" s="43"/>
      <c r="DK64" s="43"/>
      <c r="DM64" s="94"/>
      <c r="DP64" s="43"/>
      <c r="DQ64" s="43"/>
      <c r="DR64" s="43"/>
      <c r="DS64" s="43"/>
      <c r="DT64" s="43"/>
      <c r="DV64" s="43"/>
      <c r="DW64" s="43"/>
      <c r="DX64" s="43"/>
      <c r="DY64" s="43"/>
      <c r="DZ64" s="43"/>
      <c r="EB64" s="43"/>
      <c r="EC64" s="43"/>
      <c r="ED64" s="43"/>
      <c r="EE64" s="43"/>
      <c r="EF64" s="43"/>
      <c r="EH64" s="43"/>
      <c r="EI64" s="43"/>
      <c r="EJ64" s="43"/>
      <c r="EK64" s="43"/>
      <c r="EL64" s="43"/>
      <c r="EN64" s="43"/>
      <c r="EO64" s="43"/>
      <c r="EP64" s="43"/>
      <c r="EQ64" s="43"/>
      <c r="ER64" s="43"/>
      <c r="ET64" s="43"/>
      <c r="EU64" s="43"/>
      <c r="EV64" s="43"/>
      <c r="EW64" s="43"/>
      <c r="EX64" s="43"/>
      <c r="EZ64" s="43"/>
      <c r="FC64" s="43"/>
      <c r="FD64" s="43"/>
      <c r="FE64" s="43"/>
      <c r="FF64" s="43"/>
      <c r="FG64" s="43"/>
      <c r="FI64" s="43"/>
      <c r="FJ64" s="43"/>
      <c r="FK64" s="43"/>
      <c r="FL64" s="43"/>
      <c r="FM64" s="43"/>
      <c r="FO64" s="43"/>
      <c r="FP64" s="43"/>
      <c r="FQ64" s="43"/>
      <c r="FR64" s="43"/>
      <c r="FS64" s="43"/>
      <c r="FU64" s="43"/>
      <c r="FV64" s="43"/>
      <c r="FW64" s="43"/>
      <c r="FX64" s="43"/>
      <c r="FY64" s="43"/>
      <c r="GA64" s="43"/>
      <c r="GB64" s="43"/>
      <c r="GC64" s="43"/>
      <c r="GD64" s="43"/>
      <c r="GE64" s="43"/>
      <c r="GG64" s="43"/>
      <c r="GH64" s="43"/>
      <c r="GI64" s="43"/>
      <c r="GJ64" s="43"/>
      <c r="GK64" s="43"/>
      <c r="GM64" s="94"/>
      <c r="GO64" s="43"/>
      <c r="GP64" s="43"/>
      <c r="GQ64" s="43"/>
      <c r="GR64" s="43"/>
      <c r="GS64" s="43"/>
      <c r="GT64" s="25"/>
      <c r="GU64" s="43"/>
      <c r="GV64" s="43"/>
      <c r="GW64" s="43"/>
      <c r="GX64" s="43"/>
      <c r="GY64" s="43"/>
      <c r="GZ64" s="25"/>
      <c r="HA64" s="43"/>
      <c r="HB64" s="43"/>
      <c r="HC64" s="43"/>
      <c r="HD64" s="43"/>
      <c r="HE64" s="43"/>
      <c r="HF64" s="25"/>
      <c r="HG64" s="43"/>
      <c r="HH64" s="43"/>
      <c r="HI64" s="43"/>
      <c r="HJ64" s="43"/>
      <c r="HK64" s="43"/>
      <c r="HL64" s="25"/>
      <c r="HM64" s="43"/>
      <c r="HN64" s="43"/>
      <c r="HO64" s="43"/>
      <c r="HP64" s="43"/>
      <c r="HQ64" s="43"/>
      <c r="HR64" s="25"/>
      <c r="HS64" s="43"/>
      <c r="HT64" s="43"/>
      <c r="HU64" s="43"/>
      <c r="HV64" s="43"/>
      <c r="HW64" s="43"/>
      <c r="HX64" s="25"/>
      <c r="HY64" s="94"/>
    </row>
    <row r="65" spans="1:233" ht="20.25" customHeight="1" thickBot="1">
      <c r="A65" s="97"/>
      <c r="B65" s="73"/>
      <c r="C65" s="73"/>
      <c r="D65" s="518" t="s">
        <v>177</v>
      </c>
      <c r="E65" s="519"/>
      <c r="F65" s="520">
        <f>SUM(COUNTIF(F14:F63,"F"),COUNTIF(F14:F63,"L"))</f>
        <v>0</v>
      </c>
      <c r="G65" s="521">
        <f>SUM(COUNTIF(G14:G63,"F"),COUNTIF(G14:G63,"L"))</f>
        <v>0</v>
      </c>
      <c r="H65" s="521">
        <f t="shared" ref="H65:BV65" si="17">SUM(COUNTIF(H14:H63,"F"),COUNTIF(H14:H63,"L"))</f>
        <v>0</v>
      </c>
      <c r="I65" s="521">
        <f t="shared" si="17"/>
        <v>0</v>
      </c>
      <c r="J65" s="521">
        <f t="shared" si="17"/>
        <v>0</v>
      </c>
      <c r="K65" s="521">
        <f t="shared" si="17"/>
        <v>0</v>
      </c>
      <c r="L65" s="521">
        <f t="shared" si="17"/>
        <v>0</v>
      </c>
      <c r="M65" s="521">
        <f t="shared" si="17"/>
        <v>0</v>
      </c>
      <c r="N65" s="521">
        <f t="shared" si="17"/>
        <v>0</v>
      </c>
      <c r="O65" s="521">
        <f t="shared" si="17"/>
        <v>0</v>
      </c>
      <c r="P65" s="521">
        <f t="shared" si="17"/>
        <v>0</v>
      </c>
      <c r="Q65" s="521">
        <f t="shared" si="17"/>
        <v>0</v>
      </c>
      <c r="R65" s="521">
        <f t="shared" si="17"/>
        <v>0</v>
      </c>
      <c r="S65" s="521">
        <f t="shared" si="17"/>
        <v>0</v>
      </c>
      <c r="T65" s="521">
        <f t="shared" si="17"/>
        <v>0</v>
      </c>
      <c r="U65" s="521">
        <f t="shared" si="17"/>
        <v>0</v>
      </c>
      <c r="V65" s="521">
        <f t="shared" si="17"/>
        <v>0</v>
      </c>
      <c r="W65" s="521">
        <f t="shared" si="17"/>
        <v>0</v>
      </c>
      <c r="X65" s="521">
        <f t="shared" si="17"/>
        <v>0</v>
      </c>
      <c r="Y65" s="521">
        <f t="shared" si="17"/>
        <v>0</v>
      </c>
      <c r="Z65" s="521">
        <f t="shared" si="17"/>
        <v>0</v>
      </c>
      <c r="AA65" s="521">
        <f t="shared" si="17"/>
        <v>0</v>
      </c>
      <c r="AB65" s="521">
        <f t="shared" si="17"/>
        <v>0</v>
      </c>
      <c r="AC65" s="521">
        <f t="shared" si="17"/>
        <v>0</v>
      </c>
      <c r="AD65" s="521">
        <f t="shared" si="17"/>
        <v>0</v>
      </c>
      <c r="AE65" s="521">
        <f t="shared" si="17"/>
        <v>0</v>
      </c>
      <c r="AF65" s="521">
        <f t="shared" si="17"/>
        <v>0</v>
      </c>
      <c r="AG65" s="521">
        <f t="shared" si="17"/>
        <v>0</v>
      </c>
      <c r="AH65" s="521">
        <f t="shared" si="17"/>
        <v>0</v>
      </c>
      <c r="AI65" s="521">
        <f t="shared" si="17"/>
        <v>0</v>
      </c>
      <c r="AJ65" s="521">
        <f t="shared" si="17"/>
        <v>0</v>
      </c>
      <c r="AK65" s="521">
        <f t="shared" si="17"/>
        <v>0</v>
      </c>
      <c r="AL65" s="521">
        <f t="shared" si="17"/>
        <v>0</v>
      </c>
      <c r="AM65" s="521">
        <f t="shared" si="17"/>
        <v>0</v>
      </c>
      <c r="AN65" s="521">
        <f t="shared" si="17"/>
        <v>0</v>
      </c>
      <c r="AO65" s="521">
        <f t="shared" si="17"/>
        <v>0</v>
      </c>
      <c r="AP65" s="521">
        <f t="shared" si="17"/>
        <v>0</v>
      </c>
      <c r="AQ65" s="521">
        <f t="shared" si="17"/>
        <v>0</v>
      </c>
      <c r="AR65" s="521">
        <f t="shared" ref="AR65:BU65" si="18">SUM(COUNTIF(AR14:AR63,"F"),COUNTIF(AR14:AR63,"L"))</f>
        <v>0</v>
      </c>
      <c r="AS65" s="521">
        <f t="shared" si="18"/>
        <v>0</v>
      </c>
      <c r="AT65" s="521">
        <f t="shared" si="18"/>
        <v>0</v>
      </c>
      <c r="AU65" s="521">
        <f t="shared" si="18"/>
        <v>0</v>
      </c>
      <c r="AV65" s="521">
        <f t="shared" si="18"/>
        <v>0</v>
      </c>
      <c r="AW65" s="521">
        <f t="shared" si="18"/>
        <v>0</v>
      </c>
      <c r="AX65" s="521">
        <f t="shared" si="18"/>
        <v>0</v>
      </c>
      <c r="AY65" s="521">
        <f t="shared" si="18"/>
        <v>0</v>
      </c>
      <c r="AZ65" s="521">
        <f t="shared" si="18"/>
        <v>0</v>
      </c>
      <c r="BA65" s="521">
        <f t="shared" si="18"/>
        <v>0</v>
      </c>
      <c r="BB65" s="521">
        <f t="shared" si="18"/>
        <v>0</v>
      </c>
      <c r="BC65" s="521">
        <f t="shared" si="18"/>
        <v>0</v>
      </c>
      <c r="BD65" s="521">
        <f t="shared" si="18"/>
        <v>0</v>
      </c>
      <c r="BE65" s="521">
        <f t="shared" si="18"/>
        <v>0</v>
      </c>
      <c r="BF65" s="521">
        <f t="shared" si="18"/>
        <v>0</v>
      </c>
      <c r="BG65" s="521">
        <f t="shared" si="18"/>
        <v>0</v>
      </c>
      <c r="BH65" s="521">
        <f t="shared" si="18"/>
        <v>0</v>
      </c>
      <c r="BI65" s="521">
        <f t="shared" si="18"/>
        <v>0</v>
      </c>
      <c r="BJ65" s="521">
        <f t="shared" si="18"/>
        <v>0</v>
      </c>
      <c r="BK65" s="521">
        <f t="shared" si="18"/>
        <v>0</v>
      </c>
      <c r="BL65" s="521">
        <f t="shared" si="18"/>
        <v>0</v>
      </c>
      <c r="BM65" s="521">
        <f t="shared" si="18"/>
        <v>0</v>
      </c>
      <c r="BN65" s="521">
        <f t="shared" si="18"/>
        <v>0</v>
      </c>
      <c r="BO65" s="521">
        <f t="shared" si="18"/>
        <v>0</v>
      </c>
      <c r="BP65" s="521">
        <f t="shared" si="18"/>
        <v>0</v>
      </c>
      <c r="BQ65" s="521">
        <f t="shared" si="18"/>
        <v>0</v>
      </c>
      <c r="BR65" s="521">
        <f t="shared" si="18"/>
        <v>0</v>
      </c>
      <c r="BS65" s="521">
        <f t="shared" si="18"/>
        <v>0</v>
      </c>
      <c r="BT65" s="521">
        <f t="shared" si="18"/>
        <v>0</v>
      </c>
      <c r="BU65" s="521">
        <f t="shared" si="18"/>
        <v>0</v>
      </c>
      <c r="BV65" s="521">
        <f t="shared" si="17"/>
        <v>0</v>
      </c>
      <c r="BW65" s="522">
        <f>SUM(COUNTIF(BW14:BW63,"F"),COUNTIF(BW14:BW63,"L"))</f>
        <v>0</v>
      </c>
      <c r="BX65" s="99"/>
      <c r="BY65" s="99"/>
      <c r="BZ65" s="98"/>
      <c r="CA65" s="98"/>
      <c r="CB65" s="98"/>
      <c r="CD65" s="96"/>
      <c r="CE65" s="95"/>
      <c r="CF65" s="94"/>
      <c r="CG65" s="43"/>
      <c r="CH65" s="43"/>
      <c r="CI65" s="43"/>
      <c r="CJ65" s="43"/>
      <c r="CK65" s="43"/>
      <c r="CL65" s="43"/>
      <c r="CM65" s="43"/>
      <c r="CO65" s="43"/>
      <c r="CP65" s="43"/>
      <c r="CQ65" s="43"/>
      <c r="CR65" s="43"/>
      <c r="CS65" s="43"/>
      <c r="CU65" s="43"/>
      <c r="CV65" s="43"/>
      <c r="CW65" s="43"/>
      <c r="CX65" s="43"/>
      <c r="CY65" s="43"/>
      <c r="DA65" s="43"/>
      <c r="DB65" s="43"/>
      <c r="DC65" s="43"/>
      <c r="DD65" s="43"/>
      <c r="DE65" s="43"/>
      <c r="DG65" s="43"/>
      <c r="DH65" s="43"/>
      <c r="DI65" s="43"/>
      <c r="DJ65" s="43"/>
      <c r="DK65" s="43"/>
      <c r="DM65" s="94"/>
      <c r="DP65" s="43"/>
      <c r="DQ65" s="43"/>
      <c r="DR65" s="43"/>
      <c r="DS65" s="43"/>
      <c r="DT65" s="43"/>
      <c r="DV65" s="43"/>
      <c r="DW65" s="43"/>
      <c r="DX65" s="43"/>
      <c r="DY65" s="43"/>
      <c r="DZ65" s="43"/>
      <c r="EB65" s="43"/>
      <c r="EC65" s="43"/>
      <c r="ED65" s="43"/>
      <c r="EE65" s="43"/>
      <c r="EF65" s="43"/>
      <c r="EH65" s="43"/>
      <c r="EI65" s="43"/>
      <c r="EJ65" s="43"/>
      <c r="EK65" s="43"/>
      <c r="EL65" s="43"/>
      <c r="EN65" s="43"/>
      <c r="EO65" s="43"/>
      <c r="EP65" s="43"/>
      <c r="EQ65" s="43"/>
      <c r="ER65" s="43"/>
      <c r="ET65" s="43"/>
      <c r="EU65" s="43"/>
      <c r="EV65" s="43"/>
      <c r="EW65" s="43"/>
      <c r="EX65" s="43"/>
      <c r="EZ65" s="43"/>
      <c r="FC65" s="43"/>
      <c r="FD65" s="43"/>
      <c r="FE65" s="43"/>
      <c r="FF65" s="43"/>
      <c r="FG65" s="43"/>
      <c r="FI65" s="43"/>
      <c r="FJ65" s="43"/>
      <c r="FK65" s="43"/>
      <c r="FL65" s="43"/>
      <c r="FM65" s="43"/>
      <c r="FO65" s="43"/>
      <c r="FP65" s="43"/>
      <c r="FQ65" s="43"/>
      <c r="FR65" s="43"/>
      <c r="FS65" s="43"/>
      <c r="FU65" s="43"/>
      <c r="FV65" s="43"/>
      <c r="FW65" s="43"/>
      <c r="FX65" s="43"/>
      <c r="FY65" s="43"/>
      <c r="GA65" s="43"/>
      <c r="GB65" s="43"/>
      <c r="GC65" s="43"/>
      <c r="GD65" s="43"/>
      <c r="GE65" s="43"/>
      <c r="GG65" s="43"/>
      <c r="GH65" s="43"/>
      <c r="GI65" s="43"/>
      <c r="GJ65" s="43"/>
      <c r="GK65" s="43"/>
      <c r="GM65" s="94"/>
      <c r="GO65" s="43"/>
      <c r="GP65" s="43"/>
      <c r="GQ65" s="43"/>
      <c r="GR65" s="43"/>
      <c r="GS65" s="43"/>
      <c r="GT65" s="25"/>
      <c r="GU65" s="43"/>
      <c r="GV65" s="43"/>
      <c r="GW65" s="43"/>
      <c r="GX65" s="43"/>
      <c r="GY65" s="43"/>
      <c r="GZ65" s="25"/>
      <c r="HA65" s="43"/>
      <c r="HB65" s="43"/>
      <c r="HC65" s="43"/>
      <c r="HD65" s="43"/>
      <c r="HE65" s="43"/>
      <c r="HF65" s="25"/>
      <c r="HG65" s="43"/>
      <c r="HH65" s="43"/>
      <c r="HI65" s="43"/>
      <c r="HJ65" s="43"/>
      <c r="HK65" s="43"/>
      <c r="HL65" s="25"/>
      <c r="HM65" s="43"/>
      <c r="HN65" s="43"/>
      <c r="HO65" s="43"/>
      <c r="HP65" s="43"/>
      <c r="HQ65" s="43"/>
      <c r="HR65" s="25"/>
      <c r="HS65" s="43"/>
      <c r="HT65" s="43"/>
      <c r="HU65" s="43"/>
      <c r="HV65" s="43"/>
      <c r="HW65" s="43"/>
      <c r="HX65" s="25"/>
      <c r="HY65" s="94"/>
    </row>
    <row r="66" spans="1:233" ht="19.5" customHeight="1">
      <c r="A66" s="621" t="s">
        <v>296</v>
      </c>
      <c r="B66" s="621" t="s">
        <v>294</v>
      </c>
      <c r="C66" s="767" t="s">
        <v>295</v>
      </c>
      <c r="D66" s="768"/>
      <c r="E66" s="491"/>
      <c r="CD66" s="96"/>
    </row>
    <row r="67" spans="1:233" ht="15" customHeight="1">
      <c r="A67" s="74" t="s">
        <v>22</v>
      </c>
      <c r="B67" s="619">
        <v>5</v>
      </c>
      <c r="C67" s="432" t="s">
        <v>317</v>
      </c>
      <c r="D67" s="433"/>
      <c r="CD67" s="96"/>
    </row>
    <row r="68" spans="1:233" ht="15" customHeight="1">
      <c r="A68" s="434" t="s">
        <v>5</v>
      </c>
      <c r="B68" s="620" t="str">
        <f>"0"</f>
        <v>0</v>
      </c>
      <c r="C68" s="432" t="s">
        <v>297</v>
      </c>
      <c r="D68" s="433"/>
      <c r="F68" s="26">
        <v>0</v>
      </c>
    </row>
    <row r="69" spans="1:233">
      <c r="A69" s="435" t="s">
        <v>293</v>
      </c>
      <c r="B69" s="619">
        <v>5</v>
      </c>
      <c r="C69" s="432" t="s">
        <v>318</v>
      </c>
      <c r="D69" s="433"/>
    </row>
    <row r="70" spans="1:233">
      <c r="A70" s="436" t="s">
        <v>131</v>
      </c>
      <c r="B70" s="619">
        <v>3</v>
      </c>
      <c r="C70" s="432" t="s">
        <v>319</v>
      </c>
      <c r="D70" s="433"/>
    </row>
    <row r="72" spans="1:233" ht="19.5" customHeight="1">
      <c r="A72" s="764" t="s">
        <v>433</v>
      </c>
      <c r="B72" s="764"/>
      <c r="C72" s="764"/>
    </row>
    <row r="73" spans="1:233" ht="15.75">
      <c r="A73" s="765" t="s">
        <v>434</v>
      </c>
      <c r="B73" s="765"/>
      <c r="C73" s="618">
        <v>25</v>
      </c>
    </row>
  </sheetData>
  <sheetProtection autoFilter="0"/>
  <autoFilter ref="CL13:CM63"/>
  <mergeCells count="97">
    <mergeCell ref="A72:C72"/>
    <mergeCell ref="A73:B73"/>
    <mergeCell ref="C66:D66"/>
    <mergeCell ref="B48:D48"/>
    <mergeCell ref="B47:D47"/>
    <mergeCell ref="B63:D63"/>
    <mergeCell ref="B62:D62"/>
    <mergeCell ref="B56:D56"/>
    <mergeCell ref="B55:D55"/>
    <mergeCell ref="B54:D54"/>
    <mergeCell ref="B61:D61"/>
    <mergeCell ref="B60:D60"/>
    <mergeCell ref="B59:D59"/>
    <mergeCell ref="B58:D58"/>
    <mergeCell ref="B57:D57"/>
    <mergeCell ref="B53:D53"/>
    <mergeCell ref="B30:D30"/>
    <mergeCell ref="B29:D29"/>
    <mergeCell ref="B28:D28"/>
    <mergeCell ref="B27:D27"/>
    <mergeCell ref="B46:D46"/>
    <mergeCell ref="B45:D45"/>
    <mergeCell ref="B44:D44"/>
    <mergeCell ref="B43:D43"/>
    <mergeCell ref="B42:D42"/>
    <mergeCell ref="B41:D41"/>
    <mergeCell ref="B39:D39"/>
    <mergeCell ref="B38:D38"/>
    <mergeCell ref="B37:D37"/>
    <mergeCell ref="B36:D36"/>
    <mergeCell ref="B35:D35"/>
    <mergeCell ref="B34:D34"/>
    <mergeCell ref="B52:D52"/>
    <mergeCell ref="B51:D51"/>
    <mergeCell ref="B50:D50"/>
    <mergeCell ref="B49:D49"/>
    <mergeCell ref="B40:D40"/>
    <mergeCell ref="B33:D33"/>
    <mergeCell ref="B32:D32"/>
    <mergeCell ref="B31:D31"/>
    <mergeCell ref="B14:D14"/>
    <mergeCell ref="B26:D26"/>
    <mergeCell ref="B25:D25"/>
    <mergeCell ref="B24:D24"/>
    <mergeCell ref="B23:D23"/>
    <mergeCell ref="B22:D22"/>
    <mergeCell ref="B21:D21"/>
    <mergeCell ref="B20:D20"/>
    <mergeCell ref="B19:D19"/>
    <mergeCell ref="B18:D18"/>
    <mergeCell ref="B17:D17"/>
    <mergeCell ref="B16:D16"/>
    <mergeCell ref="B15:D15"/>
    <mergeCell ref="A12:D12"/>
    <mergeCell ref="B13:D13"/>
    <mergeCell ref="HM11:HQ11"/>
    <mergeCell ref="FO11:FS11"/>
    <mergeCell ref="FC11:FG11"/>
    <mergeCell ref="EZ9:EZ13"/>
    <mergeCell ref="HA10:HE10"/>
    <mergeCell ref="GA11:GE11"/>
    <mergeCell ref="GG11:GK11"/>
    <mergeCell ref="GO11:GS11"/>
    <mergeCell ref="GU11:GY11"/>
    <mergeCell ref="HA11:HE11"/>
    <mergeCell ref="FI11:FM11"/>
    <mergeCell ref="FC10:FG10"/>
    <mergeCell ref="FI10:FM10"/>
    <mergeCell ref="FO10:FS10"/>
    <mergeCell ref="HY9:HY13"/>
    <mergeCell ref="FC9:GL9"/>
    <mergeCell ref="FU10:FY10"/>
    <mergeCell ref="GA10:GE10"/>
    <mergeCell ref="GG10:GK10"/>
    <mergeCell ref="GO10:GS10"/>
    <mergeCell ref="GU10:GY10"/>
    <mergeCell ref="GM9:GM13"/>
    <mergeCell ref="GO9:HX9"/>
    <mergeCell ref="HG10:HK10"/>
    <mergeCell ref="HM10:HQ10"/>
    <mergeCell ref="HS10:HW10"/>
    <mergeCell ref="FU11:FY11"/>
    <mergeCell ref="L2:CB2"/>
    <mergeCell ref="CD6:CD7"/>
    <mergeCell ref="HS11:HW11"/>
    <mergeCell ref="HG11:HK11"/>
    <mergeCell ref="CD9:CD13"/>
    <mergeCell ref="CC9:CC13"/>
    <mergeCell ref="BX9:BY9"/>
    <mergeCell ref="BZ9:BZ13"/>
    <mergeCell ref="CA9:CA13"/>
    <mergeCell ref="BX10:BX13"/>
    <mergeCell ref="BY10:BY13"/>
    <mergeCell ref="CB9:CB13"/>
    <mergeCell ref="BX8:CB8"/>
    <mergeCell ref="L4:CB4"/>
    <mergeCell ref="F11:BW11"/>
  </mergeCells>
  <conditionalFormatting sqref="CD14:CD63">
    <cfRule type="containsErrors" dxfId="45" priority="8">
      <formula>ISERROR(CD14)</formula>
    </cfRule>
  </conditionalFormatting>
  <conditionalFormatting sqref="A14:B63 F14:CD63">
    <cfRule type="expression" dxfId="44" priority="3">
      <formula>ROW()=CELL("Fila")</formula>
    </cfRule>
  </conditionalFormatting>
  <conditionalFormatting sqref="BX10:BY10 BZ9:CB13 M13:BW13">
    <cfRule type="expression" dxfId="43" priority="2">
      <formula>COLUMN()=CELL("Columna")</formula>
    </cfRule>
  </conditionalFormatting>
  <conditionalFormatting sqref="F14:BW63">
    <cfRule type="cellIs" dxfId="42" priority="17" operator="equal">
      <formula>"T"</formula>
    </cfRule>
    <cfRule type="cellIs" dxfId="41" priority="31" operator="equal">
      <formula>"F"</formula>
    </cfRule>
    <cfRule type="cellIs" dxfId="40" priority="32" operator="equal">
      <formula>"L"</formula>
    </cfRule>
  </conditionalFormatting>
  <conditionalFormatting sqref="BX14:CD63">
    <cfRule type="cellIs" dxfId="39" priority="9" operator="equal">
      <formula>0</formula>
    </cfRule>
  </conditionalFormatting>
  <conditionalFormatting sqref="CC14:CC63">
    <cfRule type="cellIs" dxfId="38" priority="1" operator="equal">
      <formula>"RETIRADO"</formula>
    </cfRule>
  </conditionalFormatting>
  <dataValidations count="2">
    <dataValidation type="whole" allowBlank="1" showErrorMessage="1" errorTitle="Valor incorrecto:" error="Solo se permiten valores entre 1 y 10." sqref="K10 U10 AD10">
      <formula1>1</formula1>
      <formula2>10</formula2>
    </dataValidation>
    <dataValidation type="list" allowBlank="1" showInputMessage="1" showErrorMessage="1" sqref="C73">
      <formula1>"15,20,25,30,35,40,50,60,70"</formula1>
    </dataValidation>
  </dataValidations>
  <pageMargins left="0.78740157480314965" right="0.39370078740157483" top="0.39370078740157483" bottom="0.39370078740157483" header="0.31496062992125984" footer="0.31496062992125984"/>
  <pageSetup scale="55" fitToHeight="0" orientation="portrait" horizontalDpi="4294967294"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5" tint="-0.249977111117893"/>
    <pageSetUpPr fitToPage="1"/>
  </sheetPr>
  <dimension ref="A1:KH114"/>
  <sheetViews>
    <sheetView showGridLines="0" showRowColHeaders="0" showZeros="0" zoomScale="85" zoomScaleNormal="85" workbookViewId="0">
      <pane xSplit="4" ySplit="12" topLeftCell="E13" activePane="bottomRight" state="frozen"/>
      <selection activeCell="BZ1" sqref="BZ1"/>
      <selection pane="topRight" activeCell="BZ1" sqref="BZ1"/>
      <selection pane="bottomLeft" activeCell="BZ1" sqref="BZ1"/>
      <selection pane="bottomRight" activeCell="F13" sqref="F13"/>
    </sheetView>
  </sheetViews>
  <sheetFormatPr baseColWidth="10" defaultRowHeight="15" customHeight="1"/>
  <cols>
    <col min="1" max="1" width="4.125" style="1" customWidth="1"/>
    <col min="2" max="2" width="13.75" style="1" customWidth="1"/>
    <col min="3" max="3" width="13" style="1" customWidth="1"/>
    <col min="4" max="4" width="17.75" style="1" customWidth="1"/>
    <col min="5" max="7" width="5.75" style="1" customWidth="1"/>
    <col min="8" max="14" width="5.75" style="1" hidden="1" customWidth="1"/>
    <col min="15" max="15" width="7.625" style="1" customWidth="1"/>
    <col min="16" max="16" width="1.25" style="1" customWidth="1"/>
    <col min="17" max="19" width="5.75" style="1" customWidth="1"/>
    <col min="20" max="31" width="5.75" style="1" hidden="1" customWidth="1"/>
    <col min="32" max="32" width="7.625" style="1" customWidth="1"/>
    <col min="33" max="33" width="1.25" style="1" customWidth="1"/>
    <col min="34" max="36" width="5.75" style="1" customWidth="1"/>
    <col min="37" max="48" width="5.75" style="1" hidden="1" customWidth="1"/>
    <col min="49" max="49" width="7.625" style="1" customWidth="1"/>
    <col min="50" max="50" width="1.25" style="1" customWidth="1"/>
    <col min="51" max="53" width="5.75" style="1" customWidth="1"/>
    <col min="54" max="60" width="5.75" style="1" hidden="1" customWidth="1"/>
    <col min="61" max="61" width="7.625" style="1" customWidth="1"/>
    <col min="62" max="62" width="1.25" style="1" customWidth="1"/>
    <col min="63" max="63" width="5.75" style="1" customWidth="1"/>
    <col min="64" max="64" width="1.25" style="1" customWidth="1"/>
    <col min="65" max="65" width="7.625" style="2" customWidth="1"/>
    <col min="66" max="66" width="7.625" style="195" customWidth="1"/>
    <col min="67" max="67" width="5.75" style="2" customWidth="1"/>
    <col min="68" max="69" width="8.625" style="26" customWidth="1"/>
    <col min="70" max="70" width="5.25" style="26" customWidth="1"/>
    <col min="71" max="71" width="2.25" style="26" customWidth="1"/>
    <col min="72" max="72" width="5.25" style="483" customWidth="1"/>
    <col min="73" max="74" width="5.375" style="483" hidden="1" customWidth="1"/>
    <col min="75" max="76" width="7.5" style="82" hidden="1" customWidth="1"/>
    <col min="77" max="77" width="7.5" style="38" hidden="1" customWidth="1"/>
    <col min="78" max="78" width="5" style="38" hidden="1" customWidth="1"/>
    <col min="79" max="80" width="5" style="26" hidden="1" customWidth="1"/>
    <col min="81" max="93" width="12.875" style="26" customWidth="1"/>
    <col min="94" max="94" width="5" style="26" customWidth="1"/>
    <col min="95" max="95" width="1.375" style="26" customWidth="1"/>
    <col min="96" max="100" width="5" style="26" customWidth="1"/>
    <col min="101" max="101" width="1.375" style="1" customWidth="1"/>
    <col min="102" max="151" width="5" style="1" customWidth="1"/>
    <col min="152" max="16384" width="11" style="1"/>
  </cols>
  <sheetData>
    <row r="1" spans="1:294" ht="21.75" customHeight="1">
      <c r="A1" s="56"/>
      <c r="C1" s="42" t="str">
        <f>IF(FILIACIÓN!C1="","",FILIACIÓN!C1)</f>
        <v xml:space="preserve">UNIDAD EDUCATIVA </v>
      </c>
    </row>
    <row r="2" spans="1:294" ht="21.75" customHeight="1" thickBot="1">
      <c r="A2" s="56"/>
      <c r="C2" s="42" t="str">
        <f>IF(FILIACIÓN!C2="","",FILIACIÓN!C2)</f>
        <v>NIVEL SECUNDARIA COMUNITARIA PRODUCTIVA</v>
      </c>
      <c r="M2" s="264"/>
      <c r="N2" s="264"/>
      <c r="O2" s="264"/>
      <c r="P2" s="264"/>
      <c r="Q2" s="264"/>
      <c r="R2" s="264"/>
      <c r="S2" s="264"/>
      <c r="T2" s="264"/>
      <c r="U2" s="264"/>
      <c r="V2" s="264"/>
      <c r="W2" s="264"/>
      <c r="X2" s="264"/>
      <c r="Y2" s="264"/>
      <c r="Z2" s="264"/>
      <c r="AB2" s="264"/>
      <c r="AC2" s="264"/>
      <c r="AD2" s="264"/>
      <c r="AE2" s="264"/>
      <c r="AF2" s="264"/>
      <c r="AH2" s="264"/>
      <c r="AI2" s="264"/>
      <c r="AJ2" s="264"/>
      <c r="AK2" s="264"/>
      <c r="AL2" s="264"/>
      <c r="AM2" s="264"/>
      <c r="AN2" s="264"/>
      <c r="AO2" s="264"/>
      <c r="AP2" s="264"/>
      <c r="AQ2" s="264"/>
      <c r="AR2" s="264"/>
      <c r="AS2" s="264"/>
      <c r="AT2" s="264"/>
      <c r="AU2" s="264"/>
      <c r="AW2" s="264"/>
      <c r="AX2" s="255"/>
      <c r="BG2" s="264"/>
      <c r="BH2" s="264"/>
      <c r="BI2" s="264"/>
      <c r="BJ2" s="255"/>
      <c r="BK2" s="255"/>
      <c r="BL2" s="255"/>
      <c r="CC2" s="269"/>
      <c r="CD2" s="297" t="s">
        <v>24</v>
      </c>
      <c r="CF2" s="816" t="s">
        <v>183</v>
      </c>
      <c r="CG2" s="816"/>
      <c r="CH2" s="816"/>
      <c r="CI2" s="816"/>
      <c r="CJ2" s="816"/>
      <c r="CK2" s="816"/>
      <c r="CL2" s="816"/>
      <c r="CM2" s="816"/>
      <c r="CN2" s="808" t="s">
        <v>189</v>
      </c>
      <c r="CO2" s="809"/>
    </row>
    <row r="3" spans="1:294" ht="21.75" customHeight="1">
      <c r="A3" s="56"/>
      <c r="C3" s="254" t="str">
        <f>IF(FILIACIÓN!E3="","",FILIACIÓN!E3)</f>
        <v xml:space="preserve">SIE </v>
      </c>
      <c r="E3" s="863" t="s">
        <v>239</v>
      </c>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U3" s="863"/>
      <c r="AV3" s="863"/>
      <c r="AW3" s="863"/>
      <c r="AX3" s="863"/>
      <c r="AY3" s="863"/>
      <c r="AZ3" s="863"/>
      <c r="BA3" s="863"/>
      <c r="BB3" s="863"/>
      <c r="BC3" s="863"/>
      <c r="BD3" s="863"/>
      <c r="BE3" s="863"/>
      <c r="BF3" s="863"/>
      <c r="BG3" s="863"/>
      <c r="BH3" s="863"/>
      <c r="BI3" s="863"/>
      <c r="BJ3" s="28"/>
      <c r="BK3" s="28"/>
      <c r="BL3" s="28"/>
      <c r="BM3" s="28"/>
      <c r="BN3" s="28"/>
      <c r="BO3" s="106"/>
      <c r="CC3" s="260" t="s">
        <v>14</v>
      </c>
      <c r="CD3" s="298">
        <f>COUNTIF($BP$13:$BP$62,"EFECTIVO")</f>
        <v>0</v>
      </c>
      <c r="CF3" s="813" t="s">
        <v>184</v>
      </c>
      <c r="CG3" s="813"/>
      <c r="CH3" s="814" t="s">
        <v>190</v>
      </c>
      <c r="CI3" s="814"/>
      <c r="CJ3" s="815" t="s">
        <v>185</v>
      </c>
      <c r="CK3" s="815"/>
      <c r="CL3" s="812" t="s">
        <v>250</v>
      </c>
      <c r="CM3" s="812"/>
      <c r="CN3" s="810"/>
      <c r="CO3" s="811"/>
    </row>
    <row r="4" spans="1:294" ht="21.75" customHeight="1" thickBot="1">
      <c r="A4" s="56"/>
      <c r="C4" s="42" t="str">
        <f>IF(FILIACIÓN!C3="","",FILIACIÓN!C3)</f>
        <v xml:space="preserve">TURNO </v>
      </c>
      <c r="E4" s="863"/>
      <c r="F4" s="863"/>
      <c r="G4" s="863"/>
      <c r="H4" s="863"/>
      <c r="I4" s="863"/>
      <c r="J4" s="863"/>
      <c r="K4" s="863"/>
      <c r="L4" s="863"/>
      <c r="M4" s="863"/>
      <c r="N4" s="863"/>
      <c r="O4" s="863"/>
      <c r="P4" s="863"/>
      <c r="Q4" s="863"/>
      <c r="R4" s="863"/>
      <c r="S4" s="863"/>
      <c r="T4" s="863"/>
      <c r="U4" s="863"/>
      <c r="V4" s="863"/>
      <c r="W4" s="863"/>
      <c r="X4" s="863"/>
      <c r="Y4" s="863"/>
      <c r="Z4" s="863"/>
      <c r="AA4" s="863"/>
      <c r="AB4" s="863"/>
      <c r="AC4" s="863"/>
      <c r="AD4" s="863"/>
      <c r="AE4" s="863"/>
      <c r="AF4" s="863"/>
      <c r="AG4" s="863"/>
      <c r="AH4" s="863"/>
      <c r="AI4" s="863"/>
      <c r="AJ4" s="863"/>
      <c r="AK4" s="863"/>
      <c r="AL4" s="863"/>
      <c r="AM4" s="863"/>
      <c r="AN4" s="863"/>
      <c r="AO4" s="863"/>
      <c r="AP4" s="863"/>
      <c r="AQ4" s="863"/>
      <c r="AR4" s="863"/>
      <c r="AS4" s="863"/>
      <c r="AT4" s="863"/>
      <c r="AU4" s="863"/>
      <c r="AV4" s="863"/>
      <c r="AW4" s="863"/>
      <c r="AX4" s="863"/>
      <c r="AY4" s="863"/>
      <c r="AZ4" s="863"/>
      <c r="BA4" s="863"/>
      <c r="BB4" s="863"/>
      <c r="BC4" s="863"/>
      <c r="BD4" s="863"/>
      <c r="BE4" s="863"/>
      <c r="BF4" s="863"/>
      <c r="BG4" s="863"/>
      <c r="BH4" s="863"/>
      <c r="BI4" s="863"/>
      <c r="BJ4" s="28"/>
      <c r="BK4" s="28"/>
      <c r="BL4" s="28"/>
      <c r="BM4" s="265"/>
      <c r="BN4" s="265"/>
      <c r="BO4" s="266"/>
      <c r="CC4" s="261" t="s">
        <v>18</v>
      </c>
      <c r="CD4" s="299">
        <f>COUNTIF($BQ$13:$BQ$62,"APROBADO")</f>
        <v>0</v>
      </c>
      <c r="CF4" s="287" t="s">
        <v>24</v>
      </c>
      <c r="CG4" s="287" t="s">
        <v>20</v>
      </c>
      <c r="CH4" s="288" t="s">
        <v>24</v>
      </c>
      <c r="CI4" s="288" t="s">
        <v>20</v>
      </c>
      <c r="CJ4" s="289" t="s">
        <v>24</v>
      </c>
      <c r="CK4" s="289" t="s">
        <v>20</v>
      </c>
      <c r="CL4" s="290" t="s">
        <v>24</v>
      </c>
      <c r="CM4" s="290" t="s">
        <v>20</v>
      </c>
      <c r="CN4" s="286"/>
      <c r="CO4" s="286" t="s">
        <v>20</v>
      </c>
    </row>
    <row r="5" spans="1:294" ht="21.75" customHeight="1" thickBot="1">
      <c r="C5" s="254" t="str">
        <f>IF(FILIACIÓN!C4="","",FILIACIÓN!C4)</f>
        <v>GESTION 2025</v>
      </c>
      <c r="E5" s="801" t="s">
        <v>275</v>
      </c>
      <c r="F5" s="802"/>
      <c r="G5" s="802"/>
      <c r="H5" s="802"/>
      <c r="I5" s="802"/>
      <c r="J5" s="802"/>
      <c r="K5" s="802"/>
      <c r="L5" s="802"/>
      <c r="M5" s="802"/>
      <c r="N5" s="802"/>
      <c r="O5" s="802"/>
      <c r="P5" s="802"/>
      <c r="Q5" s="802"/>
      <c r="R5" s="802"/>
      <c r="S5" s="802"/>
      <c r="T5" s="802"/>
      <c r="U5" s="802"/>
      <c r="V5" s="802"/>
      <c r="W5" s="802"/>
      <c r="X5" s="802"/>
      <c r="Y5" s="802"/>
      <c r="Z5" s="802"/>
      <c r="AA5" s="802"/>
      <c r="AB5" s="802"/>
      <c r="AC5" s="802"/>
      <c r="AD5" s="802"/>
      <c r="AE5" s="802"/>
      <c r="AF5" s="802"/>
      <c r="AG5" s="802"/>
      <c r="AH5" s="802"/>
      <c r="AI5" s="802"/>
      <c r="AJ5" s="802"/>
      <c r="AK5" s="802"/>
      <c r="AL5" s="802"/>
      <c r="AM5" s="802"/>
      <c r="AN5" s="802"/>
      <c r="AO5" s="802"/>
      <c r="AP5" s="802"/>
      <c r="AQ5" s="802"/>
      <c r="AR5" s="802"/>
      <c r="AS5" s="802"/>
      <c r="AT5" s="802"/>
      <c r="AU5" s="802"/>
      <c r="AV5" s="802"/>
      <c r="AW5" s="802"/>
      <c r="AX5" s="802"/>
      <c r="AY5" s="802"/>
      <c r="AZ5" s="802"/>
      <c r="BA5" s="802"/>
      <c r="BB5" s="802"/>
      <c r="BC5" s="802"/>
      <c r="BD5" s="802"/>
      <c r="BE5" s="802"/>
      <c r="BF5" s="802"/>
      <c r="BG5" s="802"/>
      <c r="BH5" s="802"/>
      <c r="BI5" s="802"/>
      <c r="BJ5" s="802"/>
      <c r="BK5" s="803"/>
      <c r="BL5" s="34"/>
      <c r="BM5" s="840" t="s">
        <v>191</v>
      </c>
      <c r="BN5" s="841"/>
      <c r="BO5" s="841"/>
      <c r="BP5" s="824" t="s">
        <v>3</v>
      </c>
      <c r="BQ5" s="827" t="s">
        <v>17</v>
      </c>
      <c r="BR5" s="824" t="s">
        <v>380</v>
      </c>
      <c r="BS5" s="531"/>
      <c r="BT5" s="111"/>
      <c r="BU5" s="30"/>
      <c r="BV5" s="30"/>
      <c r="BW5" s="110"/>
      <c r="BX5" s="110"/>
      <c r="CC5" s="262" t="s">
        <v>19</v>
      </c>
      <c r="CD5" s="300">
        <f>COUNTIF($BQ$13:$BQ$62,"REPROBADO")</f>
        <v>0</v>
      </c>
      <c r="CF5" s="291">
        <f>COUNTIF(BO13:BO62,"ED")</f>
        <v>0</v>
      </c>
      <c r="CG5" s="291" t="e">
        <f>ROUND((CF5*100)/CN5,1)</f>
        <v>#DIV/0!</v>
      </c>
      <c r="CH5" s="291">
        <f>COUNTIF(BO13:BO62,"DA")</f>
        <v>0</v>
      </c>
      <c r="CI5" s="291" t="e">
        <f>ROUND((CH5*100)/CN5,1)</f>
        <v>#DIV/0!</v>
      </c>
      <c r="CJ5" s="291">
        <f>COUNTIF(BO13:BO62,"DO")</f>
        <v>0</v>
      </c>
      <c r="CK5" s="253" t="e">
        <f>ROUND((CJ5*100)/CN5,1)</f>
        <v>#DIV/0!</v>
      </c>
      <c r="CL5" s="291">
        <f>COUNTIF(BO13:BO62,"DP")</f>
        <v>0</v>
      </c>
      <c r="CM5" s="291" t="e">
        <f>ROUND((CL5*100)/CN5,1)</f>
        <v>#DIV/0!</v>
      </c>
      <c r="CN5" s="291">
        <f>SUM(CF5,CH5,CJ5,CL5)</f>
        <v>0</v>
      </c>
      <c r="CO5" s="291" t="e">
        <f>SUM(CG5,CI5,CK5,CM5)</f>
        <v>#DIV/0!</v>
      </c>
    </row>
    <row r="6" spans="1:294" s="31" customFormat="1" ht="20.25" customHeight="1" thickBot="1">
      <c r="A6" s="14"/>
      <c r="B6" s="4" t="str">
        <f>FILIACIÓN!E5</f>
        <v>AÑO DE ESCOLARIDAD:</v>
      </c>
      <c r="C6" s="268" t="str">
        <f>IF(FILIACIÓN!F5="","",FILIACIÓN!F5)</f>
        <v/>
      </c>
      <c r="D6" s="32"/>
      <c r="E6" s="805" t="s">
        <v>308</v>
      </c>
      <c r="F6" s="806"/>
      <c r="G6" s="806"/>
      <c r="H6" s="806"/>
      <c r="I6" s="806"/>
      <c r="J6" s="806"/>
      <c r="K6" s="806"/>
      <c r="L6" s="806"/>
      <c r="M6" s="806"/>
      <c r="N6" s="806"/>
      <c r="O6" s="807"/>
      <c r="P6" s="14"/>
      <c r="Q6" s="805" t="s">
        <v>309</v>
      </c>
      <c r="R6" s="806"/>
      <c r="S6" s="806"/>
      <c r="T6" s="806"/>
      <c r="U6" s="806"/>
      <c r="V6" s="806"/>
      <c r="W6" s="806"/>
      <c r="X6" s="806"/>
      <c r="Y6" s="806"/>
      <c r="Z6" s="806"/>
      <c r="AA6" s="806"/>
      <c r="AB6" s="806"/>
      <c r="AC6" s="806"/>
      <c r="AD6" s="806"/>
      <c r="AE6" s="806"/>
      <c r="AF6" s="807"/>
      <c r="AG6" s="14"/>
      <c r="AH6" s="805" t="s">
        <v>310</v>
      </c>
      <c r="AI6" s="806"/>
      <c r="AJ6" s="806"/>
      <c r="AK6" s="806"/>
      <c r="AL6" s="806"/>
      <c r="AM6" s="806"/>
      <c r="AN6" s="806"/>
      <c r="AO6" s="806"/>
      <c r="AP6" s="806"/>
      <c r="AQ6" s="806"/>
      <c r="AR6" s="806"/>
      <c r="AS6" s="806"/>
      <c r="AT6" s="806"/>
      <c r="AU6" s="806"/>
      <c r="AV6" s="806"/>
      <c r="AW6" s="807"/>
      <c r="AX6" s="14"/>
      <c r="AY6" s="805" t="s">
        <v>311</v>
      </c>
      <c r="AZ6" s="806"/>
      <c r="BA6" s="806"/>
      <c r="BB6" s="806"/>
      <c r="BC6" s="806"/>
      <c r="BD6" s="806"/>
      <c r="BE6" s="806"/>
      <c r="BF6" s="806"/>
      <c r="BG6" s="806"/>
      <c r="BH6" s="806"/>
      <c r="BI6" s="807"/>
      <c r="BJ6" s="14"/>
      <c r="BK6" s="492">
        <v>5</v>
      </c>
      <c r="BL6" s="14"/>
      <c r="BM6" s="831" t="s">
        <v>246</v>
      </c>
      <c r="BN6" s="831" t="s">
        <v>247</v>
      </c>
      <c r="BO6" s="834" t="s">
        <v>180</v>
      </c>
      <c r="BP6" s="825"/>
      <c r="BQ6" s="827"/>
      <c r="BR6" s="825"/>
      <c r="BS6" s="531"/>
      <c r="BT6" s="111"/>
      <c r="BU6" s="30"/>
      <c r="BV6" s="30"/>
      <c r="BW6" s="110"/>
      <c r="BX6" s="110"/>
      <c r="BY6" s="110"/>
      <c r="BZ6" s="39"/>
      <c r="CB6" s="30"/>
      <c r="CC6" s="263" t="s">
        <v>9</v>
      </c>
      <c r="CD6" s="301">
        <f>SUM(CD4:CD5)</f>
        <v>0</v>
      </c>
      <c r="CF6" s="30"/>
      <c r="CG6" s="30"/>
      <c r="CH6" s="30"/>
      <c r="CI6" s="30"/>
      <c r="CJ6" s="30"/>
      <c r="CK6" s="30"/>
      <c r="CL6" s="30"/>
      <c r="CM6" s="30"/>
      <c r="CN6" s="30"/>
      <c r="CO6" s="30"/>
      <c r="CP6" s="30"/>
      <c r="CQ6" s="30"/>
      <c r="CR6" s="30"/>
      <c r="CS6" s="30"/>
      <c r="CT6" s="30"/>
      <c r="CU6" s="30"/>
      <c r="CV6" s="30"/>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row>
    <row r="7" spans="1:294" ht="20.25" customHeight="1">
      <c r="B7" s="4" t="str">
        <f>FILIACIÓN!E6</f>
        <v>CAMPO:</v>
      </c>
      <c r="C7" s="268" t="str">
        <f>IF(FILIACIÓN!F6="","",FILIACIÓN!F6)</f>
        <v/>
      </c>
      <c r="D7" s="6"/>
      <c r="E7" s="790" t="s">
        <v>21</v>
      </c>
      <c r="F7" s="798"/>
      <c r="G7" s="798"/>
      <c r="H7" s="798"/>
      <c r="I7" s="798"/>
      <c r="J7" s="798"/>
      <c r="K7" s="798"/>
      <c r="L7" s="798"/>
      <c r="M7" s="787"/>
      <c r="N7" s="784"/>
      <c r="O7" s="793" t="s">
        <v>186</v>
      </c>
      <c r="Q7" s="795"/>
      <c r="R7" s="787"/>
      <c r="S7" s="787"/>
      <c r="T7" s="787"/>
      <c r="U7" s="787"/>
      <c r="V7" s="787"/>
      <c r="W7" s="787"/>
      <c r="X7" s="787"/>
      <c r="Y7" s="787"/>
      <c r="Z7" s="787"/>
      <c r="AA7" s="787"/>
      <c r="AB7" s="787"/>
      <c r="AC7" s="787"/>
      <c r="AD7" s="787"/>
      <c r="AE7" s="784"/>
      <c r="AF7" s="793" t="s">
        <v>186</v>
      </c>
      <c r="AH7" s="795"/>
      <c r="AI7" s="787"/>
      <c r="AJ7" s="787"/>
      <c r="AK7" s="787"/>
      <c r="AL7" s="787"/>
      <c r="AM7" s="787"/>
      <c r="AN7" s="787"/>
      <c r="AO7" s="787"/>
      <c r="AP7" s="787"/>
      <c r="AQ7" s="787"/>
      <c r="AR7" s="787"/>
      <c r="AS7" s="787"/>
      <c r="AT7" s="787"/>
      <c r="AU7" s="787"/>
      <c r="AV7" s="837"/>
      <c r="AW7" s="793" t="s">
        <v>186</v>
      </c>
      <c r="AY7" s="842"/>
      <c r="AZ7" s="798"/>
      <c r="BA7" s="798"/>
      <c r="BB7" s="798"/>
      <c r="BC7" s="798"/>
      <c r="BD7" s="798"/>
      <c r="BE7" s="798"/>
      <c r="BF7" s="798"/>
      <c r="BG7" s="787"/>
      <c r="BH7" s="787"/>
      <c r="BI7" s="793" t="s">
        <v>186</v>
      </c>
      <c r="BK7" s="820" t="s">
        <v>312</v>
      </c>
      <c r="BM7" s="832"/>
      <c r="BN7" s="832"/>
      <c r="BO7" s="835"/>
      <c r="BP7" s="825"/>
      <c r="BQ7" s="827"/>
      <c r="BR7" s="825"/>
      <c r="BS7" s="531"/>
      <c r="BT7" s="111"/>
      <c r="BU7" s="30"/>
      <c r="BV7" s="30"/>
      <c r="BW7" s="110"/>
      <c r="BX7" s="110"/>
      <c r="BY7" s="110"/>
      <c r="CA7" s="111"/>
    </row>
    <row r="8" spans="1:294" ht="20.25" customHeight="1">
      <c r="B8" s="4" t="str">
        <f>FILIACIÓN!E7</f>
        <v>ÁREA:</v>
      </c>
      <c r="C8" s="268" t="str">
        <f>IF(FILIACIÓN!F7="","",FILIACIÓN!F7)</f>
        <v/>
      </c>
      <c r="D8" s="6"/>
      <c r="E8" s="791"/>
      <c r="F8" s="799"/>
      <c r="G8" s="799"/>
      <c r="H8" s="799"/>
      <c r="I8" s="799"/>
      <c r="J8" s="799"/>
      <c r="K8" s="799"/>
      <c r="L8" s="799"/>
      <c r="M8" s="788"/>
      <c r="N8" s="785"/>
      <c r="O8" s="793"/>
      <c r="Q8" s="796"/>
      <c r="R8" s="788"/>
      <c r="S8" s="788"/>
      <c r="T8" s="788"/>
      <c r="U8" s="788"/>
      <c r="V8" s="788"/>
      <c r="W8" s="788"/>
      <c r="X8" s="788"/>
      <c r="Y8" s="788"/>
      <c r="Z8" s="788"/>
      <c r="AA8" s="788"/>
      <c r="AB8" s="788"/>
      <c r="AC8" s="788"/>
      <c r="AD8" s="788"/>
      <c r="AE8" s="785"/>
      <c r="AF8" s="793"/>
      <c r="AH8" s="796"/>
      <c r="AI8" s="788"/>
      <c r="AJ8" s="788"/>
      <c r="AK8" s="788"/>
      <c r="AL8" s="788"/>
      <c r="AM8" s="788"/>
      <c r="AN8" s="788"/>
      <c r="AO8" s="788"/>
      <c r="AP8" s="788"/>
      <c r="AQ8" s="788"/>
      <c r="AR8" s="788"/>
      <c r="AS8" s="788"/>
      <c r="AT8" s="788"/>
      <c r="AU8" s="788"/>
      <c r="AV8" s="838"/>
      <c r="AW8" s="793"/>
      <c r="AY8" s="843"/>
      <c r="AZ8" s="799"/>
      <c r="BA8" s="799"/>
      <c r="BB8" s="799"/>
      <c r="BC8" s="799"/>
      <c r="BD8" s="799"/>
      <c r="BE8" s="799"/>
      <c r="BF8" s="799"/>
      <c r="BG8" s="788"/>
      <c r="BH8" s="788"/>
      <c r="BI8" s="793"/>
      <c r="BK8" s="821"/>
      <c r="BM8" s="832"/>
      <c r="BN8" s="832"/>
      <c r="BO8" s="835"/>
      <c r="BP8" s="825"/>
      <c r="BQ8" s="827"/>
      <c r="BR8" s="825"/>
      <c r="BS8" s="531"/>
      <c r="BT8" s="111"/>
      <c r="BU8" s="30"/>
      <c r="BV8" s="30"/>
      <c r="BW8" s="110"/>
      <c r="BX8" s="110"/>
      <c r="BY8" s="110"/>
      <c r="CA8" s="111"/>
    </row>
    <row r="9" spans="1:294" ht="20.25" customHeight="1">
      <c r="B9" s="27" t="str">
        <f>FILIACIÓN!E8</f>
        <v>MAESTRO/A:</v>
      </c>
      <c r="C9" s="268" t="str">
        <f>IF(FILIACIÓN!F8="","",FILIACIÓN!F8)</f>
        <v>nombre maestro</v>
      </c>
      <c r="E9" s="791"/>
      <c r="F9" s="799"/>
      <c r="G9" s="799"/>
      <c r="H9" s="799"/>
      <c r="I9" s="799"/>
      <c r="J9" s="799"/>
      <c r="K9" s="799"/>
      <c r="L9" s="799"/>
      <c r="M9" s="788"/>
      <c r="N9" s="785"/>
      <c r="O9" s="793"/>
      <c r="Q9" s="796"/>
      <c r="R9" s="788"/>
      <c r="S9" s="788"/>
      <c r="T9" s="788"/>
      <c r="U9" s="788"/>
      <c r="V9" s="788"/>
      <c r="W9" s="788"/>
      <c r="X9" s="788"/>
      <c r="Y9" s="788"/>
      <c r="Z9" s="788"/>
      <c r="AA9" s="788"/>
      <c r="AB9" s="788"/>
      <c r="AC9" s="788"/>
      <c r="AD9" s="788"/>
      <c r="AE9" s="785"/>
      <c r="AF9" s="793"/>
      <c r="AH9" s="796"/>
      <c r="AI9" s="788"/>
      <c r="AJ9" s="788"/>
      <c r="AK9" s="788"/>
      <c r="AL9" s="788"/>
      <c r="AM9" s="788"/>
      <c r="AN9" s="788"/>
      <c r="AO9" s="788"/>
      <c r="AP9" s="788"/>
      <c r="AQ9" s="788"/>
      <c r="AR9" s="788"/>
      <c r="AS9" s="788"/>
      <c r="AT9" s="788"/>
      <c r="AU9" s="788"/>
      <c r="AV9" s="838"/>
      <c r="AW9" s="793"/>
      <c r="AY9" s="843"/>
      <c r="AZ9" s="799"/>
      <c r="BA9" s="799"/>
      <c r="BB9" s="799"/>
      <c r="BC9" s="799"/>
      <c r="BD9" s="799"/>
      <c r="BE9" s="799"/>
      <c r="BF9" s="799"/>
      <c r="BG9" s="788"/>
      <c r="BH9" s="788"/>
      <c r="BI9" s="793"/>
      <c r="BK9" s="821"/>
      <c r="BM9" s="832"/>
      <c r="BN9" s="832"/>
      <c r="BO9" s="835"/>
      <c r="BP9" s="825"/>
      <c r="BQ9" s="827"/>
      <c r="BR9" s="825"/>
      <c r="BS9" s="531"/>
      <c r="BT9" s="111"/>
      <c r="BU9" s="30"/>
      <c r="BV9" s="30"/>
      <c r="BW9" s="39"/>
      <c r="BX9" s="39"/>
      <c r="BY9" s="110"/>
      <c r="CA9" s="111"/>
    </row>
    <row r="10" spans="1:294" ht="45.75" customHeight="1">
      <c r="E10" s="791"/>
      <c r="F10" s="799"/>
      <c r="G10" s="799"/>
      <c r="H10" s="799"/>
      <c r="I10" s="799"/>
      <c r="J10" s="799"/>
      <c r="K10" s="799"/>
      <c r="L10" s="799"/>
      <c r="M10" s="788"/>
      <c r="N10" s="785"/>
      <c r="O10" s="793"/>
      <c r="Q10" s="796"/>
      <c r="R10" s="788"/>
      <c r="S10" s="788"/>
      <c r="T10" s="788"/>
      <c r="U10" s="788"/>
      <c r="V10" s="788"/>
      <c r="W10" s="788"/>
      <c r="X10" s="788"/>
      <c r="Y10" s="788"/>
      <c r="Z10" s="788"/>
      <c r="AA10" s="788"/>
      <c r="AB10" s="788"/>
      <c r="AC10" s="788"/>
      <c r="AD10" s="788"/>
      <c r="AE10" s="785"/>
      <c r="AF10" s="793"/>
      <c r="AH10" s="796"/>
      <c r="AI10" s="788"/>
      <c r="AJ10" s="788"/>
      <c r="AK10" s="788"/>
      <c r="AL10" s="788"/>
      <c r="AM10" s="788"/>
      <c r="AN10" s="788"/>
      <c r="AO10" s="788"/>
      <c r="AP10" s="788"/>
      <c r="AQ10" s="788"/>
      <c r="AR10" s="788"/>
      <c r="AS10" s="788"/>
      <c r="AT10" s="788"/>
      <c r="AU10" s="788"/>
      <c r="AV10" s="838"/>
      <c r="AW10" s="793"/>
      <c r="AY10" s="843"/>
      <c r="AZ10" s="799"/>
      <c r="BA10" s="799"/>
      <c r="BB10" s="799"/>
      <c r="BC10" s="799"/>
      <c r="BD10" s="799"/>
      <c r="BE10" s="799"/>
      <c r="BF10" s="799"/>
      <c r="BG10" s="788"/>
      <c r="BH10" s="788"/>
      <c r="BI10" s="793"/>
      <c r="BK10" s="821"/>
      <c r="BM10" s="832"/>
      <c r="BN10" s="832"/>
      <c r="BO10" s="835"/>
      <c r="BP10" s="825"/>
      <c r="BQ10" s="827"/>
      <c r="BR10" s="825"/>
      <c r="BS10" s="537"/>
      <c r="BT10" s="828" t="s">
        <v>302</v>
      </c>
      <c r="BU10" s="829"/>
      <c r="BV10" s="830"/>
      <c r="BW10" s="39"/>
      <c r="BX10" s="39"/>
      <c r="BY10" s="110"/>
      <c r="CA10" s="823" t="s">
        <v>380</v>
      </c>
    </row>
    <row r="11" spans="1:294" ht="40.5" customHeight="1" thickBot="1">
      <c r="A11" s="345"/>
      <c r="B11" s="345"/>
      <c r="C11" s="345"/>
      <c r="D11" s="347" t="b">
        <v>0</v>
      </c>
      <c r="E11" s="791"/>
      <c r="F11" s="799"/>
      <c r="G11" s="799"/>
      <c r="H11" s="799"/>
      <c r="I11" s="799"/>
      <c r="J11" s="799"/>
      <c r="K11" s="799"/>
      <c r="L11" s="799"/>
      <c r="M11" s="788"/>
      <c r="N11" s="785"/>
      <c r="O11" s="793"/>
      <c r="Q11" s="796"/>
      <c r="R11" s="788"/>
      <c r="S11" s="788"/>
      <c r="T11" s="788"/>
      <c r="U11" s="788"/>
      <c r="V11" s="788"/>
      <c r="W11" s="788"/>
      <c r="X11" s="788"/>
      <c r="Y11" s="788"/>
      <c r="Z11" s="788"/>
      <c r="AA11" s="788"/>
      <c r="AB11" s="788"/>
      <c r="AC11" s="788"/>
      <c r="AD11" s="788"/>
      <c r="AE11" s="785"/>
      <c r="AF11" s="793"/>
      <c r="AH11" s="796"/>
      <c r="AI11" s="788"/>
      <c r="AJ11" s="788"/>
      <c r="AK11" s="788"/>
      <c r="AL11" s="788"/>
      <c r="AM11" s="788"/>
      <c r="AN11" s="788"/>
      <c r="AO11" s="788"/>
      <c r="AP11" s="788"/>
      <c r="AQ11" s="788"/>
      <c r="AR11" s="788"/>
      <c r="AS11" s="788"/>
      <c r="AT11" s="788"/>
      <c r="AU11" s="788"/>
      <c r="AV11" s="838"/>
      <c r="AW11" s="793"/>
      <c r="AY11" s="843"/>
      <c r="AZ11" s="799"/>
      <c r="BA11" s="799"/>
      <c r="BB11" s="799"/>
      <c r="BC11" s="799"/>
      <c r="BD11" s="799"/>
      <c r="BE11" s="799"/>
      <c r="BF11" s="799"/>
      <c r="BG11" s="788"/>
      <c r="BH11" s="788"/>
      <c r="BI11" s="793"/>
      <c r="BK11" s="821"/>
      <c r="BM11" s="832"/>
      <c r="BN11" s="832"/>
      <c r="BO11" s="835"/>
      <c r="BP11" s="825"/>
      <c r="BQ11" s="864"/>
      <c r="BR11" s="825"/>
      <c r="BS11" s="537"/>
      <c r="BT11" s="827" t="s">
        <v>303</v>
      </c>
      <c r="BU11" s="819"/>
      <c r="BV11" s="819"/>
      <c r="BW11" s="39"/>
      <c r="BX11" s="39"/>
      <c r="BY11" s="110"/>
      <c r="CA11" s="823"/>
    </row>
    <row r="12" spans="1:294" ht="31.5" customHeight="1" thickBot="1">
      <c r="A12" s="116" t="s">
        <v>0</v>
      </c>
      <c r="B12" s="781" t="s">
        <v>200</v>
      </c>
      <c r="C12" s="782"/>
      <c r="D12" s="783"/>
      <c r="E12" s="792"/>
      <c r="F12" s="800"/>
      <c r="G12" s="800"/>
      <c r="H12" s="800"/>
      <c r="I12" s="800"/>
      <c r="J12" s="800"/>
      <c r="K12" s="800"/>
      <c r="L12" s="800"/>
      <c r="M12" s="789"/>
      <c r="N12" s="786"/>
      <c r="O12" s="794"/>
      <c r="Q12" s="797"/>
      <c r="R12" s="789"/>
      <c r="S12" s="789"/>
      <c r="T12" s="789"/>
      <c r="U12" s="789"/>
      <c r="V12" s="789"/>
      <c r="W12" s="789"/>
      <c r="X12" s="789"/>
      <c r="Y12" s="789"/>
      <c r="Z12" s="789"/>
      <c r="AA12" s="789"/>
      <c r="AB12" s="789"/>
      <c r="AC12" s="789"/>
      <c r="AD12" s="789"/>
      <c r="AE12" s="786"/>
      <c r="AF12" s="794"/>
      <c r="AH12" s="797"/>
      <c r="AI12" s="789"/>
      <c r="AJ12" s="789"/>
      <c r="AK12" s="789"/>
      <c r="AL12" s="789"/>
      <c r="AM12" s="789"/>
      <c r="AN12" s="789"/>
      <c r="AO12" s="789"/>
      <c r="AP12" s="789"/>
      <c r="AQ12" s="789"/>
      <c r="AR12" s="789"/>
      <c r="AS12" s="789"/>
      <c r="AT12" s="789"/>
      <c r="AU12" s="789"/>
      <c r="AV12" s="839"/>
      <c r="AW12" s="794"/>
      <c r="AY12" s="844"/>
      <c r="AZ12" s="800"/>
      <c r="BA12" s="800"/>
      <c r="BB12" s="800"/>
      <c r="BC12" s="800"/>
      <c r="BD12" s="800"/>
      <c r="BE12" s="800"/>
      <c r="BF12" s="800"/>
      <c r="BG12" s="789"/>
      <c r="BH12" s="789"/>
      <c r="BI12" s="794"/>
      <c r="BK12" s="822"/>
      <c r="BM12" s="833"/>
      <c r="BN12" s="833"/>
      <c r="BO12" s="836"/>
      <c r="BP12" s="826"/>
      <c r="BQ12" s="864"/>
      <c r="BR12" s="826"/>
      <c r="BS12" s="537"/>
      <c r="BT12" s="827"/>
      <c r="BU12" s="819"/>
      <c r="BV12" s="819"/>
      <c r="BW12" s="39"/>
      <c r="BX12" s="39"/>
      <c r="BY12" s="110"/>
      <c r="CA12" s="823"/>
      <c r="CB12" s="26" t="s">
        <v>272</v>
      </c>
      <c r="CC12" s="38" t="s">
        <v>270</v>
      </c>
    </row>
    <row r="13" spans="1:294" s="31" customFormat="1" ht="27" customHeight="1">
      <c r="A13" s="91">
        <f>--SUBTOTAL(2,CC$12:CC13)</f>
        <v>1</v>
      </c>
      <c r="B13" s="857" t="str">
        <f>IF(FILIACIÓN!B11="","",UPPER(FILIACIÓN!B11))</f>
        <v/>
      </c>
      <c r="C13" s="858"/>
      <c r="D13" s="859"/>
      <c r="E13" s="534" t="str">
        <f>'ASISTENCIA 2'!CD14</f>
        <v/>
      </c>
      <c r="F13" s="624"/>
      <c r="G13" s="624"/>
      <c r="H13" s="624"/>
      <c r="I13" s="624"/>
      <c r="J13" s="624"/>
      <c r="K13" s="624"/>
      <c r="L13" s="624"/>
      <c r="M13" s="88"/>
      <c r="N13" s="88"/>
      <c r="O13" s="376" t="str">
        <f>IFERROR(IF(COUNTIF(E13:N13,"&gt;0")&gt;0,AVERAGE(E13:N13),""),"")</f>
        <v/>
      </c>
      <c r="P13" s="59"/>
      <c r="Q13" s="118"/>
      <c r="R13" s="575"/>
      <c r="S13" s="575"/>
      <c r="T13" s="575"/>
      <c r="U13" s="575"/>
      <c r="V13" s="575"/>
      <c r="W13" s="575"/>
      <c r="X13" s="575"/>
      <c r="Y13" s="575"/>
      <c r="Z13" s="575"/>
      <c r="AA13" s="119"/>
      <c r="AB13" s="88"/>
      <c r="AC13" s="88"/>
      <c r="AD13" s="88"/>
      <c r="AE13" s="88"/>
      <c r="AF13" s="376" t="str">
        <f>IFERROR(IF(COUNTIF(Q13:AE13,"&gt;0")&gt;0,AVERAGE(Q13:AE13),""),"")</f>
        <v/>
      </c>
      <c r="AG13" s="59"/>
      <c r="AH13" s="118"/>
      <c r="AI13" s="575"/>
      <c r="AJ13" s="575"/>
      <c r="AK13" s="575"/>
      <c r="AL13" s="575"/>
      <c r="AM13" s="575"/>
      <c r="AN13" s="575"/>
      <c r="AO13" s="575"/>
      <c r="AP13" s="575"/>
      <c r="AQ13" s="575"/>
      <c r="AR13" s="119"/>
      <c r="AS13" s="119"/>
      <c r="AT13" s="119"/>
      <c r="AU13" s="119"/>
      <c r="AV13" s="88"/>
      <c r="AW13" s="376" t="str">
        <f>IFERROR(IF(COUNTIF(AH13:AV13,"&gt;0")&gt;0,AVERAGE(AH13:AV13),""),"")</f>
        <v/>
      </c>
      <c r="AX13" s="59"/>
      <c r="AY13" s="118"/>
      <c r="AZ13" s="575"/>
      <c r="BA13" s="575"/>
      <c r="BB13" s="575"/>
      <c r="BC13" s="575"/>
      <c r="BD13" s="575"/>
      <c r="BE13" s="575"/>
      <c r="BF13" s="575"/>
      <c r="BG13" s="88"/>
      <c r="BH13" s="88"/>
      <c r="BI13" s="376" t="str">
        <f>IFERROR(IF(COUNTIF(AY13:BH13,"&gt;0")&gt;0,AVERAGE(AY13:BH13),""),"")</f>
        <v/>
      </c>
      <c r="BJ13" s="371"/>
      <c r="BK13" s="493"/>
      <c r="BL13" s="373"/>
      <c r="BM13" s="196" t="str">
        <f>IF(SUM(O13,AF13,AW13,BI13,BK13)=0,"",ROUND(SUM(O13,AF13,AW13,BI13,BK13),0))</f>
        <v/>
      </c>
      <c r="BN13" s="532" t="str">
        <f>IF(SUM(O13,AF13,AW13,BI13,BK13)=0,"",SUM(O13,AF13,AW13,BI13,BK13))</f>
        <v/>
      </c>
      <c r="BO13" s="191" t="str">
        <f>IF(AND(BM13&gt;=1,BM13&lt;=50),"ED",IF(AND(BM13&gt;=51,BM13&lt;=68),"DA",IF(AND(BM13&gt;=69,BM13&lt;=84),"DO",IF(AND(BM13&gt;=85,BM13&lt;=100),"DP"," "))))</f>
        <v xml:space="preserve"> </v>
      </c>
      <c r="BP13" s="530" t="str">
        <f>FILIACIÓN!Y11</f>
        <v/>
      </c>
      <c r="BQ13" s="530" t="str">
        <f>IF(OR(BM13="",BM13=0),"",IF(BM13&gt;=51,"APROBADO","REPROBADO"))</f>
        <v/>
      </c>
      <c r="BR13" s="530" t="str">
        <f>IF(OR(BN13="",BN13=0),"",_xlfn.RANK.EQ(BN13,$BN$13:$BN$62))</f>
        <v/>
      </c>
      <c r="BS13" s="530"/>
      <c r="BT13" s="485" t="str">
        <f>'1ER TRIMESTRE'!BM13</f>
        <v/>
      </c>
      <c r="BU13" s="484"/>
      <c r="BV13" s="484"/>
      <c r="BW13" s="82"/>
      <c r="BX13" s="82"/>
      <c r="BY13" s="82"/>
      <c r="BZ13" s="39"/>
      <c r="CA13" s="605" t="str">
        <f>IF(OR(BN13="",BN13=0),"",_xlfn.RANK.EQ(BN13,$BN$13:$BN$62))</f>
        <v/>
      </c>
      <c r="CB13" s="30" t="str">
        <f>IF(FILIACIÓN!Z11="MOSTRAR","1","")</f>
        <v/>
      </c>
      <c r="CC13" s="39">
        <v>1</v>
      </c>
      <c r="CD13" s="30"/>
      <c r="CE13" s="30"/>
      <c r="CF13" s="30"/>
      <c r="CG13" s="30"/>
      <c r="CH13" s="30"/>
      <c r="CI13" s="30"/>
      <c r="CJ13" s="30"/>
      <c r="CK13" s="30"/>
      <c r="CL13" s="30"/>
      <c r="CM13" s="30"/>
      <c r="CN13" s="30"/>
      <c r="CO13" s="30"/>
      <c r="CP13" s="30"/>
      <c r="CQ13" s="30"/>
      <c r="CR13" s="30"/>
      <c r="CS13" s="30"/>
      <c r="CT13" s="30"/>
      <c r="CU13" s="30"/>
      <c r="CV13" s="30"/>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row>
    <row r="14" spans="1:294" s="31" customFormat="1" ht="27" customHeight="1">
      <c r="A14" s="92">
        <f>--SUBTOTAL(2,CC$12:CC14)</f>
        <v>2</v>
      </c>
      <c r="B14" s="854" t="str">
        <f>IF(FILIACIÓN!B12="","",UPPER(FILIACIÓN!B12))</f>
        <v/>
      </c>
      <c r="C14" s="855"/>
      <c r="D14" s="856"/>
      <c r="E14" s="535" t="str">
        <f>'ASISTENCIA 2'!CD15</f>
        <v/>
      </c>
      <c r="F14" s="625"/>
      <c r="G14" s="625"/>
      <c r="H14" s="625"/>
      <c r="I14" s="625"/>
      <c r="J14" s="625"/>
      <c r="K14" s="625"/>
      <c r="L14" s="625"/>
      <c r="M14" s="89"/>
      <c r="N14" s="89"/>
      <c r="O14" s="377" t="str">
        <f t="shared" ref="O14:O62" si="0">IFERROR(IF(COUNTIF(E14:N14,"&gt;0")&gt;0,AVERAGE(E14:N14),""),"")</f>
        <v/>
      </c>
      <c r="P14" s="59"/>
      <c r="Q14" s="120"/>
      <c r="R14" s="576"/>
      <c r="S14" s="576"/>
      <c r="T14" s="576"/>
      <c r="U14" s="576"/>
      <c r="V14" s="576"/>
      <c r="W14" s="576"/>
      <c r="X14" s="576"/>
      <c r="Y14" s="576"/>
      <c r="Z14" s="576"/>
      <c r="AA14" s="121"/>
      <c r="AB14" s="89"/>
      <c r="AC14" s="89"/>
      <c r="AD14" s="89"/>
      <c r="AE14" s="89"/>
      <c r="AF14" s="377" t="str">
        <f t="shared" ref="AF14:AF62" si="1">IFERROR(IF(COUNTIF(Q14:AE14,"&gt;0")&gt;0,AVERAGE(Q14:AE14),""),"")</f>
        <v/>
      </c>
      <c r="AG14" s="59"/>
      <c r="AH14" s="120"/>
      <c r="AI14" s="576"/>
      <c r="AJ14" s="576"/>
      <c r="AK14" s="576"/>
      <c r="AL14" s="576"/>
      <c r="AM14" s="576"/>
      <c r="AN14" s="576"/>
      <c r="AO14" s="576"/>
      <c r="AP14" s="576"/>
      <c r="AQ14" s="576"/>
      <c r="AR14" s="121"/>
      <c r="AS14" s="121"/>
      <c r="AT14" s="121"/>
      <c r="AU14" s="121"/>
      <c r="AV14" s="89"/>
      <c r="AW14" s="377" t="str">
        <f t="shared" ref="AW14:AW62" si="2">IFERROR(IF(COUNTIF(AH14:AV14,"&gt;0")&gt;0,AVERAGE(AH14:AV14),""),"")</f>
        <v/>
      </c>
      <c r="AX14" s="59"/>
      <c r="AY14" s="120"/>
      <c r="AZ14" s="576"/>
      <c r="BA14" s="576"/>
      <c r="BB14" s="576"/>
      <c r="BC14" s="576"/>
      <c r="BD14" s="576"/>
      <c r="BE14" s="576"/>
      <c r="BF14" s="576"/>
      <c r="BG14" s="89"/>
      <c r="BH14" s="89"/>
      <c r="BI14" s="377" t="str">
        <f t="shared" ref="BI14:BI62" si="3">IFERROR(IF(COUNTIF(AY14:BH14,"&gt;0")&gt;0,AVERAGE(AY14:BH14),""),"")</f>
        <v/>
      </c>
      <c r="BJ14" s="371"/>
      <c r="BK14" s="494"/>
      <c r="BL14" s="373"/>
      <c r="BM14" s="196" t="str">
        <f t="shared" ref="BM14:BM62" si="4">IF(SUM(O14,AF14,AW14,BI14,BK14)=0,"",ROUND(SUM(O14,AF14,AW14,BI14,BK14),0))</f>
        <v/>
      </c>
      <c r="BN14" s="532" t="str">
        <f t="shared" ref="BN14:BN62" si="5">IF(SUM(O14,AF14,AW14,BI14,BK14)=0,"",SUM(O14,AF14,AW14,BI14,BK14))</f>
        <v/>
      </c>
      <c r="BO14" s="192" t="str">
        <f t="shared" ref="BO14:BO61" si="6">IF(AND(BM14&gt;=1,BM14&lt;=50),"ED",IF(AND(BM14&gt;=51,BM14&lt;=68),"DA",IF(AND(BM14&gt;=69,BM14&lt;=84),"DO",IF(AND(BM14&gt;=85,BM14&lt;=100),"DP"," "))))</f>
        <v xml:space="preserve"> </v>
      </c>
      <c r="BP14" s="530" t="str">
        <f>FILIACIÓN!Y12</f>
        <v/>
      </c>
      <c r="BQ14" s="530" t="str">
        <f t="shared" ref="BQ14:BQ62" si="7">IF(OR(BM14="",BM14=0),"",IF(BM14&gt;=51,"APROBADO","REPROBADO"))</f>
        <v/>
      </c>
      <c r="BR14" s="530" t="str">
        <f t="shared" ref="BR14:BR62" si="8">IF(OR(BN14="",BN14=0),"",_xlfn.RANK.EQ(BN14,$BN$13:$BN$62))</f>
        <v/>
      </c>
      <c r="BS14" s="530"/>
      <c r="BT14" s="484" t="str">
        <f>'1ER TRIMESTRE'!BM14</f>
        <v/>
      </c>
      <c r="BU14" s="484"/>
      <c r="BV14" s="484"/>
      <c r="BW14" s="82"/>
      <c r="BX14" s="82"/>
      <c r="BY14" s="82"/>
      <c r="BZ14" s="39"/>
      <c r="CA14" s="605" t="str">
        <f t="shared" ref="CA14:CA61" si="9">IF(OR(BN14="",BN14=0),"",_xlfn.RANK.EQ(BN14,$BN$13:$BN$62))</f>
        <v/>
      </c>
      <c r="CB14" s="30" t="str">
        <f>IF(FILIACIÓN!Z12="MOSTRAR","1","")</f>
        <v/>
      </c>
      <c r="CC14" s="39">
        <v>2</v>
      </c>
      <c r="CD14" s="30"/>
      <c r="CE14" s="30"/>
      <c r="CF14" s="30"/>
      <c r="CG14" s="30"/>
      <c r="CH14" s="30"/>
      <c r="CI14" s="30"/>
      <c r="CJ14" s="30"/>
      <c r="CK14" s="30"/>
      <c r="CL14" s="30"/>
      <c r="CM14" s="30"/>
      <c r="CN14" s="30"/>
      <c r="CO14" s="30"/>
      <c r="CP14" s="30"/>
      <c r="CQ14" s="30"/>
      <c r="CR14" s="30"/>
      <c r="CS14" s="30"/>
      <c r="CT14" s="30"/>
      <c r="CU14" s="30"/>
      <c r="CV14" s="30"/>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row>
    <row r="15" spans="1:294" s="31" customFormat="1" ht="27" customHeight="1">
      <c r="A15" s="92">
        <f>--SUBTOTAL(2,CC$12:CC15)</f>
        <v>3</v>
      </c>
      <c r="B15" s="851" t="str">
        <f>IF(FILIACIÓN!B13="","",UPPER(FILIACIÓN!B13))</f>
        <v/>
      </c>
      <c r="C15" s="852"/>
      <c r="D15" s="853"/>
      <c r="E15" s="535" t="str">
        <f>'ASISTENCIA 2'!CD16</f>
        <v/>
      </c>
      <c r="F15" s="625"/>
      <c r="G15" s="625"/>
      <c r="H15" s="625"/>
      <c r="I15" s="625"/>
      <c r="J15" s="625"/>
      <c r="K15" s="625"/>
      <c r="L15" s="625"/>
      <c r="M15" s="89"/>
      <c r="N15" s="89"/>
      <c r="O15" s="377" t="str">
        <f t="shared" si="0"/>
        <v/>
      </c>
      <c r="P15" s="59"/>
      <c r="Q15" s="120"/>
      <c r="R15" s="576"/>
      <c r="S15" s="576"/>
      <c r="T15" s="576"/>
      <c r="U15" s="576"/>
      <c r="V15" s="576"/>
      <c r="W15" s="576"/>
      <c r="X15" s="576"/>
      <c r="Y15" s="576"/>
      <c r="Z15" s="576"/>
      <c r="AA15" s="121"/>
      <c r="AB15" s="89"/>
      <c r="AC15" s="89"/>
      <c r="AD15" s="89"/>
      <c r="AE15" s="89"/>
      <c r="AF15" s="377" t="str">
        <f t="shared" si="1"/>
        <v/>
      </c>
      <c r="AG15" s="59"/>
      <c r="AH15" s="120"/>
      <c r="AI15" s="576"/>
      <c r="AJ15" s="576"/>
      <c r="AK15" s="576"/>
      <c r="AL15" s="576"/>
      <c r="AM15" s="576"/>
      <c r="AN15" s="576"/>
      <c r="AO15" s="576"/>
      <c r="AP15" s="576"/>
      <c r="AQ15" s="576"/>
      <c r="AR15" s="121"/>
      <c r="AS15" s="121"/>
      <c r="AT15" s="121"/>
      <c r="AU15" s="121"/>
      <c r="AV15" s="89"/>
      <c r="AW15" s="377" t="str">
        <f t="shared" si="2"/>
        <v/>
      </c>
      <c r="AX15" s="59"/>
      <c r="AY15" s="120"/>
      <c r="AZ15" s="576"/>
      <c r="BA15" s="576"/>
      <c r="BB15" s="576"/>
      <c r="BC15" s="576"/>
      <c r="BD15" s="576"/>
      <c r="BE15" s="576"/>
      <c r="BF15" s="576"/>
      <c r="BG15" s="89"/>
      <c r="BH15" s="89"/>
      <c r="BI15" s="377" t="str">
        <f t="shared" si="3"/>
        <v/>
      </c>
      <c r="BJ15" s="371"/>
      <c r="BK15" s="494"/>
      <c r="BL15" s="373"/>
      <c r="BM15" s="196" t="str">
        <f t="shared" si="4"/>
        <v/>
      </c>
      <c r="BN15" s="532" t="str">
        <f t="shared" si="5"/>
        <v/>
      </c>
      <c r="BO15" s="192" t="str">
        <f t="shared" si="6"/>
        <v xml:space="preserve"> </v>
      </c>
      <c r="BP15" s="530" t="str">
        <f>FILIACIÓN!Y13</f>
        <v/>
      </c>
      <c r="BQ15" s="530" t="str">
        <f t="shared" si="7"/>
        <v/>
      </c>
      <c r="BR15" s="530" t="str">
        <f t="shared" si="8"/>
        <v/>
      </c>
      <c r="BS15" s="530"/>
      <c r="BT15" s="484" t="str">
        <f>'1ER TRIMESTRE'!BM15</f>
        <v/>
      </c>
      <c r="BU15" s="484"/>
      <c r="BV15" s="484"/>
      <c r="BW15" s="82"/>
      <c r="BX15" s="82"/>
      <c r="BY15" s="82"/>
      <c r="BZ15" s="39"/>
      <c r="CA15" s="605" t="str">
        <f t="shared" si="9"/>
        <v/>
      </c>
      <c r="CB15" s="30" t="str">
        <f>IF(FILIACIÓN!Z13="MOSTRAR","1","")</f>
        <v/>
      </c>
      <c r="CC15" s="39">
        <v>3</v>
      </c>
      <c r="CD15" s="30"/>
      <c r="CE15" s="30"/>
      <c r="CF15" s="30"/>
      <c r="CG15" s="30"/>
      <c r="CH15" s="30"/>
      <c r="CI15" s="30"/>
      <c r="CJ15" s="30"/>
      <c r="CK15" s="30"/>
      <c r="CL15" s="30"/>
      <c r="CM15" s="30"/>
      <c r="CN15" s="30"/>
      <c r="CO15" s="30"/>
      <c r="CP15" s="30"/>
      <c r="CQ15" s="30"/>
      <c r="CR15" s="30"/>
      <c r="CS15" s="30"/>
      <c r="CT15" s="30"/>
      <c r="CU15" s="30"/>
      <c r="CV15" s="30"/>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row>
    <row r="16" spans="1:294" s="31" customFormat="1" ht="27" customHeight="1">
      <c r="A16" s="92">
        <f>--SUBTOTAL(2,CC$12:CC16)</f>
        <v>4</v>
      </c>
      <c r="B16" s="854" t="str">
        <f>IF(FILIACIÓN!B14="","",UPPER(FILIACIÓN!B14))</f>
        <v/>
      </c>
      <c r="C16" s="855"/>
      <c r="D16" s="856"/>
      <c r="E16" s="535" t="str">
        <f>'ASISTENCIA 2'!CD17</f>
        <v/>
      </c>
      <c r="F16" s="625"/>
      <c r="G16" s="625"/>
      <c r="H16" s="625"/>
      <c r="I16" s="625"/>
      <c r="J16" s="625"/>
      <c r="K16" s="625"/>
      <c r="L16" s="625"/>
      <c r="M16" s="89"/>
      <c r="N16" s="89"/>
      <c r="O16" s="377" t="str">
        <f t="shared" si="0"/>
        <v/>
      </c>
      <c r="P16" s="59"/>
      <c r="Q16" s="120"/>
      <c r="R16" s="576"/>
      <c r="S16" s="576"/>
      <c r="T16" s="576"/>
      <c r="U16" s="576"/>
      <c r="V16" s="576"/>
      <c r="W16" s="576"/>
      <c r="X16" s="576"/>
      <c r="Y16" s="576"/>
      <c r="Z16" s="576"/>
      <c r="AA16" s="121"/>
      <c r="AB16" s="89"/>
      <c r="AC16" s="89"/>
      <c r="AD16" s="89"/>
      <c r="AE16" s="89"/>
      <c r="AF16" s="377" t="str">
        <f t="shared" si="1"/>
        <v/>
      </c>
      <c r="AG16" s="59"/>
      <c r="AH16" s="120"/>
      <c r="AI16" s="576"/>
      <c r="AJ16" s="576"/>
      <c r="AK16" s="576"/>
      <c r="AL16" s="576"/>
      <c r="AM16" s="576"/>
      <c r="AN16" s="576"/>
      <c r="AO16" s="576"/>
      <c r="AP16" s="576"/>
      <c r="AQ16" s="576"/>
      <c r="AR16" s="121"/>
      <c r="AS16" s="121"/>
      <c r="AT16" s="121"/>
      <c r="AU16" s="121"/>
      <c r="AV16" s="89"/>
      <c r="AW16" s="377" t="str">
        <f t="shared" si="2"/>
        <v/>
      </c>
      <c r="AX16" s="59"/>
      <c r="AY16" s="120"/>
      <c r="AZ16" s="576"/>
      <c r="BA16" s="576"/>
      <c r="BB16" s="576"/>
      <c r="BC16" s="576"/>
      <c r="BD16" s="576"/>
      <c r="BE16" s="576"/>
      <c r="BF16" s="576"/>
      <c r="BG16" s="89"/>
      <c r="BH16" s="89"/>
      <c r="BI16" s="377" t="str">
        <f t="shared" si="3"/>
        <v/>
      </c>
      <c r="BJ16" s="371"/>
      <c r="BK16" s="494"/>
      <c r="BL16" s="373"/>
      <c r="BM16" s="196" t="str">
        <f t="shared" si="4"/>
        <v/>
      </c>
      <c r="BN16" s="532" t="str">
        <f t="shared" si="5"/>
        <v/>
      </c>
      <c r="BO16" s="192" t="str">
        <f t="shared" si="6"/>
        <v xml:space="preserve"> </v>
      </c>
      <c r="BP16" s="530" t="str">
        <f>FILIACIÓN!Y14</f>
        <v/>
      </c>
      <c r="BQ16" s="530" t="str">
        <f t="shared" si="7"/>
        <v/>
      </c>
      <c r="BR16" s="530" t="str">
        <f t="shared" si="8"/>
        <v/>
      </c>
      <c r="BS16" s="530"/>
      <c r="BT16" s="484" t="str">
        <f>'1ER TRIMESTRE'!BM16</f>
        <v/>
      </c>
      <c r="BU16" s="484"/>
      <c r="BV16" s="484"/>
      <c r="BW16" s="82"/>
      <c r="BX16" s="82"/>
      <c r="BY16" s="82"/>
      <c r="BZ16" s="39"/>
      <c r="CA16" s="605" t="str">
        <f t="shared" si="9"/>
        <v/>
      </c>
      <c r="CB16" s="30" t="str">
        <f>IF(FILIACIÓN!Z14="MOSTRAR","1","")</f>
        <v/>
      </c>
      <c r="CC16" s="39">
        <v>4</v>
      </c>
      <c r="CD16" s="30"/>
      <c r="CE16" s="30"/>
      <c r="CF16" s="30"/>
      <c r="CG16" s="30"/>
      <c r="CH16" s="30"/>
      <c r="CI16" s="30"/>
      <c r="CJ16" s="30"/>
      <c r="CK16" s="30"/>
      <c r="CL16" s="30"/>
      <c r="CM16" s="30"/>
      <c r="CN16" s="30"/>
      <c r="CO16" s="30"/>
      <c r="CP16" s="30"/>
      <c r="CQ16" s="30"/>
      <c r="CR16" s="30"/>
      <c r="CS16" s="30"/>
      <c r="CT16" s="30"/>
      <c r="CU16" s="30"/>
      <c r="CV16" s="30"/>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row>
    <row r="17" spans="1:294" s="31" customFormat="1" ht="27" customHeight="1">
      <c r="A17" s="92">
        <f>--SUBTOTAL(2,CC$12:CC17)</f>
        <v>5</v>
      </c>
      <c r="B17" s="854" t="str">
        <f>IF(FILIACIÓN!B15="","",UPPER(FILIACIÓN!B15))</f>
        <v/>
      </c>
      <c r="C17" s="855"/>
      <c r="D17" s="856"/>
      <c r="E17" s="535" t="str">
        <f>'ASISTENCIA 2'!CD18</f>
        <v/>
      </c>
      <c r="F17" s="625"/>
      <c r="G17" s="625"/>
      <c r="H17" s="625"/>
      <c r="I17" s="625"/>
      <c r="J17" s="625"/>
      <c r="K17" s="625"/>
      <c r="L17" s="625"/>
      <c r="M17" s="89"/>
      <c r="N17" s="89"/>
      <c r="O17" s="377" t="str">
        <f t="shared" si="0"/>
        <v/>
      </c>
      <c r="P17" s="59"/>
      <c r="Q17" s="120"/>
      <c r="R17" s="576"/>
      <c r="S17" s="576"/>
      <c r="T17" s="576"/>
      <c r="U17" s="576"/>
      <c r="V17" s="576"/>
      <c r="W17" s="576"/>
      <c r="X17" s="576"/>
      <c r="Y17" s="576"/>
      <c r="Z17" s="576"/>
      <c r="AA17" s="121"/>
      <c r="AB17" s="89"/>
      <c r="AC17" s="89"/>
      <c r="AD17" s="89"/>
      <c r="AE17" s="89"/>
      <c r="AF17" s="377" t="str">
        <f t="shared" si="1"/>
        <v/>
      </c>
      <c r="AG17" s="59"/>
      <c r="AH17" s="120"/>
      <c r="AI17" s="576"/>
      <c r="AJ17" s="576"/>
      <c r="AK17" s="576"/>
      <c r="AL17" s="576"/>
      <c r="AM17" s="576"/>
      <c r="AN17" s="576"/>
      <c r="AO17" s="576"/>
      <c r="AP17" s="576"/>
      <c r="AQ17" s="576"/>
      <c r="AR17" s="121"/>
      <c r="AS17" s="121"/>
      <c r="AT17" s="121"/>
      <c r="AU17" s="121"/>
      <c r="AV17" s="89"/>
      <c r="AW17" s="377" t="str">
        <f t="shared" si="2"/>
        <v/>
      </c>
      <c r="AX17" s="59"/>
      <c r="AY17" s="120"/>
      <c r="AZ17" s="576"/>
      <c r="BA17" s="576"/>
      <c r="BB17" s="576"/>
      <c r="BC17" s="576"/>
      <c r="BD17" s="576"/>
      <c r="BE17" s="576"/>
      <c r="BF17" s="576"/>
      <c r="BG17" s="89"/>
      <c r="BH17" s="89"/>
      <c r="BI17" s="377" t="str">
        <f t="shared" si="3"/>
        <v/>
      </c>
      <c r="BJ17" s="371"/>
      <c r="BK17" s="494"/>
      <c r="BL17" s="373"/>
      <c r="BM17" s="196" t="str">
        <f t="shared" si="4"/>
        <v/>
      </c>
      <c r="BN17" s="532" t="str">
        <f t="shared" si="5"/>
        <v/>
      </c>
      <c r="BO17" s="192" t="str">
        <f t="shared" si="6"/>
        <v xml:space="preserve"> </v>
      </c>
      <c r="BP17" s="530" t="str">
        <f>FILIACIÓN!Y15</f>
        <v/>
      </c>
      <c r="BQ17" s="530" t="str">
        <f t="shared" si="7"/>
        <v/>
      </c>
      <c r="BR17" s="530" t="str">
        <f t="shared" si="8"/>
        <v/>
      </c>
      <c r="BS17" s="530"/>
      <c r="BT17" s="484" t="str">
        <f>'1ER TRIMESTRE'!BM17</f>
        <v/>
      </c>
      <c r="BU17" s="484"/>
      <c r="BV17" s="484"/>
      <c r="BW17" s="82"/>
      <c r="BX17" s="82"/>
      <c r="BY17" s="82"/>
      <c r="BZ17" s="39"/>
      <c r="CA17" s="605" t="str">
        <f t="shared" si="9"/>
        <v/>
      </c>
      <c r="CB17" s="30" t="str">
        <f>IF(FILIACIÓN!Z15="MOSTRAR","1","")</f>
        <v/>
      </c>
      <c r="CC17" s="39">
        <v>5</v>
      </c>
      <c r="CD17" s="30"/>
      <c r="CE17" s="30"/>
      <c r="CF17" s="30"/>
      <c r="CG17" s="30"/>
      <c r="CH17" s="30"/>
      <c r="CI17" s="30"/>
      <c r="CJ17" s="30"/>
      <c r="CK17" s="30"/>
      <c r="CL17" s="30"/>
      <c r="CM17" s="30"/>
      <c r="CN17" s="30"/>
      <c r="CO17" s="30"/>
      <c r="CP17" s="30"/>
      <c r="CQ17" s="30"/>
      <c r="CR17" s="30"/>
      <c r="CS17" s="30"/>
      <c r="CT17" s="30"/>
      <c r="CU17" s="30"/>
      <c r="CV17" s="30"/>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row>
    <row r="18" spans="1:294" s="31" customFormat="1" ht="27" customHeight="1">
      <c r="A18" s="92">
        <f>--SUBTOTAL(2,CC$12:CC18)</f>
        <v>6</v>
      </c>
      <c r="B18" s="851" t="str">
        <f>IF(FILIACIÓN!B16="","",UPPER(FILIACIÓN!B16))</f>
        <v/>
      </c>
      <c r="C18" s="852"/>
      <c r="D18" s="853"/>
      <c r="E18" s="535" t="str">
        <f>'ASISTENCIA 2'!CD19</f>
        <v/>
      </c>
      <c r="F18" s="625"/>
      <c r="G18" s="625"/>
      <c r="H18" s="625"/>
      <c r="I18" s="625"/>
      <c r="J18" s="625"/>
      <c r="K18" s="625"/>
      <c r="L18" s="625"/>
      <c r="M18" s="89"/>
      <c r="N18" s="89"/>
      <c r="O18" s="377" t="str">
        <f t="shared" si="0"/>
        <v/>
      </c>
      <c r="P18" s="59"/>
      <c r="Q18" s="120"/>
      <c r="R18" s="576"/>
      <c r="S18" s="576"/>
      <c r="T18" s="576"/>
      <c r="U18" s="576"/>
      <c r="V18" s="576"/>
      <c r="W18" s="576"/>
      <c r="X18" s="576"/>
      <c r="Y18" s="576"/>
      <c r="Z18" s="576"/>
      <c r="AA18" s="121"/>
      <c r="AB18" s="89"/>
      <c r="AC18" s="89"/>
      <c r="AD18" s="89"/>
      <c r="AE18" s="89"/>
      <c r="AF18" s="377" t="str">
        <f t="shared" si="1"/>
        <v/>
      </c>
      <c r="AG18" s="59"/>
      <c r="AH18" s="120"/>
      <c r="AI18" s="576"/>
      <c r="AJ18" s="576"/>
      <c r="AK18" s="576"/>
      <c r="AL18" s="576"/>
      <c r="AM18" s="576"/>
      <c r="AN18" s="576"/>
      <c r="AO18" s="576"/>
      <c r="AP18" s="576"/>
      <c r="AQ18" s="576"/>
      <c r="AR18" s="121"/>
      <c r="AS18" s="121"/>
      <c r="AT18" s="121"/>
      <c r="AU18" s="121"/>
      <c r="AV18" s="89"/>
      <c r="AW18" s="377" t="str">
        <f t="shared" si="2"/>
        <v/>
      </c>
      <c r="AX18" s="59"/>
      <c r="AY18" s="120"/>
      <c r="AZ18" s="576"/>
      <c r="BA18" s="576"/>
      <c r="BB18" s="576"/>
      <c r="BC18" s="576"/>
      <c r="BD18" s="576"/>
      <c r="BE18" s="576"/>
      <c r="BF18" s="576"/>
      <c r="BG18" s="89"/>
      <c r="BH18" s="89"/>
      <c r="BI18" s="377" t="str">
        <f t="shared" si="3"/>
        <v/>
      </c>
      <c r="BJ18" s="371"/>
      <c r="BK18" s="494"/>
      <c r="BL18" s="373"/>
      <c r="BM18" s="196" t="str">
        <f t="shared" si="4"/>
        <v/>
      </c>
      <c r="BN18" s="532" t="str">
        <f t="shared" si="5"/>
        <v/>
      </c>
      <c r="BO18" s="192" t="str">
        <f t="shared" si="6"/>
        <v xml:space="preserve"> </v>
      </c>
      <c r="BP18" s="530" t="str">
        <f>FILIACIÓN!Y16</f>
        <v/>
      </c>
      <c r="BQ18" s="530" t="str">
        <f t="shared" si="7"/>
        <v/>
      </c>
      <c r="BR18" s="530" t="str">
        <f t="shared" si="8"/>
        <v/>
      </c>
      <c r="BS18" s="530"/>
      <c r="BT18" s="484" t="str">
        <f>'1ER TRIMESTRE'!BM18</f>
        <v/>
      </c>
      <c r="BU18" s="484"/>
      <c r="BV18" s="484"/>
      <c r="BW18" s="82"/>
      <c r="BX18" s="82"/>
      <c r="BY18" s="82"/>
      <c r="BZ18" s="39"/>
      <c r="CA18" s="605" t="str">
        <f t="shared" si="9"/>
        <v/>
      </c>
      <c r="CB18" s="30" t="str">
        <f>IF(FILIACIÓN!Z16="MOSTRAR","1","")</f>
        <v/>
      </c>
      <c r="CC18" s="39">
        <v>6</v>
      </c>
      <c r="CD18" s="30"/>
      <c r="CE18" s="30"/>
      <c r="CF18" s="30"/>
      <c r="CG18" s="30"/>
      <c r="CH18" s="30"/>
      <c r="CI18" s="30"/>
      <c r="CJ18" s="30"/>
      <c r="CK18" s="30"/>
      <c r="CL18" s="30"/>
      <c r="CM18" s="30"/>
      <c r="CN18" s="30"/>
      <c r="CO18" s="30"/>
      <c r="CP18" s="30"/>
      <c r="CQ18" s="30"/>
      <c r="CR18" s="30"/>
      <c r="CS18" s="30"/>
      <c r="CT18" s="30"/>
      <c r="CU18" s="30"/>
      <c r="CV18" s="30"/>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row>
    <row r="19" spans="1:294" s="31" customFormat="1" ht="27" customHeight="1">
      <c r="A19" s="92">
        <f>--SUBTOTAL(2,CC$12:CC19)</f>
        <v>7</v>
      </c>
      <c r="B19" s="851" t="str">
        <f>IF(FILIACIÓN!B17="","",UPPER(FILIACIÓN!B17))</f>
        <v/>
      </c>
      <c r="C19" s="852"/>
      <c r="D19" s="853"/>
      <c r="E19" s="535" t="str">
        <f>'ASISTENCIA 2'!CD20</f>
        <v/>
      </c>
      <c r="F19" s="625"/>
      <c r="G19" s="625"/>
      <c r="H19" s="625"/>
      <c r="I19" s="625"/>
      <c r="J19" s="625"/>
      <c r="K19" s="625"/>
      <c r="L19" s="625"/>
      <c r="M19" s="89"/>
      <c r="N19" s="89"/>
      <c r="O19" s="377" t="str">
        <f t="shared" si="0"/>
        <v/>
      </c>
      <c r="P19" s="59"/>
      <c r="Q19" s="120"/>
      <c r="R19" s="576"/>
      <c r="S19" s="576"/>
      <c r="T19" s="576"/>
      <c r="U19" s="576"/>
      <c r="V19" s="576"/>
      <c r="W19" s="576"/>
      <c r="X19" s="576"/>
      <c r="Y19" s="576"/>
      <c r="Z19" s="576"/>
      <c r="AA19" s="121"/>
      <c r="AB19" s="89"/>
      <c r="AC19" s="89"/>
      <c r="AD19" s="89"/>
      <c r="AE19" s="89"/>
      <c r="AF19" s="377" t="str">
        <f t="shared" si="1"/>
        <v/>
      </c>
      <c r="AG19" s="59"/>
      <c r="AH19" s="120"/>
      <c r="AI19" s="576"/>
      <c r="AJ19" s="576"/>
      <c r="AK19" s="576"/>
      <c r="AL19" s="576"/>
      <c r="AM19" s="576"/>
      <c r="AN19" s="576"/>
      <c r="AO19" s="576"/>
      <c r="AP19" s="576"/>
      <c r="AQ19" s="576"/>
      <c r="AR19" s="121"/>
      <c r="AS19" s="121"/>
      <c r="AT19" s="121"/>
      <c r="AU19" s="121"/>
      <c r="AV19" s="89"/>
      <c r="AW19" s="377" t="str">
        <f t="shared" si="2"/>
        <v/>
      </c>
      <c r="AX19" s="59"/>
      <c r="AY19" s="120"/>
      <c r="AZ19" s="576"/>
      <c r="BA19" s="576"/>
      <c r="BB19" s="576"/>
      <c r="BC19" s="576"/>
      <c r="BD19" s="576"/>
      <c r="BE19" s="576"/>
      <c r="BF19" s="576"/>
      <c r="BG19" s="89"/>
      <c r="BH19" s="89"/>
      <c r="BI19" s="377" t="str">
        <f t="shared" si="3"/>
        <v/>
      </c>
      <c r="BJ19" s="371"/>
      <c r="BK19" s="494"/>
      <c r="BL19" s="373"/>
      <c r="BM19" s="196" t="str">
        <f t="shared" si="4"/>
        <v/>
      </c>
      <c r="BN19" s="532" t="str">
        <f t="shared" si="5"/>
        <v/>
      </c>
      <c r="BO19" s="192" t="str">
        <f t="shared" si="6"/>
        <v xml:space="preserve"> </v>
      </c>
      <c r="BP19" s="530" t="str">
        <f>FILIACIÓN!Y17</f>
        <v/>
      </c>
      <c r="BQ19" s="530" t="str">
        <f t="shared" si="7"/>
        <v/>
      </c>
      <c r="BR19" s="530" t="str">
        <f t="shared" si="8"/>
        <v/>
      </c>
      <c r="BS19" s="530"/>
      <c r="BT19" s="484" t="str">
        <f>'1ER TRIMESTRE'!BM19</f>
        <v/>
      </c>
      <c r="BU19" s="484"/>
      <c r="BV19" s="484"/>
      <c r="BW19" s="82"/>
      <c r="BX19" s="82"/>
      <c r="BY19" s="82"/>
      <c r="BZ19" s="39"/>
      <c r="CA19" s="605" t="str">
        <f t="shared" si="9"/>
        <v/>
      </c>
      <c r="CB19" s="30" t="str">
        <f>IF(FILIACIÓN!Z17="MOSTRAR","1","")</f>
        <v/>
      </c>
      <c r="CC19" s="39">
        <v>7</v>
      </c>
      <c r="CD19" s="30"/>
      <c r="CE19" s="30"/>
      <c r="CF19" s="30"/>
      <c r="CG19" s="30"/>
      <c r="CH19" s="30"/>
      <c r="CI19" s="30"/>
      <c r="CJ19" s="30"/>
      <c r="CK19" s="30"/>
      <c r="CL19" s="30"/>
      <c r="CM19" s="30"/>
      <c r="CN19" s="30"/>
      <c r="CO19" s="30"/>
      <c r="CP19" s="30"/>
      <c r="CQ19" s="30"/>
      <c r="CR19" s="30"/>
      <c r="CS19" s="30"/>
      <c r="CT19" s="30"/>
      <c r="CU19" s="30"/>
      <c r="CV19" s="30"/>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row>
    <row r="20" spans="1:294" s="31" customFormat="1" ht="27" customHeight="1">
      <c r="A20" s="92">
        <f>--SUBTOTAL(2,CC$12:CC20)</f>
        <v>8</v>
      </c>
      <c r="B20" s="851" t="str">
        <f>IF(FILIACIÓN!B18="","",UPPER(FILIACIÓN!B18))</f>
        <v/>
      </c>
      <c r="C20" s="852"/>
      <c r="D20" s="853"/>
      <c r="E20" s="535" t="str">
        <f>'ASISTENCIA 2'!CD21</f>
        <v/>
      </c>
      <c r="F20" s="625"/>
      <c r="G20" s="625"/>
      <c r="H20" s="625"/>
      <c r="I20" s="625"/>
      <c r="J20" s="625"/>
      <c r="K20" s="625"/>
      <c r="L20" s="625"/>
      <c r="M20" s="89"/>
      <c r="N20" s="89"/>
      <c r="O20" s="377" t="str">
        <f t="shared" si="0"/>
        <v/>
      </c>
      <c r="P20" s="59"/>
      <c r="Q20" s="120"/>
      <c r="R20" s="576"/>
      <c r="S20" s="576"/>
      <c r="T20" s="576"/>
      <c r="U20" s="576"/>
      <c r="V20" s="576"/>
      <c r="W20" s="576"/>
      <c r="X20" s="576"/>
      <c r="Y20" s="576"/>
      <c r="Z20" s="576"/>
      <c r="AA20" s="121"/>
      <c r="AB20" s="89"/>
      <c r="AC20" s="89"/>
      <c r="AD20" s="89"/>
      <c r="AE20" s="89"/>
      <c r="AF20" s="377" t="str">
        <f t="shared" si="1"/>
        <v/>
      </c>
      <c r="AG20" s="59"/>
      <c r="AH20" s="120"/>
      <c r="AI20" s="576"/>
      <c r="AJ20" s="576"/>
      <c r="AK20" s="576"/>
      <c r="AL20" s="576"/>
      <c r="AM20" s="576"/>
      <c r="AN20" s="576"/>
      <c r="AO20" s="576"/>
      <c r="AP20" s="576"/>
      <c r="AQ20" s="576"/>
      <c r="AR20" s="121"/>
      <c r="AS20" s="121"/>
      <c r="AT20" s="121"/>
      <c r="AU20" s="121"/>
      <c r="AV20" s="89"/>
      <c r="AW20" s="377" t="str">
        <f t="shared" si="2"/>
        <v/>
      </c>
      <c r="AX20" s="59"/>
      <c r="AY20" s="120"/>
      <c r="AZ20" s="576"/>
      <c r="BA20" s="576"/>
      <c r="BB20" s="576"/>
      <c r="BC20" s="576"/>
      <c r="BD20" s="576"/>
      <c r="BE20" s="576"/>
      <c r="BF20" s="576"/>
      <c r="BG20" s="89"/>
      <c r="BH20" s="89"/>
      <c r="BI20" s="377" t="str">
        <f t="shared" si="3"/>
        <v/>
      </c>
      <c r="BJ20" s="371"/>
      <c r="BK20" s="494"/>
      <c r="BL20" s="373"/>
      <c r="BM20" s="196" t="str">
        <f t="shared" si="4"/>
        <v/>
      </c>
      <c r="BN20" s="532" t="str">
        <f t="shared" si="5"/>
        <v/>
      </c>
      <c r="BO20" s="192" t="str">
        <f t="shared" si="6"/>
        <v xml:space="preserve"> </v>
      </c>
      <c r="BP20" s="530" t="str">
        <f>FILIACIÓN!Y18</f>
        <v/>
      </c>
      <c r="BQ20" s="530" t="str">
        <f t="shared" si="7"/>
        <v/>
      </c>
      <c r="BR20" s="530" t="str">
        <f t="shared" si="8"/>
        <v/>
      </c>
      <c r="BS20" s="530"/>
      <c r="BT20" s="484" t="str">
        <f>'1ER TRIMESTRE'!BM20</f>
        <v/>
      </c>
      <c r="BU20" s="484"/>
      <c r="BV20" s="484"/>
      <c r="BW20" s="82"/>
      <c r="BX20" s="82"/>
      <c r="BY20" s="82"/>
      <c r="BZ20" s="39"/>
      <c r="CA20" s="605" t="str">
        <f t="shared" si="9"/>
        <v/>
      </c>
      <c r="CB20" s="30" t="str">
        <f>IF(FILIACIÓN!Z18="MOSTRAR","1","")</f>
        <v/>
      </c>
      <c r="CC20" s="39">
        <v>8</v>
      </c>
      <c r="CD20" s="30"/>
      <c r="CE20" s="30"/>
      <c r="CF20" s="30"/>
      <c r="CG20" s="30"/>
      <c r="CH20" s="30"/>
      <c r="CI20" s="30"/>
      <c r="CJ20" s="30"/>
      <c r="CK20" s="30"/>
      <c r="CL20" s="30"/>
      <c r="CM20" s="30"/>
      <c r="CN20" s="30"/>
      <c r="CO20" s="30"/>
      <c r="CP20" s="30"/>
      <c r="CQ20" s="30"/>
      <c r="CR20" s="30"/>
      <c r="CS20" s="30"/>
      <c r="CT20" s="30"/>
      <c r="CU20" s="30"/>
      <c r="CV20" s="30"/>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row>
    <row r="21" spans="1:294" s="31" customFormat="1" ht="27" customHeight="1">
      <c r="A21" s="92">
        <f>--SUBTOTAL(2,CC$12:CC21)</f>
        <v>9</v>
      </c>
      <c r="B21" s="851" t="str">
        <f>IF(FILIACIÓN!B19="","",UPPER(FILIACIÓN!B19))</f>
        <v/>
      </c>
      <c r="C21" s="852"/>
      <c r="D21" s="853"/>
      <c r="E21" s="535" t="str">
        <f>'ASISTENCIA 2'!CD22</f>
        <v/>
      </c>
      <c r="F21" s="625"/>
      <c r="G21" s="625"/>
      <c r="H21" s="625"/>
      <c r="I21" s="625"/>
      <c r="J21" s="625"/>
      <c r="K21" s="625"/>
      <c r="L21" s="625"/>
      <c r="M21" s="89"/>
      <c r="N21" s="89"/>
      <c r="O21" s="377" t="str">
        <f t="shared" si="0"/>
        <v/>
      </c>
      <c r="P21" s="59"/>
      <c r="Q21" s="120"/>
      <c r="R21" s="576"/>
      <c r="S21" s="576"/>
      <c r="T21" s="576"/>
      <c r="U21" s="576"/>
      <c r="V21" s="576"/>
      <c r="W21" s="576"/>
      <c r="X21" s="576"/>
      <c r="Y21" s="576"/>
      <c r="Z21" s="576"/>
      <c r="AA21" s="121"/>
      <c r="AB21" s="89"/>
      <c r="AC21" s="89"/>
      <c r="AD21" s="89"/>
      <c r="AE21" s="89"/>
      <c r="AF21" s="377" t="str">
        <f t="shared" si="1"/>
        <v/>
      </c>
      <c r="AG21" s="59"/>
      <c r="AH21" s="120"/>
      <c r="AI21" s="576"/>
      <c r="AJ21" s="576"/>
      <c r="AK21" s="576"/>
      <c r="AL21" s="576"/>
      <c r="AM21" s="576"/>
      <c r="AN21" s="576"/>
      <c r="AO21" s="576"/>
      <c r="AP21" s="576"/>
      <c r="AQ21" s="576"/>
      <c r="AR21" s="121"/>
      <c r="AS21" s="121"/>
      <c r="AT21" s="121"/>
      <c r="AU21" s="121"/>
      <c r="AV21" s="89"/>
      <c r="AW21" s="377" t="str">
        <f t="shared" si="2"/>
        <v/>
      </c>
      <c r="AX21" s="59"/>
      <c r="AY21" s="120"/>
      <c r="AZ21" s="576"/>
      <c r="BA21" s="576"/>
      <c r="BB21" s="576"/>
      <c r="BC21" s="576"/>
      <c r="BD21" s="576"/>
      <c r="BE21" s="576"/>
      <c r="BF21" s="576"/>
      <c r="BG21" s="89"/>
      <c r="BH21" s="89"/>
      <c r="BI21" s="377" t="str">
        <f t="shared" si="3"/>
        <v/>
      </c>
      <c r="BJ21" s="371"/>
      <c r="BK21" s="494"/>
      <c r="BL21" s="373"/>
      <c r="BM21" s="196" t="str">
        <f t="shared" si="4"/>
        <v/>
      </c>
      <c r="BN21" s="532" t="str">
        <f t="shared" si="5"/>
        <v/>
      </c>
      <c r="BO21" s="192" t="str">
        <f t="shared" si="6"/>
        <v xml:space="preserve"> </v>
      </c>
      <c r="BP21" s="530" t="str">
        <f>FILIACIÓN!Y19</f>
        <v/>
      </c>
      <c r="BQ21" s="530" t="str">
        <f t="shared" si="7"/>
        <v/>
      </c>
      <c r="BR21" s="530" t="str">
        <f t="shared" si="8"/>
        <v/>
      </c>
      <c r="BS21" s="530"/>
      <c r="BT21" s="484" t="str">
        <f>'1ER TRIMESTRE'!BM21</f>
        <v/>
      </c>
      <c r="BU21" s="484"/>
      <c r="BV21" s="484"/>
      <c r="BW21" s="82"/>
      <c r="BX21" s="82"/>
      <c r="BY21" s="82"/>
      <c r="BZ21" s="39"/>
      <c r="CA21" s="605" t="str">
        <f t="shared" si="9"/>
        <v/>
      </c>
      <c r="CB21" s="30" t="str">
        <f>IF(FILIACIÓN!Z19="MOSTRAR","1","")</f>
        <v/>
      </c>
      <c r="CC21" s="39">
        <v>9</v>
      </c>
      <c r="CD21" s="30"/>
      <c r="CE21" s="30"/>
      <c r="CF21" s="30"/>
      <c r="CG21" s="30"/>
      <c r="CH21" s="30"/>
      <c r="CI21" s="30"/>
      <c r="CJ21" s="30"/>
      <c r="CK21" s="30"/>
      <c r="CL21" s="30"/>
      <c r="CM21" s="30"/>
      <c r="CN21" s="30"/>
      <c r="CO21" s="30"/>
      <c r="CP21" s="30"/>
      <c r="CQ21" s="30"/>
      <c r="CR21" s="30"/>
      <c r="CS21" s="30"/>
      <c r="CT21" s="30"/>
      <c r="CU21" s="30"/>
      <c r="CV21" s="30"/>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row>
    <row r="22" spans="1:294" s="31" customFormat="1" ht="27" customHeight="1">
      <c r="A22" s="92">
        <f>--SUBTOTAL(2,CC$12:CC22)</f>
        <v>10</v>
      </c>
      <c r="B22" s="851" t="str">
        <f>IF(FILIACIÓN!B20="","",UPPER(FILIACIÓN!B20))</f>
        <v/>
      </c>
      <c r="C22" s="852"/>
      <c r="D22" s="853"/>
      <c r="E22" s="535" t="str">
        <f>'ASISTENCIA 2'!CD23</f>
        <v/>
      </c>
      <c r="F22" s="625"/>
      <c r="G22" s="625"/>
      <c r="H22" s="625"/>
      <c r="I22" s="625"/>
      <c r="J22" s="625"/>
      <c r="K22" s="625"/>
      <c r="L22" s="625"/>
      <c r="M22" s="89"/>
      <c r="N22" s="89"/>
      <c r="O22" s="377" t="str">
        <f t="shared" si="0"/>
        <v/>
      </c>
      <c r="P22" s="59"/>
      <c r="Q22" s="120"/>
      <c r="R22" s="576"/>
      <c r="S22" s="576"/>
      <c r="T22" s="576"/>
      <c r="U22" s="576"/>
      <c r="V22" s="576"/>
      <c r="W22" s="576"/>
      <c r="X22" s="576"/>
      <c r="Y22" s="576"/>
      <c r="Z22" s="576"/>
      <c r="AA22" s="121"/>
      <c r="AB22" s="89"/>
      <c r="AC22" s="89"/>
      <c r="AD22" s="89"/>
      <c r="AE22" s="89"/>
      <c r="AF22" s="377" t="str">
        <f t="shared" si="1"/>
        <v/>
      </c>
      <c r="AG22" s="59"/>
      <c r="AH22" s="120"/>
      <c r="AI22" s="576"/>
      <c r="AJ22" s="576"/>
      <c r="AK22" s="576"/>
      <c r="AL22" s="576"/>
      <c r="AM22" s="576"/>
      <c r="AN22" s="576"/>
      <c r="AO22" s="576"/>
      <c r="AP22" s="576"/>
      <c r="AQ22" s="576"/>
      <c r="AR22" s="121"/>
      <c r="AS22" s="121"/>
      <c r="AT22" s="121"/>
      <c r="AU22" s="121"/>
      <c r="AV22" s="89"/>
      <c r="AW22" s="377" t="str">
        <f t="shared" si="2"/>
        <v/>
      </c>
      <c r="AX22" s="59"/>
      <c r="AY22" s="120"/>
      <c r="AZ22" s="576"/>
      <c r="BA22" s="576"/>
      <c r="BB22" s="576"/>
      <c r="BC22" s="576"/>
      <c r="BD22" s="576"/>
      <c r="BE22" s="576"/>
      <c r="BF22" s="576"/>
      <c r="BG22" s="89"/>
      <c r="BH22" s="89"/>
      <c r="BI22" s="377" t="str">
        <f t="shared" si="3"/>
        <v/>
      </c>
      <c r="BJ22" s="371"/>
      <c r="BK22" s="494"/>
      <c r="BL22" s="373"/>
      <c r="BM22" s="196" t="str">
        <f t="shared" si="4"/>
        <v/>
      </c>
      <c r="BN22" s="532" t="str">
        <f t="shared" si="5"/>
        <v/>
      </c>
      <c r="BO22" s="192" t="str">
        <f t="shared" si="6"/>
        <v xml:space="preserve"> </v>
      </c>
      <c r="BP22" s="530" t="str">
        <f>FILIACIÓN!Y20</f>
        <v/>
      </c>
      <c r="BQ22" s="530" t="str">
        <f t="shared" si="7"/>
        <v/>
      </c>
      <c r="BR22" s="530" t="str">
        <f t="shared" si="8"/>
        <v/>
      </c>
      <c r="BS22" s="530"/>
      <c r="BT22" s="484" t="str">
        <f>'1ER TRIMESTRE'!BM22</f>
        <v/>
      </c>
      <c r="BU22" s="484"/>
      <c r="BV22" s="484"/>
      <c r="BW22" s="82"/>
      <c r="BX22" s="82"/>
      <c r="BY22" s="82"/>
      <c r="BZ22" s="39"/>
      <c r="CA22" s="605" t="str">
        <f t="shared" si="9"/>
        <v/>
      </c>
      <c r="CB22" s="30" t="str">
        <f>IF(FILIACIÓN!Z20="MOSTRAR","1","")</f>
        <v/>
      </c>
      <c r="CC22" s="39">
        <v>10</v>
      </c>
      <c r="CD22" s="30"/>
      <c r="CE22" s="30"/>
      <c r="CF22" s="30"/>
      <c r="CG22" s="30"/>
      <c r="CH22" s="30"/>
      <c r="CI22" s="30"/>
      <c r="CJ22" s="30"/>
      <c r="CK22" s="30"/>
      <c r="CL22" s="30"/>
      <c r="CM22" s="30"/>
      <c r="CN22" s="30"/>
      <c r="CO22" s="30"/>
      <c r="CP22" s="30"/>
      <c r="CQ22" s="30"/>
      <c r="CR22" s="30"/>
      <c r="CS22" s="30"/>
      <c r="CT22" s="30"/>
      <c r="CU22" s="30"/>
      <c r="CV22" s="30"/>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row>
    <row r="23" spans="1:294" s="31" customFormat="1" ht="27" customHeight="1">
      <c r="A23" s="92">
        <f>--SUBTOTAL(2,CC$12:CC23)</f>
        <v>11</v>
      </c>
      <c r="B23" s="851" t="str">
        <f>IF(FILIACIÓN!B21="","",UPPER(FILIACIÓN!B21))</f>
        <v/>
      </c>
      <c r="C23" s="852"/>
      <c r="D23" s="853"/>
      <c r="E23" s="535" t="str">
        <f>'ASISTENCIA 2'!CD24</f>
        <v/>
      </c>
      <c r="F23" s="625"/>
      <c r="G23" s="625"/>
      <c r="H23" s="625"/>
      <c r="I23" s="625"/>
      <c r="J23" s="625"/>
      <c r="K23" s="625"/>
      <c r="L23" s="625"/>
      <c r="M23" s="89"/>
      <c r="N23" s="89"/>
      <c r="O23" s="377" t="str">
        <f t="shared" si="0"/>
        <v/>
      </c>
      <c r="P23" s="59"/>
      <c r="Q23" s="120"/>
      <c r="R23" s="576"/>
      <c r="S23" s="576"/>
      <c r="T23" s="576"/>
      <c r="U23" s="576"/>
      <c r="V23" s="576"/>
      <c r="W23" s="576"/>
      <c r="X23" s="576"/>
      <c r="Y23" s="576"/>
      <c r="Z23" s="576"/>
      <c r="AA23" s="121"/>
      <c r="AB23" s="89"/>
      <c r="AC23" s="89"/>
      <c r="AD23" s="89"/>
      <c r="AE23" s="89"/>
      <c r="AF23" s="377" t="str">
        <f t="shared" si="1"/>
        <v/>
      </c>
      <c r="AG23" s="59"/>
      <c r="AH23" s="120"/>
      <c r="AI23" s="576"/>
      <c r="AJ23" s="576"/>
      <c r="AK23" s="576"/>
      <c r="AL23" s="576"/>
      <c r="AM23" s="576"/>
      <c r="AN23" s="576"/>
      <c r="AO23" s="576"/>
      <c r="AP23" s="576"/>
      <c r="AQ23" s="576"/>
      <c r="AR23" s="121"/>
      <c r="AS23" s="121"/>
      <c r="AT23" s="121"/>
      <c r="AU23" s="121"/>
      <c r="AV23" s="89"/>
      <c r="AW23" s="377" t="str">
        <f t="shared" si="2"/>
        <v/>
      </c>
      <c r="AX23" s="59"/>
      <c r="AY23" s="120"/>
      <c r="AZ23" s="576"/>
      <c r="BA23" s="576"/>
      <c r="BB23" s="576"/>
      <c r="BC23" s="576"/>
      <c r="BD23" s="576"/>
      <c r="BE23" s="576"/>
      <c r="BF23" s="576"/>
      <c r="BG23" s="89"/>
      <c r="BH23" s="89"/>
      <c r="BI23" s="377" t="str">
        <f t="shared" si="3"/>
        <v/>
      </c>
      <c r="BJ23" s="371"/>
      <c r="BK23" s="494"/>
      <c r="BL23" s="373"/>
      <c r="BM23" s="196" t="str">
        <f t="shared" si="4"/>
        <v/>
      </c>
      <c r="BN23" s="532" t="str">
        <f t="shared" si="5"/>
        <v/>
      </c>
      <c r="BO23" s="192" t="str">
        <f t="shared" si="6"/>
        <v xml:space="preserve"> </v>
      </c>
      <c r="BP23" s="530" t="str">
        <f>FILIACIÓN!Y21</f>
        <v/>
      </c>
      <c r="BQ23" s="530" t="str">
        <f t="shared" si="7"/>
        <v/>
      </c>
      <c r="BR23" s="530" t="str">
        <f t="shared" si="8"/>
        <v/>
      </c>
      <c r="BS23" s="530"/>
      <c r="BT23" s="484" t="str">
        <f>'1ER TRIMESTRE'!BM23</f>
        <v/>
      </c>
      <c r="BU23" s="484"/>
      <c r="BV23" s="484"/>
      <c r="BW23" s="82"/>
      <c r="BX23" s="82"/>
      <c r="BY23" s="82"/>
      <c r="BZ23" s="39"/>
      <c r="CA23" s="605" t="str">
        <f t="shared" si="9"/>
        <v/>
      </c>
      <c r="CB23" s="30" t="str">
        <f>IF(FILIACIÓN!Z21="MOSTRAR","1","")</f>
        <v/>
      </c>
      <c r="CC23" s="39">
        <v>11</v>
      </c>
      <c r="CD23" s="30"/>
      <c r="CE23" s="30"/>
      <c r="CF23" s="30"/>
      <c r="CG23" s="30"/>
      <c r="CH23" s="30"/>
      <c r="CI23" s="30"/>
      <c r="CJ23" s="30"/>
      <c r="CK23" s="30"/>
      <c r="CL23" s="30"/>
      <c r="CM23" s="30"/>
      <c r="CN23" s="30"/>
      <c r="CO23" s="30"/>
      <c r="CP23" s="30"/>
      <c r="CQ23" s="30"/>
      <c r="CR23" s="30"/>
      <c r="CS23" s="30"/>
      <c r="CT23" s="30"/>
      <c r="CU23" s="30"/>
      <c r="CV23" s="30"/>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row>
    <row r="24" spans="1:294" s="31" customFormat="1" ht="27" customHeight="1">
      <c r="A24" s="92">
        <f>--SUBTOTAL(2,CC$12:CC24)</f>
        <v>12</v>
      </c>
      <c r="B24" s="851" t="str">
        <f>IF(FILIACIÓN!B22="","",UPPER(FILIACIÓN!B22))</f>
        <v/>
      </c>
      <c r="C24" s="852"/>
      <c r="D24" s="853"/>
      <c r="E24" s="535" t="str">
        <f>'ASISTENCIA 2'!CD25</f>
        <v/>
      </c>
      <c r="F24" s="625"/>
      <c r="G24" s="625"/>
      <c r="H24" s="625"/>
      <c r="I24" s="625"/>
      <c r="J24" s="625"/>
      <c r="K24" s="625"/>
      <c r="L24" s="625"/>
      <c r="M24" s="89"/>
      <c r="N24" s="89"/>
      <c r="O24" s="377" t="str">
        <f t="shared" si="0"/>
        <v/>
      </c>
      <c r="P24" s="59"/>
      <c r="Q24" s="120"/>
      <c r="R24" s="576"/>
      <c r="S24" s="576"/>
      <c r="T24" s="576"/>
      <c r="U24" s="576"/>
      <c r="V24" s="576"/>
      <c r="W24" s="576"/>
      <c r="X24" s="576"/>
      <c r="Y24" s="576"/>
      <c r="Z24" s="576"/>
      <c r="AA24" s="121"/>
      <c r="AB24" s="89"/>
      <c r="AC24" s="89"/>
      <c r="AD24" s="89"/>
      <c r="AE24" s="89"/>
      <c r="AF24" s="377" t="str">
        <f t="shared" si="1"/>
        <v/>
      </c>
      <c r="AG24" s="59"/>
      <c r="AH24" s="120"/>
      <c r="AI24" s="576"/>
      <c r="AJ24" s="576"/>
      <c r="AK24" s="576"/>
      <c r="AL24" s="576"/>
      <c r="AM24" s="576"/>
      <c r="AN24" s="576"/>
      <c r="AO24" s="576"/>
      <c r="AP24" s="576"/>
      <c r="AQ24" s="576"/>
      <c r="AR24" s="121"/>
      <c r="AS24" s="121"/>
      <c r="AT24" s="121"/>
      <c r="AU24" s="121"/>
      <c r="AV24" s="89"/>
      <c r="AW24" s="377" t="str">
        <f t="shared" si="2"/>
        <v/>
      </c>
      <c r="AX24" s="59"/>
      <c r="AY24" s="120"/>
      <c r="AZ24" s="576"/>
      <c r="BA24" s="576"/>
      <c r="BB24" s="576"/>
      <c r="BC24" s="576"/>
      <c r="BD24" s="576"/>
      <c r="BE24" s="576"/>
      <c r="BF24" s="576"/>
      <c r="BG24" s="89"/>
      <c r="BH24" s="89"/>
      <c r="BI24" s="377" t="str">
        <f t="shared" si="3"/>
        <v/>
      </c>
      <c r="BJ24" s="371"/>
      <c r="BK24" s="494"/>
      <c r="BL24" s="373"/>
      <c r="BM24" s="196" t="str">
        <f t="shared" si="4"/>
        <v/>
      </c>
      <c r="BN24" s="532" t="str">
        <f t="shared" si="5"/>
        <v/>
      </c>
      <c r="BO24" s="192" t="str">
        <f t="shared" si="6"/>
        <v xml:space="preserve"> </v>
      </c>
      <c r="BP24" s="530" t="str">
        <f>FILIACIÓN!Y22</f>
        <v/>
      </c>
      <c r="BQ24" s="530" t="str">
        <f t="shared" si="7"/>
        <v/>
      </c>
      <c r="BR24" s="530" t="str">
        <f t="shared" si="8"/>
        <v/>
      </c>
      <c r="BS24" s="530"/>
      <c r="BT24" s="484" t="str">
        <f>'1ER TRIMESTRE'!BM24</f>
        <v/>
      </c>
      <c r="BU24" s="484"/>
      <c r="BV24" s="484"/>
      <c r="BW24" s="82"/>
      <c r="BX24" s="82"/>
      <c r="BY24" s="82"/>
      <c r="BZ24" s="39"/>
      <c r="CA24" s="605" t="str">
        <f t="shared" si="9"/>
        <v/>
      </c>
      <c r="CB24" s="30" t="str">
        <f>IF(FILIACIÓN!Z22="MOSTRAR","1","")</f>
        <v/>
      </c>
      <c r="CC24" s="39">
        <v>12</v>
      </c>
      <c r="CD24" s="30"/>
      <c r="CE24" s="30"/>
      <c r="CF24" s="30"/>
      <c r="CG24" s="30"/>
      <c r="CH24" s="30"/>
      <c r="CI24" s="30"/>
      <c r="CJ24" s="30"/>
      <c r="CK24" s="30"/>
      <c r="CL24" s="30"/>
      <c r="CM24" s="30"/>
      <c r="CN24" s="30"/>
      <c r="CO24" s="30"/>
      <c r="CP24" s="30"/>
      <c r="CQ24" s="30"/>
      <c r="CR24" s="30"/>
      <c r="CS24" s="30"/>
      <c r="CT24" s="30"/>
      <c r="CU24" s="30"/>
      <c r="CV24" s="30"/>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row>
    <row r="25" spans="1:294" s="31" customFormat="1" ht="27" customHeight="1">
      <c r="A25" s="92">
        <f>--SUBTOTAL(2,CC$12:CC25)</f>
        <v>13</v>
      </c>
      <c r="B25" s="851" t="str">
        <f>IF(FILIACIÓN!B23="","",UPPER(FILIACIÓN!B23))</f>
        <v/>
      </c>
      <c r="C25" s="852"/>
      <c r="D25" s="853"/>
      <c r="E25" s="535" t="str">
        <f>'ASISTENCIA 2'!CD26</f>
        <v/>
      </c>
      <c r="F25" s="625"/>
      <c r="G25" s="625"/>
      <c r="H25" s="625"/>
      <c r="I25" s="625"/>
      <c r="J25" s="625"/>
      <c r="K25" s="625"/>
      <c r="L25" s="625"/>
      <c r="M25" s="89"/>
      <c r="N25" s="89"/>
      <c r="O25" s="377" t="str">
        <f t="shared" si="0"/>
        <v/>
      </c>
      <c r="P25" s="59"/>
      <c r="Q25" s="120"/>
      <c r="R25" s="576"/>
      <c r="S25" s="576"/>
      <c r="T25" s="576"/>
      <c r="U25" s="576"/>
      <c r="V25" s="576"/>
      <c r="W25" s="576"/>
      <c r="X25" s="576"/>
      <c r="Y25" s="576"/>
      <c r="Z25" s="576"/>
      <c r="AA25" s="121"/>
      <c r="AB25" s="89"/>
      <c r="AC25" s="89"/>
      <c r="AD25" s="89"/>
      <c r="AE25" s="89"/>
      <c r="AF25" s="377" t="str">
        <f t="shared" si="1"/>
        <v/>
      </c>
      <c r="AG25" s="59"/>
      <c r="AH25" s="120"/>
      <c r="AI25" s="576"/>
      <c r="AJ25" s="576"/>
      <c r="AK25" s="576"/>
      <c r="AL25" s="576"/>
      <c r="AM25" s="576"/>
      <c r="AN25" s="576"/>
      <c r="AO25" s="576"/>
      <c r="AP25" s="576"/>
      <c r="AQ25" s="576"/>
      <c r="AR25" s="121"/>
      <c r="AS25" s="121"/>
      <c r="AT25" s="121"/>
      <c r="AU25" s="121"/>
      <c r="AV25" s="89"/>
      <c r="AW25" s="377" t="str">
        <f t="shared" si="2"/>
        <v/>
      </c>
      <c r="AX25" s="59"/>
      <c r="AY25" s="120"/>
      <c r="AZ25" s="576"/>
      <c r="BA25" s="576"/>
      <c r="BB25" s="576"/>
      <c r="BC25" s="576"/>
      <c r="BD25" s="576"/>
      <c r="BE25" s="576"/>
      <c r="BF25" s="576"/>
      <c r="BG25" s="89"/>
      <c r="BH25" s="89"/>
      <c r="BI25" s="377" t="str">
        <f t="shared" si="3"/>
        <v/>
      </c>
      <c r="BJ25" s="371"/>
      <c r="BK25" s="494"/>
      <c r="BL25" s="373"/>
      <c r="BM25" s="196" t="str">
        <f t="shared" si="4"/>
        <v/>
      </c>
      <c r="BN25" s="532" t="str">
        <f t="shared" si="5"/>
        <v/>
      </c>
      <c r="BO25" s="192" t="str">
        <f t="shared" si="6"/>
        <v xml:space="preserve"> </v>
      </c>
      <c r="BP25" s="530" t="str">
        <f>FILIACIÓN!Y23</f>
        <v/>
      </c>
      <c r="BQ25" s="530" t="str">
        <f t="shared" si="7"/>
        <v/>
      </c>
      <c r="BR25" s="530" t="str">
        <f t="shared" si="8"/>
        <v/>
      </c>
      <c r="BS25" s="530"/>
      <c r="BT25" s="484" t="str">
        <f>'1ER TRIMESTRE'!BM25</f>
        <v/>
      </c>
      <c r="BU25" s="484"/>
      <c r="BV25" s="484"/>
      <c r="BW25" s="82"/>
      <c r="BX25" s="82"/>
      <c r="BY25" s="82"/>
      <c r="BZ25" s="39"/>
      <c r="CA25" s="605" t="str">
        <f t="shared" si="9"/>
        <v/>
      </c>
      <c r="CB25" s="30" t="str">
        <f>IF(FILIACIÓN!Z23="MOSTRAR","1","")</f>
        <v/>
      </c>
      <c r="CC25" s="39">
        <v>13</v>
      </c>
      <c r="CD25" s="30"/>
      <c r="CE25" s="30"/>
      <c r="CF25" s="30"/>
      <c r="CG25" s="30"/>
      <c r="CH25" s="30"/>
      <c r="CI25" s="30"/>
      <c r="CJ25" s="30"/>
      <c r="CK25" s="30"/>
      <c r="CL25" s="30"/>
      <c r="CM25" s="30"/>
      <c r="CN25" s="30"/>
      <c r="CO25" s="30"/>
      <c r="CP25" s="30"/>
      <c r="CQ25" s="30"/>
      <c r="CR25" s="30"/>
      <c r="CS25" s="30"/>
      <c r="CT25" s="30"/>
      <c r="CU25" s="30"/>
      <c r="CV25" s="30"/>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row>
    <row r="26" spans="1:294" s="31" customFormat="1" ht="27" customHeight="1">
      <c r="A26" s="92">
        <f>--SUBTOTAL(2,CC$12:CC26)</f>
        <v>14</v>
      </c>
      <c r="B26" s="851" t="str">
        <f>IF(FILIACIÓN!B24="","",UPPER(FILIACIÓN!B24))</f>
        <v/>
      </c>
      <c r="C26" s="852"/>
      <c r="D26" s="853"/>
      <c r="E26" s="535" t="str">
        <f>'ASISTENCIA 2'!CD27</f>
        <v/>
      </c>
      <c r="F26" s="625"/>
      <c r="G26" s="625"/>
      <c r="H26" s="625"/>
      <c r="I26" s="625"/>
      <c r="J26" s="625"/>
      <c r="K26" s="625"/>
      <c r="L26" s="625"/>
      <c r="M26" s="89"/>
      <c r="N26" s="89"/>
      <c r="O26" s="377" t="str">
        <f t="shared" si="0"/>
        <v/>
      </c>
      <c r="P26" s="59"/>
      <c r="Q26" s="120"/>
      <c r="R26" s="576"/>
      <c r="S26" s="576"/>
      <c r="T26" s="576"/>
      <c r="U26" s="576"/>
      <c r="V26" s="576"/>
      <c r="W26" s="576"/>
      <c r="X26" s="576"/>
      <c r="Y26" s="576"/>
      <c r="Z26" s="576"/>
      <c r="AA26" s="121"/>
      <c r="AB26" s="89"/>
      <c r="AC26" s="89"/>
      <c r="AD26" s="89"/>
      <c r="AE26" s="89"/>
      <c r="AF26" s="377" t="str">
        <f t="shared" si="1"/>
        <v/>
      </c>
      <c r="AG26" s="59"/>
      <c r="AH26" s="120"/>
      <c r="AI26" s="576"/>
      <c r="AJ26" s="576"/>
      <c r="AK26" s="576"/>
      <c r="AL26" s="576"/>
      <c r="AM26" s="576"/>
      <c r="AN26" s="576"/>
      <c r="AO26" s="576"/>
      <c r="AP26" s="576"/>
      <c r="AQ26" s="576"/>
      <c r="AR26" s="121"/>
      <c r="AS26" s="121"/>
      <c r="AT26" s="121"/>
      <c r="AU26" s="121"/>
      <c r="AV26" s="89"/>
      <c r="AW26" s="377" t="str">
        <f t="shared" si="2"/>
        <v/>
      </c>
      <c r="AX26" s="59"/>
      <c r="AY26" s="120"/>
      <c r="AZ26" s="576"/>
      <c r="BA26" s="576"/>
      <c r="BB26" s="576"/>
      <c r="BC26" s="576"/>
      <c r="BD26" s="576"/>
      <c r="BE26" s="576"/>
      <c r="BF26" s="576"/>
      <c r="BG26" s="89"/>
      <c r="BH26" s="89"/>
      <c r="BI26" s="377" t="str">
        <f t="shared" si="3"/>
        <v/>
      </c>
      <c r="BJ26" s="371"/>
      <c r="BK26" s="494"/>
      <c r="BL26" s="373"/>
      <c r="BM26" s="196" t="str">
        <f t="shared" si="4"/>
        <v/>
      </c>
      <c r="BN26" s="532" t="str">
        <f t="shared" si="5"/>
        <v/>
      </c>
      <c r="BO26" s="192" t="str">
        <f t="shared" si="6"/>
        <v xml:space="preserve"> </v>
      </c>
      <c r="BP26" s="530" t="str">
        <f>FILIACIÓN!Y24</f>
        <v/>
      </c>
      <c r="BQ26" s="530" t="str">
        <f t="shared" si="7"/>
        <v/>
      </c>
      <c r="BR26" s="530" t="str">
        <f t="shared" si="8"/>
        <v/>
      </c>
      <c r="BS26" s="530"/>
      <c r="BT26" s="484" t="str">
        <f>'1ER TRIMESTRE'!BM26</f>
        <v/>
      </c>
      <c r="BU26" s="484"/>
      <c r="BV26" s="484"/>
      <c r="BW26" s="82"/>
      <c r="BX26" s="82"/>
      <c r="BY26" s="82"/>
      <c r="BZ26" s="39"/>
      <c r="CA26" s="605" t="str">
        <f t="shared" si="9"/>
        <v/>
      </c>
      <c r="CB26" s="30" t="str">
        <f>IF(FILIACIÓN!Z24="MOSTRAR","1","")</f>
        <v/>
      </c>
      <c r="CC26" s="39">
        <v>14</v>
      </c>
      <c r="CD26" s="30"/>
      <c r="CE26" s="30"/>
      <c r="CF26" s="30"/>
      <c r="CG26" s="30"/>
      <c r="CH26" s="30"/>
      <c r="CI26" s="30"/>
      <c r="CJ26" s="30"/>
      <c r="CK26" s="30"/>
      <c r="CL26" s="30"/>
      <c r="CM26" s="30"/>
      <c r="CN26" s="30"/>
      <c r="CO26" s="30"/>
      <c r="CP26" s="30"/>
      <c r="CQ26" s="30"/>
      <c r="CR26" s="30"/>
      <c r="CS26" s="30"/>
      <c r="CT26" s="30"/>
      <c r="CU26" s="30"/>
      <c r="CV26" s="30"/>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row>
    <row r="27" spans="1:294" s="31" customFormat="1" ht="27" customHeight="1">
      <c r="A27" s="92">
        <f>--SUBTOTAL(2,CC$12:CC27)</f>
        <v>15</v>
      </c>
      <c r="B27" s="851" t="str">
        <f>IF(FILIACIÓN!B25="","",UPPER(FILIACIÓN!B25))</f>
        <v/>
      </c>
      <c r="C27" s="852"/>
      <c r="D27" s="853"/>
      <c r="E27" s="535" t="str">
        <f>'ASISTENCIA 2'!CD28</f>
        <v/>
      </c>
      <c r="F27" s="625"/>
      <c r="G27" s="625"/>
      <c r="H27" s="625"/>
      <c r="I27" s="625"/>
      <c r="J27" s="625"/>
      <c r="K27" s="625"/>
      <c r="L27" s="625"/>
      <c r="M27" s="89"/>
      <c r="N27" s="89"/>
      <c r="O27" s="377" t="str">
        <f t="shared" si="0"/>
        <v/>
      </c>
      <c r="P27" s="59"/>
      <c r="Q27" s="120"/>
      <c r="R27" s="576"/>
      <c r="S27" s="576"/>
      <c r="T27" s="576"/>
      <c r="U27" s="576"/>
      <c r="V27" s="576"/>
      <c r="W27" s="576"/>
      <c r="X27" s="576"/>
      <c r="Y27" s="576"/>
      <c r="Z27" s="576"/>
      <c r="AA27" s="121"/>
      <c r="AB27" s="89"/>
      <c r="AC27" s="89"/>
      <c r="AD27" s="89"/>
      <c r="AE27" s="89"/>
      <c r="AF27" s="377" t="str">
        <f t="shared" si="1"/>
        <v/>
      </c>
      <c r="AG27" s="59"/>
      <c r="AH27" s="120"/>
      <c r="AI27" s="576"/>
      <c r="AJ27" s="576"/>
      <c r="AK27" s="576"/>
      <c r="AL27" s="576"/>
      <c r="AM27" s="576"/>
      <c r="AN27" s="576"/>
      <c r="AO27" s="576"/>
      <c r="AP27" s="576"/>
      <c r="AQ27" s="576"/>
      <c r="AR27" s="121"/>
      <c r="AS27" s="121"/>
      <c r="AT27" s="121"/>
      <c r="AU27" s="121"/>
      <c r="AV27" s="89"/>
      <c r="AW27" s="377" t="str">
        <f t="shared" si="2"/>
        <v/>
      </c>
      <c r="AX27" s="59"/>
      <c r="AY27" s="120"/>
      <c r="AZ27" s="576"/>
      <c r="BA27" s="576"/>
      <c r="BB27" s="576"/>
      <c r="BC27" s="576"/>
      <c r="BD27" s="576"/>
      <c r="BE27" s="576"/>
      <c r="BF27" s="576"/>
      <c r="BG27" s="89"/>
      <c r="BH27" s="89"/>
      <c r="BI27" s="377" t="str">
        <f t="shared" si="3"/>
        <v/>
      </c>
      <c r="BJ27" s="371"/>
      <c r="BK27" s="494"/>
      <c r="BL27" s="373"/>
      <c r="BM27" s="196" t="str">
        <f t="shared" si="4"/>
        <v/>
      </c>
      <c r="BN27" s="532" t="str">
        <f t="shared" si="5"/>
        <v/>
      </c>
      <c r="BO27" s="192" t="str">
        <f t="shared" si="6"/>
        <v xml:space="preserve"> </v>
      </c>
      <c r="BP27" s="530" t="str">
        <f>FILIACIÓN!Y25</f>
        <v/>
      </c>
      <c r="BQ27" s="530" t="str">
        <f t="shared" si="7"/>
        <v/>
      </c>
      <c r="BR27" s="530" t="str">
        <f t="shared" si="8"/>
        <v/>
      </c>
      <c r="BS27" s="530"/>
      <c r="BT27" s="484" t="str">
        <f>'1ER TRIMESTRE'!BM27</f>
        <v/>
      </c>
      <c r="BU27" s="484"/>
      <c r="BV27" s="484"/>
      <c r="BW27" s="82"/>
      <c r="BX27" s="82"/>
      <c r="BY27" s="82"/>
      <c r="BZ27" s="39"/>
      <c r="CA27" s="605" t="str">
        <f t="shared" si="9"/>
        <v/>
      </c>
      <c r="CB27" s="30" t="str">
        <f>IF(FILIACIÓN!Z25="MOSTRAR","1","")</f>
        <v/>
      </c>
      <c r="CC27" s="39">
        <v>15</v>
      </c>
      <c r="CD27" s="30"/>
      <c r="CE27" s="30"/>
      <c r="CF27" s="30"/>
      <c r="CG27" s="30"/>
      <c r="CH27" s="30"/>
      <c r="CI27" s="30"/>
      <c r="CJ27" s="30"/>
      <c r="CK27" s="30"/>
      <c r="CL27" s="30"/>
      <c r="CM27" s="30"/>
      <c r="CN27" s="30"/>
      <c r="CO27" s="30"/>
      <c r="CP27" s="30"/>
      <c r="CQ27" s="30"/>
      <c r="CR27" s="30"/>
      <c r="CS27" s="30"/>
      <c r="CT27" s="30"/>
      <c r="CU27" s="30"/>
      <c r="CV27" s="30"/>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row>
    <row r="28" spans="1:294" s="31" customFormat="1" ht="27" customHeight="1">
      <c r="A28" s="92">
        <f>--SUBTOTAL(2,CC$12:CC28)</f>
        <v>16</v>
      </c>
      <c r="B28" s="851" t="str">
        <f>IF(FILIACIÓN!B26="","",UPPER(FILIACIÓN!B26))</f>
        <v/>
      </c>
      <c r="C28" s="852"/>
      <c r="D28" s="853"/>
      <c r="E28" s="535" t="str">
        <f>'ASISTENCIA 2'!CD29</f>
        <v/>
      </c>
      <c r="F28" s="625"/>
      <c r="G28" s="625"/>
      <c r="H28" s="625"/>
      <c r="I28" s="625"/>
      <c r="J28" s="625"/>
      <c r="K28" s="625"/>
      <c r="L28" s="625"/>
      <c r="M28" s="89"/>
      <c r="N28" s="89"/>
      <c r="O28" s="377" t="str">
        <f t="shared" si="0"/>
        <v/>
      </c>
      <c r="P28" s="59"/>
      <c r="Q28" s="120"/>
      <c r="R28" s="576"/>
      <c r="S28" s="576"/>
      <c r="T28" s="576"/>
      <c r="U28" s="576"/>
      <c r="V28" s="576"/>
      <c r="W28" s="576"/>
      <c r="X28" s="576"/>
      <c r="Y28" s="576"/>
      <c r="Z28" s="576"/>
      <c r="AA28" s="121"/>
      <c r="AB28" s="89"/>
      <c r="AC28" s="89"/>
      <c r="AD28" s="89"/>
      <c r="AE28" s="89"/>
      <c r="AF28" s="377" t="str">
        <f t="shared" si="1"/>
        <v/>
      </c>
      <c r="AG28" s="59"/>
      <c r="AH28" s="120"/>
      <c r="AI28" s="576"/>
      <c r="AJ28" s="576"/>
      <c r="AK28" s="576"/>
      <c r="AL28" s="576"/>
      <c r="AM28" s="576"/>
      <c r="AN28" s="576"/>
      <c r="AO28" s="576"/>
      <c r="AP28" s="576"/>
      <c r="AQ28" s="576"/>
      <c r="AR28" s="121"/>
      <c r="AS28" s="121"/>
      <c r="AT28" s="121"/>
      <c r="AU28" s="121"/>
      <c r="AV28" s="89"/>
      <c r="AW28" s="377" t="str">
        <f t="shared" si="2"/>
        <v/>
      </c>
      <c r="AX28" s="59"/>
      <c r="AY28" s="120"/>
      <c r="AZ28" s="576"/>
      <c r="BA28" s="576"/>
      <c r="BB28" s="576"/>
      <c r="BC28" s="576"/>
      <c r="BD28" s="576"/>
      <c r="BE28" s="576"/>
      <c r="BF28" s="576"/>
      <c r="BG28" s="89"/>
      <c r="BH28" s="89"/>
      <c r="BI28" s="377" t="str">
        <f t="shared" si="3"/>
        <v/>
      </c>
      <c r="BJ28" s="371"/>
      <c r="BK28" s="494"/>
      <c r="BL28" s="373"/>
      <c r="BM28" s="196" t="str">
        <f t="shared" si="4"/>
        <v/>
      </c>
      <c r="BN28" s="532" t="str">
        <f t="shared" si="5"/>
        <v/>
      </c>
      <c r="BO28" s="192" t="str">
        <f t="shared" si="6"/>
        <v xml:space="preserve"> </v>
      </c>
      <c r="BP28" s="530" t="str">
        <f>FILIACIÓN!Y26</f>
        <v/>
      </c>
      <c r="BQ28" s="530" t="str">
        <f t="shared" si="7"/>
        <v/>
      </c>
      <c r="BR28" s="530" t="str">
        <f t="shared" si="8"/>
        <v/>
      </c>
      <c r="BS28" s="530"/>
      <c r="BT28" s="484" t="str">
        <f>'1ER TRIMESTRE'!BM28</f>
        <v/>
      </c>
      <c r="BU28" s="484"/>
      <c r="BV28" s="484"/>
      <c r="BW28" s="82"/>
      <c r="BX28" s="82"/>
      <c r="BY28" s="82"/>
      <c r="BZ28" s="39"/>
      <c r="CA28" s="605" t="str">
        <f t="shared" si="9"/>
        <v/>
      </c>
      <c r="CB28" s="30" t="str">
        <f>IF(FILIACIÓN!Z26="MOSTRAR","1","")</f>
        <v/>
      </c>
      <c r="CC28" s="39">
        <v>16</v>
      </c>
      <c r="CD28" s="30"/>
      <c r="CE28" s="30"/>
      <c r="CF28" s="30"/>
      <c r="CG28" s="30"/>
      <c r="CH28" s="30"/>
      <c r="CI28" s="30"/>
      <c r="CJ28" s="30"/>
      <c r="CK28" s="30"/>
      <c r="CL28" s="30"/>
      <c r="CM28" s="30"/>
      <c r="CN28" s="30"/>
      <c r="CO28" s="30"/>
      <c r="CP28" s="30"/>
      <c r="CQ28" s="30"/>
      <c r="CR28" s="30"/>
      <c r="CS28" s="30"/>
      <c r="CT28" s="30"/>
      <c r="CU28" s="30"/>
      <c r="CV28" s="30"/>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row>
    <row r="29" spans="1:294" s="31" customFormat="1" ht="27" customHeight="1">
      <c r="A29" s="92">
        <f>--SUBTOTAL(2,CC$12:CC29)</f>
        <v>17</v>
      </c>
      <c r="B29" s="851" t="str">
        <f>IF(FILIACIÓN!B27="","",UPPER(FILIACIÓN!B27))</f>
        <v/>
      </c>
      <c r="C29" s="852"/>
      <c r="D29" s="853"/>
      <c r="E29" s="535" t="str">
        <f>'ASISTENCIA 2'!CD30</f>
        <v/>
      </c>
      <c r="F29" s="625"/>
      <c r="G29" s="625"/>
      <c r="H29" s="625"/>
      <c r="I29" s="625"/>
      <c r="J29" s="625"/>
      <c r="K29" s="625"/>
      <c r="L29" s="625"/>
      <c r="M29" s="89"/>
      <c r="N29" s="89"/>
      <c r="O29" s="377" t="str">
        <f t="shared" si="0"/>
        <v/>
      </c>
      <c r="P29" s="59"/>
      <c r="Q29" s="120"/>
      <c r="R29" s="576"/>
      <c r="S29" s="576"/>
      <c r="T29" s="576"/>
      <c r="U29" s="576"/>
      <c r="V29" s="576"/>
      <c r="W29" s="576"/>
      <c r="X29" s="576"/>
      <c r="Y29" s="576"/>
      <c r="Z29" s="576"/>
      <c r="AA29" s="121"/>
      <c r="AB29" s="89"/>
      <c r="AC29" s="89"/>
      <c r="AD29" s="89"/>
      <c r="AE29" s="89"/>
      <c r="AF29" s="377" t="str">
        <f t="shared" si="1"/>
        <v/>
      </c>
      <c r="AG29" s="59"/>
      <c r="AH29" s="120"/>
      <c r="AI29" s="576"/>
      <c r="AJ29" s="576"/>
      <c r="AK29" s="576"/>
      <c r="AL29" s="576"/>
      <c r="AM29" s="576"/>
      <c r="AN29" s="576"/>
      <c r="AO29" s="576"/>
      <c r="AP29" s="576"/>
      <c r="AQ29" s="576"/>
      <c r="AR29" s="121"/>
      <c r="AS29" s="121"/>
      <c r="AT29" s="121"/>
      <c r="AU29" s="121"/>
      <c r="AV29" s="89"/>
      <c r="AW29" s="377" t="str">
        <f t="shared" si="2"/>
        <v/>
      </c>
      <c r="AX29" s="59"/>
      <c r="AY29" s="120"/>
      <c r="AZ29" s="576"/>
      <c r="BA29" s="576"/>
      <c r="BB29" s="576"/>
      <c r="BC29" s="576"/>
      <c r="BD29" s="576"/>
      <c r="BE29" s="576"/>
      <c r="BF29" s="576"/>
      <c r="BG29" s="89"/>
      <c r="BH29" s="89"/>
      <c r="BI29" s="377" t="str">
        <f t="shared" si="3"/>
        <v/>
      </c>
      <c r="BJ29" s="371"/>
      <c r="BK29" s="494"/>
      <c r="BL29" s="373"/>
      <c r="BM29" s="196" t="str">
        <f t="shared" si="4"/>
        <v/>
      </c>
      <c r="BN29" s="532" t="str">
        <f t="shared" si="5"/>
        <v/>
      </c>
      <c r="BO29" s="192" t="str">
        <f t="shared" si="6"/>
        <v xml:space="preserve"> </v>
      </c>
      <c r="BP29" s="530" t="str">
        <f>FILIACIÓN!Y27</f>
        <v/>
      </c>
      <c r="BQ29" s="530" t="str">
        <f t="shared" si="7"/>
        <v/>
      </c>
      <c r="BR29" s="530" t="str">
        <f t="shared" si="8"/>
        <v/>
      </c>
      <c r="BS29" s="530"/>
      <c r="BT29" s="484" t="str">
        <f>'1ER TRIMESTRE'!BM29</f>
        <v/>
      </c>
      <c r="BU29" s="484"/>
      <c r="BV29" s="484"/>
      <c r="BW29" s="82"/>
      <c r="BX29" s="82"/>
      <c r="BY29" s="82"/>
      <c r="BZ29" s="39"/>
      <c r="CA29" s="605" t="str">
        <f t="shared" si="9"/>
        <v/>
      </c>
      <c r="CB29" s="30" t="str">
        <f>IF(FILIACIÓN!Z27="MOSTRAR","1","")</f>
        <v/>
      </c>
      <c r="CC29" s="39">
        <v>17</v>
      </c>
      <c r="CD29" s="30"/>
      <c r="CE29" s="30"/>
      <c r="CF29" s="30"/>
      <c r="CG29" s="30"/>
      <c r="CH29" s="30"/>
      <c r="CI29" s="30"/>
      <c r="CJ29" s="30"/>
      <c r="CK29" s="30"/>
      <c r="CL29" s="30"/>
      <c r="CM29" s="30"/>
      <c r="CN29" s="30"/>
      <c r="CO29" s="30"/>
      <c r="CP29" s="30"/>
      <c r="CQ29" s="30"/>
      <c r="CR29" s="30"/>
      <c r="CS29" s="30"/>
      <c r="CT29" s="30"/>
      <c r="CU29" s="30"/>
      <c r="CV29" s="30"/>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row>
    <row r="30" spans="1:294" s="31" customFormat="1" ht="27" customHeight="1">
      <c r="A30" s="92">
        <f>--SUBTOTAL(2,CC$12:CC30)</f>
        <v>18</v>
      </c>
      <c r="B30" s="851" t="str">
        <f>IF(FILIACIÓN!B28="","",UPPER(FILIACIÓN!B28))</f>
        <v/>
      </c>
      <c r="C30" s="852"/>
      <c r="D30" s="853"/>
      <c r="E30" s="535" t="str">
        <f>'ASISTENCIA 2'!CD31</f>
        <v/>
      </c>
      <c r="F30" s="625"/>
      <c r="G30" s="625"/>
      <c r="H30" s="625"/>
      <c r="I30" s="625"/>
      <c r="J30" s="625"/>
      <c r="K30" s="625"/>
      <c r="L30" s="625"/>
      <c r="M30" s="89"/>
      <c r="N30" s="89"/>
      <c r="O30" s="377" t="str">
        <f t="shared" si="0"/>
        <v/>
      </c>
      <c r="P30" s="59"/>
      <c r="Q30" s="120"/>
      <c r="R30" s="576"/>
      <c r="S30" s="576"/>
      <c r="T30" s="576"/>
      <c r="U30" s="576"/>
      <c r="V30" s="576"/>
      <c r="W30" s="576"/>
      <c r="X30" s="576"/>
      <c r="Y30" s="576"/>
      <c r="Z30" s="576"/>
      <c r="AA30" s="121"/>
      <c r="AB30" s="89"/>
      <c r="AC30" s="89"/>
      <c r="AD30" s="89"/>
      <c r="AE30" s="89"/>
      <c r="AF30" s="377" t="str">
        <f t="shared" si="1"/>
        <v/>
      </c>
      <c r="AG30" s="59"/>
      <c r="AH30" s="120"/>
      <c r="AI30" s="576"/>
      <c r="AJ30" s="576"/>
      <c r="AK30" s="576"/>
      <c r="AL30" s="576"/>
      <c r="AM30" s="576"/>
      <c r="AN30" s="576"/>
      <c r="AO30" s="576"/>
      <c r="AP30" s="576"/>
      <c r="AQ30" s="576"/>
      <c r="AR30" s="121"/>
      <c r="AS30" s="121"/>
      <c r="AT30" s="121"/>
      <c r="AU30" s="121"/>
      <c r="AV30" s="89"/>
      <c r="AW30" s="377" t="str">
        <f t="shared" si="2"/>
        <v/>
      </c>
      <c r="AX30" s="59"/>
      <c r="AY30" s="120"/>
      <c r="AZ30" s="576"/>
      <c r="BA30" s="576"/>
      <c r="BB30" s="576"/>
      <c r="BC30" s="576"/>
      <c r="BD30" s="576"/>
      <c r="BE30" s="576"/>
      <c r="BF30" s="576"/>
      <c r="BG30" s="89"/>
      <c r="BH30" s="89"/>
      <c r="BI30" s="377" t="str">
        <f t="shared" si="3"/>
        <v/>
      </c>
      <c r="BJ30" s="371"/>
      <c r="BK30" s="494"/>
      <c r="BL30" s="373"/>
      <c r="BM30" s="196" t="str">
        <f t="shared" si="4"/>
        <v/>
      </c>
      <c r="BN30" s="532" t="str">
        <f t="shared" si="5"/>
        <v/>
      </c>
      <c r="BO30" s="192" t="str">
        <f t="shared" si="6"/>
        <v xml:space="preserve"> </v>
      </c>
      <c r="BP30" s="530" t="str">
        <f>FILIACIÓN!Y28</f>
        <v/>
      </c>
      <c r="BQ30" s="530" t="str">
        <f t="shared" si="7"/>
        <v/>
      </c>
      <c r="BR30" s="530" t="str">
        <f t="shared" si="8"/>
        <v/>
      </c>
      <c r="BS30" s="530"/>
      <c r="BT30" s="484" t="str">
        <f>'1ER TRIMESTRE'!BM30</f>
        <v/>
      </c>
      <c r="BU30" s="484"/>
      <c r="BV30" s="484"/>
      <c r="BW30" s="82"/>
      <c r="BX30" s="82"/>
      <c r="BY30" s="82"/>
      <c r="BZ30" s="39"/>
      <c r="CA30" s="605" t="str">
        <f t="shared" si="9"/>
        <v/>
      </c>
      <c r="CB30" s="30" t="str">
        <f>IF(FILIACIÓN!Z28="MOSTRAR","1","")</f>
        <v/>
      </c>
      <c r="CC30" s="39">
        <v>18</v>
      </c>
      <c r="CD30" s="30"/>
      <c r="CE30" s="30"/>
      <c r="CF30" s="30"/>
      <c r="CG30" s="30"/>
      <c r="CH30" s="30"/>
      <c r="CI30" s="30"/>
      <c r="CJ30" s="30"/>
      <c r="CK30" s="30"/>
      <c r="CL30" s="30"/>
      <c r="CM30" s="30"/>
      <c r="CN30" s="30"/>
      <c r="CO30" s="30"/>
      <c r="CP30" s="30"/>
      <c r="CQ30" s="30"/>
      <c r="CR30" s="30"/>
      <c r="CS30" s="30"/>
      <c r="CT30" s="30"/>
      <c r="CU30" s="30"/>
      <c r="CV30" s="30"/>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row>
    <row r="31" spans="1:294" s="31" customFormat="1" ht="27" customHeight="1">
      <c r="A31" s="92">
        <f>--SUBTOTAL(2,CC$12:CC31)</f>
        <v>19</v>
      </c>
      <c r="B31" s="851" t="str">
        <f>IF(FILIACIÓN!B29="","",UPPER(FILIACIÓN!B29))</f>
        <v/>
      </c>
      <c r="C31" s="852"/>
      <c r="D31" s="853"/>
      <c r="E31" s="535" t="str">
        <f>'ASISTENCIA 2'!CD32</f>
        <v/>
      </c>
      <c r="F31" s="625"/>
      <c r="G31" s="625"/>
      <c r="H31" s="625"/>
      <c r="I31" s="625"/>
      <c r="J31" s="625"/>
      <c r="K31" s="625"/>
      <c r="L31" s="625"/>
      <c r="M31" s="89"/>
      <c r="N31" s="89"/>
      <c r="O31" s="377" t="str">
        <f t="shared" si="0"/>
        <v/>
      </c>
      <c r="P31" s="59"/>
      <c r="Q31" s="120"/>
      <c r="R31" s="576"/>
      <c r="S31" s="576"/>
      <c r="T31" s="576"/>
      <c r="U31" s="576"/>
      <c r="V31" s="576"/>
      <c r="W31" s="576"/>
      <c r="X31" s="576"/>
      <c r="Y31" s="576"/>
      <c r="Z31" s="576"/>
      <c r="AA31" s="121"/>
      <c r="AB31" s="89"/>
      <c r="AC31" s="89"/>
      <c r="AD31" s="89"/>
      <c r="AE31" s="89"/>
      <c r="AF31" s="377" t="str">
        <f t="shared" si="1"/>
        <v/>
      </c>
      <c r="AG31" s="59"/>
      <c r="AH31" s="120"/>
      <c r="AI31" s="576"/>
      <c r="AJ31" s="576"/>
      <c r="AK31" s="576"/>
      <c r="AL31" s="576"/>
      <c r="AM31" s="576"/>
      <c r="AN31" s="576"/>
      <c r="AO31" s="576"/>
      <c r="AP31" s="576"/>
      <c r="AQ31" s="576"/>
      <c r="AR31" s="121"/>
      <c r="AS31" s="121"/>
      <c r="AT31" s="121"/>
      <c r="AU31" s="121"/>
      <c r="AV31" s="89"/>
      <c r="AW31" s="377" t="str">
        <f t="shared" si="2"/>
        <v/>
      </c>
      <c r="AX31" s="59"/>
      <c r="AY31" s="120"/>
      <c r="AZ31" s="576"/>
      <c r="BA31" s="576"/>
      <c r="BB31" s="576"/>
      <c r="BC31" s="576"/>
      <c r="BD31" s="576"/>
      <c r="BE31" s="576"/>
      <c r="BF31" s="576"/>
      <c r="BG31" s="89"/>
      <c r="BH31" s="89"/>
      <c r="BI31" s="377" t="str">
        <f t="shared" si="3"/>
        <v/>
      </c>
      <c r="BJ31" s="371"/>
      <c r="BK31" s="494"/>
      <c r="BL31" s="373"/>
      <c r="BM31" s="196" t="str">
        <f t="shared" si="4"/>
        <v/>
      </c>
      <c r="BN31" s="532" t="str">
        <f t="shared" si="5"/>
        <v/>
      </c>
      <c r="BO31" s="192" t="str">
        <f t="shared" si="6"/>
        <v xml:space="preserve"> </v>
      </c>
      <c r="BP31" s="530" t="str">
        <f>FILIACIÓN!Y29</f>
        <v/>
      </c>
      <c r="BQ31" s="530" t="str">
        <f t="shared" si="7"/>
        <v/>
      </c>
      <c r="BR31" s="530" t="str">
        <f t="shared" si="8"/>
        <v/>
      </c>
      <c r="BS31" s="530"/>
      <c r="BT31" s="484" t="str">
        <f>'1ER TRIMESTRE'!BM31</f>
        <v/>
      </c>
      <c r="BU31" s="484"/>
      <c r="BV31" s="484"/>
      <c r="BW31" s="82"/>
      <c r="BX31" s="82"/>
      <c r="BY31" s="82"/>
      <c r="BZ31" s="39"/>
      <c r="CA31" s="605" t="str">
        <f t="shared" si="9"/>
        <v/>
      </c>
      <c r="CB31" s="30" t="str">
        <f>IF(FILIACIÓN!Z29="MOSTRAR","1","")</f>
        <v/>
      </c>
      <c r="CC31" s="39">
        <v>19</v>
      </c>
      <c r="CD31" s="30"/>
      <c r="CE31" s="30"/>
      <c r="CF31" s="30"/>
      <c r="CG31" s="30"/>
      <c r="CH31" s="30"/>
      <c r="CI31" s="30"/>
      <c r="CJ31" s="30"/>
      <c r="CK31" s="30"/>
      <c r="CL31" s="30"/>
      <c r="CM31" s="30"/>
      <c r="CN31" s="30"/>
      <c r="CO31" s="30"/>
      <c r="CP31" s="30"/>
      <c r="CQ31" s="30"/>
      <c r="CR31" s="30"/>
      <c r="CS31" s="30"/>
      <c r="CT31" s="30"/>
      <c r="CU31" s="30"/>
      <c r="CV31" s="30"/>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row>
    <row r="32" spans="1:294" s="31" customFormat="1" ht="27" customHeight="1">
      <c r="A32" s="92">
        <f>--SUBTOTAL(2,CC$12:CC32)</f>
        <v>20</v>
      </c>
      <c r="B32" s="851" t="str">
        <f>IF(FILIACIÓN!B30="","",UPPER(FILIACIÓN!B30))</f>
        <v/>
      </c>
      <c r="C32" s="852"/>
      <c r="D32" s="853"/>
      <c r="E32" s="535" t="str">
        <f>'ASISTENCIA 2'!CD33</f>
        <v/>
      </c>
      <c r="F32" s="625"/>
      <c r="G32" s="625"/>
      <c r="H32" s="625"/>
      <c r="I32" s="625"/>
      <c r="J32" s="625"/>
      <c r="K32" s="625"/>
      <c r="L32" s="625"/>
      <c r="M32" s="89"/>
      <c r="N32" s="89"/>
      <c r="O32" s="377" t="str">
        <f t="shared" si="0"/>
        <v/>
      </c>
      <c r="P32" s="59"/>
      <c r="Q32" s="120"/>
      <c r="R32" s="576"/>
      <c r="S32" s="576"/>
      <c r="T32" s="576"/>
      <c r="U32" s="576"/>
      <c r="V32" s="576"/>
      <c r="W32" s="576"/>
      <c r="X32" s="576"/>
      <c r="Y32" s="576"/>
      <c r="Z32" s="576"/>
      <c r="AA32" s="121"/>
      <c r="AB32" s="89"/>
      <c r="AC32" s="89"/>
      <c r="AD32" s="89"/>
      <c r="AE32" s="89"/>
      <c r="AF32" s="377" t="str">
        <f t="shared" si="1"/>
        <v/>
      </c>
      <c r="AG32" s="59"/>
      <c r="AH32" s="120"/>
      <c r="AI32" s="576"/>
      <c r="AJ32" s="576"/>
      <c r="AK32" s="576"/>
      <c r="AL32" s="576"/>
      <c r="AM32" s="576"/>
      <c r="AN32" s="576"/>
      <c r="AO32" s="576"/>
      <c r="AP32" s="576"/>
      <c r="AQ32" s="576"/>
      <c r="AR32" s="121"/>
      <c r="AS32" s="121"/>
      <c r="AT32" s="121"/>
      <c r="AU32" s="121"/>
      <c r="AV32" s="89"/>
      <c r="AW32" s="377" t="str">
        <f t="shared" si="2"/>
        <v/>
      </c>
      <c r="AX32" s="59"/>
      <c r="AY32" s="120"/>
      <c r="AZ32" s="576"/>
      <c r="BA32" s="576"/>
      <c r="BB32" s="576"/>
      <c r="BC32" s="576"/>
      <c r="BD32" s="576"/>
      <c r="BE32" s="576"/>
      <c r="BF32" s="576"/>
      <c r="BG32" s="89"/>
      <c r="BH32" s="89"/>
      <c r="BI32" s="377" t="str">
        <f t="shared" si="3"/>
        <v/>
      </c>
      <c r="BJ32" s="371"/>
      <c r="BK32" s="494"/>
      <c r="BL32" s="373"/>
      <c r="BM32" s="196" t="str">
        <f t="shared" si="4"/>
        <v/>
      </c>
      <c r="BN32" s="532" t="str">
        <f t="shared" si="5"/>
        <v/>
      </c>
      <c r="BO32" s="192" t="str">
        <f t="shared" si="6"/>
        <v xml:space="preserve"> </v>
      </c>
      <c r="BP32" s="530" t="str">
        <f>FILIACIÓN!Y30</f>
        <v/>
      </c>
      <c r="BQ32" s="530" t="str">
        <f t="shared" si="7"/>
        <v/>
      </c>
      <c r="BR32" s="530" t="str">
        <f t="shared" si="8"/>
        <v/>
      </c>
      <c r="BS32" s="530"/>
      <c r="BT32" s="484" t="str">
        <f>'1ER TRIMESTRE'!BM32</f>
        <v/>
      </c>
      <c r="BU32" s="484"/>
      <c r="BV32" s="484"/>
      <c r="BW32" s="82"/>
      <c r="BX32" s="82"/>
      <c r="BY32" s="82"/>
      <c r="BZ32" s="39"/>
      <c r="CA32" s="605" t="str">
        <f t="shared" si="9"/>
        <v/>
      </c>
      <c r="CB32" s="30" t="str">
        <f>IF(FILIACIÓN!Z30="MOSTRAR","1","")</f>
        <v/>
      </c>
      <c r="CC32" s="39">
        <v>20</v>
      </c>
      <c r="CD32" s="30"/>
      <c r="CE32" s="30"/>
      <c r="CF32" s="30"/>
      <c r="CG32" s="30"/>
      <c r="CH32" s="30"/>
      <c r="CI32" s="30"/>
      <c r="CJ32" s="30"/>
      <c r="CK32" s="30"/>
      <c r="CL32" s="30"/>
      <c r="CM32" s="30"/>
      <c r="CN32" s="30"/>
      <c r="CO32" s="30"/>
      <c r="CP32" s="30"/>
      <c r="CQ32" s="30"/>
      <c r="CR32" s="30"/>
      <c r="CS32" s="30"/>
      <c r="CT32" s="30"/>
      <c r="CU32" s="30"/>
      <c r="CV32" s="30"/>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row>
    <row r="33" spans="1:294" s="31" customFormat="1" ht="27" customHeight="1">
      <c r="A33" s="92">
        <f>--SUBTOTAL(2,CC$12:CC33)</f>
        <v>21</v>
      </c>
      <c r="B33" s="851" t="str">
        <f>IF(FILIACIÓN!B31="","",UPPER(FILIACIÓN!B31))</f>
        <v/>
      </c>
      <c r="C33" s="852"/>
      <c r="D33" s="853"/>
      <c r="E33" s="535" t="str">
        <f>'ASISTENCIA 2'!CD34</f>
        <v/>
      </c>
      <c r="F33" s="625"/>
      <c r="G33" s="625"/>
      <c r="H33" s="625"/>
      <c r="I33" s="625"/>
      <c r="J33" s="625"/>
      <c r="K33" s="625"/>
      <c r="L33" s="625"/>
      <c r="M33" s="89"/>
      <c r="N33" s="89"/>
      <c r="O33" s="377" t="str">
        <f t="shared" si="0"/>
        <v/>
      </c>
      <c r="P33" s="59"/>
      <c r="Q33" s="120"/>
      <c r="R33" s="576"/>
      <c r="S33" s="576"/>
      <c r="T33" s="576"/>
      <c r="U33" s="576"/>
      <c r="V33" s="576"/>
      <c r="W33" s="576"/>
      <c r="X33" s="576"/>
      <c r="Y33" s="576"/>
      <c r="Z33" s="576"/>
      <c r="AA33" s="121"/>
      <c r="AB33" s="89"/>
      <c r="AC33" s="89"/>
      <c r="AD33" s="89"/>
      <c r="AE33" s="89"/>
      <c r="AF33" s="377" t="str">
        <f t="shared" si="1"/>
        <v/>
      </c>
      <c r="AG33" s="59"/>
      <c r="AH33" s="120"/>
      <c r="AI33" s="576"/>
      <c r="AJ33" s="576"/>
      <c r="AK33" s="576"/>
      <c r="AL33" s="576"/>
      <c r="AM33" s="576"/>
      <c r="AN33" s="576"/>
      <c r="AO33" s="576"/>
      <c r="AP33" s="576"/>
      <c r="AQ33" s="576"/>
      <c r="AR33" s="121"/>
      <c r="AS33" s="121"/>
      <c r="AT33" s="121"/>
      <c r="AU33" s="121"/>
      <c r="AV33" s="89"/>
      <c r="AW33" s="377" t="str">
        <f t="shared" si="2"/>
        <v/>
      </c>
      <c r="AX33" s="59"/>
      <c r="AY33" s="120"/>
      <c r="AZ33" s="576"/>
      <c r="BA33" s="576"/>
      <c r="BB33" s="576"/>
      <c r="BC33" s="576"/>
      <c r="BD33" s="576"/>
      <c r="BE33" s="576"/>
      <c r="BF33" s="576"/>
      <c r="BG33" s="89"/>
      <c r="BH33" s="89"/>
      <c r="BI33" s="377" t="str">
        <f t="shared" si="3"/>
        <v/>
      </c>
      <c r="BJ33" s="371"/>
      <c r="BK33" s="494"/>
      <c r="BL33" s="373"/>
      <c r="BM33" s="196" t="str">
        <f t="shared" si="4"/>
        <v/>
      </c>
      <c r="BN33" s="532" t="str">
        <f t="shared" si="5"/>
        <v/>
      </c>
      <c r="BO33" s="192" t="str">
        <f t="shared" si="6"/>
        <v xml:space="preserve"> </v>
      </c>
      <c r="BP33" s="530" t="str">
        <f>FILIACIÓN!Y31</f>
        <v/>
      </c>
      <c r="BQ33" s="530" t="str">
        <f t="shared" si="7"/>
        <v/>
      </c>
      <c r="BR33" s="530" t="str">
        <f t="shared" si="8"/>
        <v/>
      </c>
      <c r="BS33" s="530"/>
      <c r="BT33" s="484" t="str">
        <f>'1ER TRIMESTRE'!BM33</f>
        <v/>
      </c>
      <c r="BU33" s="484"/>
      <c r="BV33" s="484"/>
      <c r="BW33" s="82"/>
      <c r="BX33" s="82"/>
      <c r="BY33" s="82"/>
      <c r="BZ33" s="39"/>
      <c r="CA33" s="605" t="str">
        <f t="shared" si="9"/>
        <v/>
      </c>
      <c r="CB33" s="30" t="str">
        <f>IF(FILIACIÓN!Z31="MOSTRAR","1","")</f>
        <v/>
      </c>
      <c r="CC33" s="39">
        <v>21</v>
      </c>
      <c r="CD33" s="30"/>
      <c r="CE33" s="30"/>
      <c r="CF33" s="30"/>
      <c r="CG33" s="30"/>
      <c r="CH33" s="30"/>
      <c r="CI33" s="30"/>
      <c r="CJ33" s="30"/>
      <c r="CK33" s="30"/>
      <c r="CL33" s="30"/>
      <c r="CM33" s="30"/>
      <c r="CN33" s="30"/>
      <c r="CO33" s="30"/>
      <c r="CP33" s="30"/>
      <c r="CQ33" s="30"/>
      <c r="CR33" s="30"/>
      <c r="CS33" s="30"/>
      <c r="CT33" s="30"/>
      <c r="CU33" s="30"/>
      <c r="CV33" s="30"/>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row>
    <row r="34" spans="1:294" s="31" customFormat="1" ht="27" customHeight="1">
      <c r="A34" s="92">
        <f>--SUBTOTAL(2,CC$12:CC34)</f>
        <v>22</v>
      </c>
      <c r="B34" s="851" t="str">
        <f>IF(FILIACIÓN!B32="","",UPPER(FILIACIÓN!B32))</f>
        <v/>
      </c>
      <c r="C34" s="852"/>
      <c r="D34" s="853"/>
      <c r="E34" s="535" t="str">
        <f>'ASISTENCIA 2'!CD35</f>
        <v/>
      </c>
      <c r="F34" s="625"/>
      <c r="G34" s="625"/>
      <c r="H34" s="625"/>
      <c r="I34" s="625"/>
      <c r="J34" s="625"/>
      <c r="K34" s="625"/>
      <c r="L34" s="625"/>
      <c r="M34" s="89"/>
      <c r="N34" s="89"/>
      <c r="O34" s="377" t="str">
        <f t="shared" si="0"/>
        <v/>
      </c>
      <c r="P34" s="59"/>
      <c r="Q34" s="120"/>
      <c r="R34" s="576"/>
      <c r="S34" s="576"/>
      <c r="T34" s="576"/>
      <c r="U34" s="576"/>
      <c r="V34" s="576"/>
      <c r="W34" s="576"/>
      <c r="X34" s="576"/>
      <c r="Y34" s="576"/>
      <c r="Z34" s="576"/>
      <c r="AA34" s="121"/>
      <c r="AB34" s="89"/>
      <c r="AC34" s="89"/>
      <c r="AD34" s="89"/>
      <c r="AE34" s="89"/>
      <c r="AF34" s="377" t="str">
        <f t="shared" si="1"/>
        <v/>
      </c>
      <c r="AG34" s="59"/>
      <c r="AH34" s="120"/>
      <c r="AI34" s="576"/>
      <c r="AJ34" s="576"/>
      <c r="AK34" s="576"/>
      <c r="AL34" s="576"/>
      <c r="AM34" s="576"/>
      <c r="AN34" s="576"/>
      <c r="AO34" s="576"/>
      <c r="AP34" s="576"/>
      <c r="AQ34" s="576"/>
      <c r="AR34" s="121"/>
      <c r="AS34" s="121"/>
      <c r="AT34" s="121"/>
      <c r="AU34" s="121"/>
      <c r="AV34" s="89"/>
      <c r="AW34" s="377" t="str">
        <f t="shared" si="2"/>
        <v/>
      </c>
      <c r="AX34" s="59"/>
      <c r="AY34" s="120"/>
      <c r="AZ34" s="576"/>
      <c r="BA34" s="576"/>
      <c r="BB34" s="576"/>
      <c r="BC34" s="576"/>
      <c r="BD34" s="576"/>
      <c r="BE34" s="576"/>
      <c r="BF34" s="576"/>
      <c r="BG34" s="89"/>
      <c r="BH34" s="89"/>
      <c r="BI34" s="377" t="str">
        <f t="shared" si="3"/>
        <v/>
      </c>
      <c r="BJ34" s="371"/>
      <c r="BK34" s="494"/>
      <c r="BL34" s="373"/>
      <c r="BM34" s="196" t="str">
        <f t="shared" si="4"/>
        <v/>
      </c>
      <c r="BN34" s="532" t="str">
        <f t="shared" si="5"/>
        <v/>
      </c>
      <c r="BO34" s="192" t="str">
        <f t="shared" si="6"/>
        <v xml:space="preserve"> </v>
      </c>
      <c r="BP34" s="530" t="str">
        <f>FILIACIÓN!Y32</f>
        <v/>
      </c>
      <c r="BQ34" s="530" t="str">
        <f t="shared" si="7"/>
        <v/>
      </c>
      <c r="BR34" s="530" t="str">
        <f t="shared" si="8"/>
        <v/>
      </c>
      <c r="BS34" s="530"/>
      <c r="BT34" s="484" t="str">
        <f>'1ER TRIMESTRE'!BM34</f>
        <v/>
      </c>
      <c r="BU34" s="484"/>
      <c r="BV34" s="484"/>
      <c r="BW34" s="82"/>
      <c r="BX34" s="82"/>
      <c r="BY34" s="82"/>
      <c r="BZ34" s="39"/>
      <c r="CA34" s="605" t="str">
        <f t="shared" si="9"/>
        <v/>
      </c>
      <c r="CB34" s="30" t="str">
        <f>IF(FILIACIÓN!Z32="MOSTRAR","1","")</f>
        <v/>
      </c>
      <c r="CC34" s="39">
        <v>22</v>
      </c>
      <c r="CD34" s="30"/>
      <c r="CE34" s="30"/>
      <c r="CF34" s="30"/>
      <c r="CG34" s="30"/>
      <c r="CH34" s="30"/>
      <c r="CI34" s="30"/>
      <c r="CJ34" s="30"/>
      <c r="CK34" s="30"/>
      <c r="CL34" s="30"/>
      <c r="CM34" s="30"/>
      <c r="CN34" s="30"/>
      <c r="CO34" s="30"/>
      <c r="CP34" s="30"/>
      <c r="CQ34" s="30"/>
      <c r="CR34" s="30"/>
      <c r="CS34" s="30"/>
      <c r="CT34" s="30"/>
      <c r="CU34" s="30"/>
      <c r="CV34" s="30"/>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row>
    <row r="35" spans="1:294" s="31" customFormat="1" ht="27" customHeight="1">
      <c r="A35" s="92">
        <f>--SUBTOTAL(2,CC$12:CC35)</f>
        <v>23</v>
      </c>
      <c r="B35" s="851" t="str">
        <f>IF(FILIACIÓN!B33="","",UPPER(FILIACIÓN!B33))</f>
        <v/>
      </c>
      <c r="C35" s="852"/>
      <c r="D35" s="853"/>
      <c r="E35" s="535" t="str">
        <f>'ASISTENCIA 2'!CD36</f>
        <v/>
      </c>
      <c r="F35" s="625"/>
      <c r="G35" s="625"/>
      <c r="H35" s="625"/>
      <c r="I35" s="625"/>
      <c r="J35" s="625"/>
      <c r="K35" s="625"/>
      <c r="L35" s="625"/>
      <c r="M35" s="89"/>
      <c r="N35" s="89"/>
      <c r="O35" s="377" t="str">
        <f t="shared" si="0"/>
        <v/>
      </c>
      <c r="P35" s="59"/>
      <c r="Q35" s="120"/>
      <c r="R35" s="576"/>
      <c r="S35" s="576"/>
      <c r="T35" s="576"/>
      <c r="U35" s="576"/>
      <c r="V35" s="576"/>
      <c r="W35" s="576"/>
      <c r="X35" s="576"/>
      <c r="Y35" s="576"/>
      <c r="Z35" s="576"/>
      <c r="AA35" s="121"/>
      <c r="AB35" s="89"/>
      <c r="AC35" s="89"/>
      <c r="AD35" s="89"/>
      <c r="AE35" s="89"/>
      <c r="AF35" s="377" t="str">
        <f t="shared" si="1"/>
        <v/>
      </c>
      <c r="AG35" s="59"/>
      <c r="AH35" s="120"/>
      <c r="AI35" s="576"/>
      <c r="AJ35" s="576"/>
      <c r="AK35" s="576"/>
      <c r="AL35" s="576"/>
      <c r="AM35" s="576"/>
      <c r="AN35" s="576"/>
      <c r="AO35" s="576"/>
      <c r="AP35" s="576"/>
      <c r="AQ35" s="576"/>
      <c r="AR35" s="121"/>
      <c r="AS35" s="121"/>
      <c r="AT35" s="121"/>
      <c r="AU35" s="121"/>
      <c r="AV35" s="89"/>
      <c r="AW35" s="377" t="str">
        <f t="shared" si="2"/>
        <v/>
      </c>
      <c r="AX35" s="59"/>
      <c r="AY35" s="120"/>
      <c r="AZ35" s="576"/>
      <c r="BA35" s="576"/>
      <c r="BB35" s="576"/>
      <c r="BC35" s="576"/>
      <c r="BD35" s="576"/>
      <c r="BE35" s="576"/>
      <c r="BF35" s="576"/>
      <c r="BG35" s="89"/>
      <c r="BH35" s="89"/>
      <c r="BI35" s="377" t="str">
        <f t="shared" si="3"/>
        <v/>
      </c>
      <c r="BJ35" s="371"/>
      <c r="BK35" s="494"/>
      <c r="BL35" s="373"/>
      <c r="BM35" s="196" t="str">
        <f t="shared" si="4"/>
        <v/>
      </c>
      <c r="BN35" s="532" t="str">
        <f t="shared" si="5"/>
        <v/>
      </c>
      <c r="BO35" s="192" t="str">
        <f t="shared" si="6"/>
        <v xml:space="preserve"> </v>
      </c>
      <c r="BP35" s="530" t="str">
        <f>FILIACIÓN!Y33</f>
        <v/>
      </c>
      <c r="BQ35" s="530" t="str">
        <f t="shared" si="7"/>
        <v/>
      </c>
      <c r="BR35" s="530" t="str">
        <f t="shared" si="8"/>
        <v/>
      </c>
      <c r="BS35" s="530"/>
      <c r="BT35" s="484" t="str">
        <f>'1ER TRIMESTRE'!BM35</f>
        <v/>
      </c>
      <c r="BU35" s="484"/>
      <c r="BV35" s="484"/>
      <c r="BW35" s="82"/>
      <c r="BX35" s="82"/>
      <c r="BY35" s="82"/>
      <c r="BZ35" s="39"/>
      <c r="CA35" s="605" t="str">
        <f t="shared" si="9"/>
        <v/>
      </c>
      <c r="CB35" s="30" t="str">
        <f>IF(FILIACIÓN!Z33="MOSTRAR","1","")</f>
        <v/>
      </c>
      <c r="CC35" s="39">
        <v>23</v>
      </c>
      <c r="CD35" s="30"/>
      <c r="CE35" s="30"/>
      <c r="CF35" s="30"/>
      <c r="CG35" s="30"/>
      <c r="CH35" s="30"/>
      <c r="CI35" s="30"/>
      <c r="CJ35" s="30"/>
      <c r="CK35" s="30"/>
      <c r="CL35" s="30"/>
      <c r="CM35" s="30"/>
      <c r="CN35" s="30"/>
      <c r="CO35" s="30"/>
      <c r="CP35" s="30"/>
      <c r="CQ35" s="30"/>
      <c r="CR35" s="30"/>
      <c r="CS35" s="30"/>
      <c r="CT35" s="30"/>
      <c r="CU35" s="30"/>
      <c r="CV35" s="30"/>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row>
    <row r="36" spans="1:294" s="31" customFormat="1" ht="27" customHeight="1">
      <c r="A36" s="92">
        <f>--SUBTOTAL(2,CC$12:CC36)</f>
        <v>24</v>
      </c>
      <c r="B36" s="851" t="str">
        <f>IF(FILIACIÓN!B34="","",UPPER(FILIACIÓN!B34))</f>
        <v/>
      </c>
      <c r="C36" s="852"/>
      <c r="D36" s="853"/>
      <c r="E36" s="535" t="str">
        <f>'ASISTENCIA 2'!CD37</f>
        <v/>
      </c>
      <c r="F36" s="625"/>
      <c r="G36" s="625"/>
      <c r="H36" s="625"/>
      <c r="I36" s="625"/>
      <c r="J36" s="625"/>
      <c r="K36" s="625"/>
      <c r="L36" s="625"/>
      <c r="M36" s="89"/>
      <c r="N36" s="89"/>
      <c r="O36" s="377" t="str">
        <f t="shared" si="0"/>
        <v/>
      </c>
      <c r="P36" s="59"/>
      <c r="Q36" s="120"/>
      <c r="R36" s="576"/>
      <c r="S36" s="576"/>
      <c r="T36" s="576"/>
      <c r="U36" s="576"/>
      <c r="V36" s="576"/>
      <c r="W36" s="576"/>
      <c r="X36" s="576"/>
      <c r="Y36" s="576"/>
      <c r="Z36" s="576"/>
      <c r="AA36" s="121"/>
      <c r="AB36" s="89"/>
      <c r="AC36" s="89"/>
      <c r="AD36" s="89"/>
      <c r="AE36" s="89"/>
      <c r="AF36" s="377" t="str">
        <f t="shared" si="1"/>
        <v/>
      </c>
      <c r="AG36" s="59"/>
      <c r="AH36" s="120"/>
      <c r="AI36" s="576"/>
      <c r="AJ36" s="576"/>
      <c r="AK36" s="576"/>
      <c r="AL36" s="576"/>
      <c r="AM36" s="576"/>
      <c r="AN36" s="576"/>
      <c r="AO36" s="576"/>
      <c r="AP36" s="576"/>
      <c r="AQ36" s="576"/>
      <c r="AR36" s="121"/>
      <c r="AS36" s="121"/>
      <c r="AT36" s="121"/>
      <c r="AU36" s="121"/>
      <c r="AV36" s="89"/>
      <c r="AW36" s="377" t="str">
        <f t="shared" si="2"/>
        <v/>
      </c>
      <c r="AX36" s="59"/>
      <c r="AY36" s="120"/>
      <c r="AZ36" s="576"/>
      <c r="BA36" s="576"/>
      <c r="BB36" s="576"/>
      <c r="BC36" s="576"/>
      <c r="BD36" s="576"/>
      <c r="BE36" s="576"/>
      <c r="BF36" s="576"/>
      <c r="BG36" s="89"/>
      <c r="BH36" s="89"/>
      <c r="BI36" s="377" t="str">
        <f t="shared" si="3"/>
        <v/>
      </c>
      <c r="BJ36" s="371"/>
      <c r="BK36" s="494"/>
      <c r="BL36" s="373"/>
      <c r="BM36" s="196" t="str">
        <f t="shared" si="4"/>
        <v/>
      </c>
      <c r="BN36" s="532" t="str">
        <f t="shared" si="5"/>
        <v/>
      </c>
      <c r="BO36" s="192" t="str">
        <f t="shared" si="6"/>
        <v xml:space="preserve"> </v>
      </c>
      <c r="BP36" s="530" t="str">
        <f>FILIACIÓN!Y34</f>
        <v/>
      </c>
      <c r="BQ36" s="530" t="str">
        <f t="shared" si="7"/>
        <v/>
      </c>
      <c r="BR36" s="530" t="str">
        <f t="shared" si="8"/>
        <v/>
      </c>
      <c r="BS36" s="530"/>
      <c r="BT36" s="484" t="str">
        <f>'1ER TRIMESTRE'!BM36</f>
        <v/>
      </c>
      <c r="BU36" s="484"/>
      <c r="BV36" s="484"/>
      <c r="BW36" s="82"/>
      <c r="BX36" s="82"/>
      <c r="BY36" s="82"/>
      <c r="BZ36" s="39"/>
      <c r="CA36" s="605" t="str">
        <f t="shared" si="9"/>
        <v/>
      </c>
      <c r="CB36" s="30" t="str">
        <f>IF(FILIACIÓN!Z34="MOSTRAR","1","")</f>
        <v/>
      </c>
      <c r="CC36" s="39">
        <v>24</v>
      </c>
      <c r="CD36" s="30"/>
      <c r="CE36" s="30"/>
      <c r="CF36" s="30"/>
      <c r="CG36" s="30"/>
      <c r="CH36" s="30"/>
      <c r="CI36" s="30"/>
      <c r="CJ36" s="30"/>
      <c r="CK36" s="30"/>
      <c r="CL36" s="30"/>
      <c r="CM36" s="30"/>
      <c r="CN36" s="30"/>
      <c r="CO36" s="30"/>
      <c r="CP36" s="30"/>
      <c r="CQ36" s="30"/>
      <c r="CR36" s="30"/>
      <c r="CS36" s="30"/>
      <c r="CT36" s="30"/>
      <c r="CU36" s="30"/>
      <c r="CV36" s="30"/>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row>
    <row r="37" spans="1:294" s="31" customFormat="1" ht="27" customHeight="1">
      <c r="A37" s="92">
        <f>--SUBTOTAL(2,CC$12:CC37)</f>
        <v>25</v>
      </c>
      <c r="B37" s="851" t="str">
        <f>IF(FILIACIÓN!B35="","",UPPER(FILIACIÓN!B35))</f>
        <v/>
      </c>
      <c r="C37" s="852"/>
      <c r="D37" s="853"/>
      <c r="E37" s="535" t="str">
        <f>'ASISTENCIA 2'!CD38</f>
        <v/>
      </c>
      <c r="F37" s="625"/>
      <c r="G37" s="625"/>
      <c r="H37" s="625"/>
      <c r="I37" s="625"/>
      <c r="J37" s="625"/>
      <c r="K37" s="625"/>
      <c r="L37" s="625"/>
      <c r="M37" s="89"/>
      <c r="N37" s="89"/>
      <c r="O37" s="377" t="str">
        <f t="shared" si="0"/>
        <v/>
      </c>
      <c r="P37" s="59"/>
      <c r="Q37" s="120"/>
      <c r="R37" s="576"/>
      <c r="S37" s="576"/>
      <c r="T37" s="576"/>
      <c r="U37" s="576"/>
      <c r="V37" s="576"/>
      <c r="W37" s="576"/>
      <c r="X37" s="576"/>
      <c r="Y37" s="576"/>
      <c r="Z37" s="576"/>
      <c r="AA37" s="121"/>
      <c r="AB37" s="89"/>
      <c r="AC37" s="89"/>
      <c r="AD37" s="89"/>
      <c r="AE37" s="89"/>
      <c r="AF37" s="377" t="str">
        <f t="shared" si="1"/>
        <v/>
      </c>
      <c r="AG37" s="59"/>
      <c r="AH37" s="120"/>
      <c r="AI37" s="576"/>
      <c r="AJ37" s="576"/>
      <c r="AK37" s="576"/>
      <c r="AL37" s="576"/>
      <c r="AM37" s="576"/>
      <c r="AN37" s="576"/>
      <c r="AO37" s="576"/>
      <c r="AP37" s="576"/>
      <c r="AQ37" s="576"/>
      <c r="AR37" s="121"/>
      <c r="AS37" s="121"/>
      <c r="AT37" s="121"/>
      <c r="AU37" s="121"/>
      <c r="AV37" s="89"/>
      <c r="AW37" s="377" t="str">
        <f t="shared" si="2"/>
        <v/>
      </c>
      <c r="AX37" s="58"/>
      <c r="AY37" s="120"/>
      <c r="AZ37" s="576"/>
      <c r="BA37" s="576"/>
      <c r="BB37" s="576"/>
      <c r="BC37" s="576"/>
      <c r="BD37" s="576"/>
      <c r="BE37" s="576"/>
      <c r="BF37" s="576"/>
      <c r="BG37" s="89"/>
      <c r="BH37" s="89"/>
      <c r="BI37" s="377" t="str">
        <f t="shared" si="3"/>
        <v/>
      </c>
      <c r="BJ37" s="372"/>
      <c r="BK37" s="494"/>
      <c r="BL37" s="374"/>
      <c r="BM37" s="196" t="str">
        <f t="shared" si="4"/>
        <v/>
      </c>
      <c r="BN37" s="532" t="str">
        <f t="shared" si="5"/>
        <v/>
      </c>
      <c r="BO37" s="192" t="str">
        <f t="shared" si="6"/>
        <v xml:space="preserve"> </v>
      </c>
      <c r="BP37" s="530" t="str">
        <f>FILIACIÓN!Y35</f>
        <v/>
      </c>
      <c r="BQ37" s="530" t="str">
        <f t="shared" si="7"/>
        <v/>
      </c>
      <c r="BR37" s="530" t="str">
        <f t="shared" si="8"/>
        <v/>
      </c>
      <c r="BS37" s="530"/>
      <c r="BT37" s="484" t="str">
        <f>'1ER TRIMESTRE'!BM37</f>
        <v/>
      </c>
      <c r="BU37" s="484"/>
      <c r="BV37" s="484"/>
      <c r="BW37" s="82"/>
      <c r="BX37" s="82"/>
      <c r="BY37" s="82"/>
      <c r="BZ37" s="39"/>
      <c r="CA37" s="605" t="str">
        <f t="shared" si="9"/>
        <v/>
      </c>
      <c r="CB37" s="30" t="str">
        <f>IF(FILIACIÓN!Z35="MOSTRAR","1","")</f>
        <v/>
      </c>
      <c r="CC37" s="39">
        <v>25</v>
      </c>
      <c r="CD37" s="30"/>
      <c r="CE37" s="30"/>
      <c r="CF37" s="30"/>
      <c r="CG37" s="30"/>
      <c r="CH37" s="30"/>
      <c r="CI37" s="30"/>
      <c r="CJ37" s="30"/>
      <c r="CK37" s="30"/>
      <c r="CL37" s="30"/>
      <c r="CM37" s="30"/>
      <c r="CN37" s="30"/>
      <c r="CO37" s="30"/>
      <c r="CP37" s="30"/>
      <c r="CQ37" s="30"/>
      <c r="CR37" s="30"/>
      <c r="CS37" s="30"/>
      <c r="CT37" s="30"/>
      <c r="CU37" s="30"/>
      <c r="CV37" s="30"/>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row>
    <row r="38" spans="1:294" s="31" customFormat="1" ht="27" customHeight="1">
      <c r="A38" s="92">
        <f>--SUBTOTAL(2,CC$12:CC38)</f>
        <v>26</v>
      </c>
      <c r="B38" s="851" t="str">
        <f>IF(FILIACIÓN!B36="","",UPPER(FILIACIÓN!B36))</f>
        <v/>
      </c>
      <c r="C38" s="852"/>
      <c r="D38" s="853"/>
      <c r="E38" s="535" t="str">
        <f>'ASISTENCIA 2'!CD39</f>
        <v/>
      </c>
      <c r="F38" s="625"/>
      <c r="G38" s="625"/>
      <c r="H38" s="625"/>
      <c r="I38" s="625"/>
      <c r="J38" s="625"/>
      <c r="K38" s="625"/>
      <c r="L38" s="625"/>
      <c r="M38" s="89"/>
      <c r="N38" s="89"/>
      <c r="O38" s="377" t="str">
        <f t="shared" si="0"/>
        <v/>
      </c>
      <c r="P38" s="59"/>
      <c r="Q38" s="120"/>
      <c r="R38" s="576"/>
      <c r="S38" s="576"/>
      <c r="T38" s="576"/>
      <c r="U38" s="576"/>
      <c r="V38" s="576"/>
      <c r="W38" s="576"/>
      <c r="X38" s="576"/>
      <c r="Y38" s="576"/>
      <c r="Z38" s="576"/>
      <c r="AA38" s="121"/>
      <c r="AB38" s="89"/>
      <c r="AC38" s="89"/>
      <c r="AD38" s="89"/>
      <c r="AE38" s="89"/>
      <c r="AF38" s="377" t="str">
        <f t="shared" si="1"/>
        <v/>
      </c>
      <c r="AG38" s="59"/>
      <c r="AH38" s="120"/>
      <c r="AI38" s="576"/>
      <c r="AJ38" s="576"/>
      <c r="AK38" s="576"/>
      <c r="AL38" s="576"/>
      <c r="AM38" s="576"/>
      <c r="AN38" s="576"/>
      <c r="AO38" s="576"/>
      <c r="AP38" s="576"/>
      <c r="AQ38" s="576"/>
      <c r="AR38" s="121"/>
      <c r="AS38" s="121"/>
      <c r="AT38" s="121"/>
      <c r="AU38" s="121"/>
      <c r="AV38" s="89"/>
      <c r="AW38" s="377" t="str">
        <f t="shared" si="2"/>
        <v/>
      </c>
      <c r="AX38" s="59"/>
      <c r="AY38" s="120"/>
      <c r="AZ38" s="576"/>
      <c r="BA38" s="576"/>
      <c r="BB38" s="576"/>
      <c r="BC38" s="576"/>
      <c r="BD38" s="576"/>
      <c r="BE38" s="576"/>
      <c r="BF38" s="576"/>
      <c r="BG38" s="89"/>
      <c r="BH38" s="89"/>
      <c r="BI38" s="377" t="str">
        <f t="shared" si="3"/>
        <v/>
      </c>
      <c r="BJ38" s="371"/>
      <c r="BK38" s="494"/>
      <c r="BL38" s="373"/>
      <c r="BM38" s="196" t="str">
        <f t="shared" si="4"/>
        <v/>
      </c>
      <c r="BN38" s="532" t="str">
        <f t="shared" si="5"/>
        <v/>
      </c>
      <c r="BO38" s="192" t="str">
        <f t="shared" si="6"/>
        <v xml:space="preserve"> </v>
      </c>
      <c r="BP38" s="530" t="str">
        <f>FILIACIÓN!Y36</f>
        <v/>
      </c>
      <c r="BQ38" s="530" t="str">
        <f t="shared" si="7"/>
        <v/>
      </c>
      <c r="BR38" s="530" t="str">
        <f t="shared" si="8"/>
        <v/>
      </c>
      <c r="BS38" s="530"/>
      <c r="BT38" s="484" t="str">
        <f>'1ER TRIMESTRE'!BM38</f>
        <v/>
      </c>
      <c r="BU38" s="484"/>
      <c r="BV38" s="484"/>
      <c r="BW38" s="82"/>
      <c r="BX38" s="82"/>
      <c r="BY38" s="82"/>
      <c r="BZ38" s="39"/>
      <c r="CA38" s="605" t="str">
        <f t="shared" si="9"/>
        <v/>
      </c>
      <c r="CB38" s="30" t="str">
        <f>IF(FILIACIÓN!Z36="MOSTRAR","1","")</f>
        <v/>
      </c>
      <c r="CC38" s="39">
        <v>26</v>
      </c>
      <c r="CD38" s="30"/>
      <c r="CE38" s="30"/>
      <c r="CF38" s="30"/>
      <c r="CG38" s="30"/>
      <c r="CH38" s="30"/>
      <c r="CI38" s="30"/>
      <c r="CJ38" s="30"/>
      <c r="CK38" s="30"/>
      <c r="CL38" s="30"/>
      <c r="CM38" s="30"/>
      <c r="CN38" s="30"/>
      <c r="CO38" s="30"/>
      <c r="CP38" s="30"/>
      <c r="CQ38" s="30"/>
      <c r="CR38" s="30"/>
      <c r="CS38" s="30"/>
      <c r="CT38" s="30"/>
      <c r="CU38" s="30"/>
      <c r="CV38" s="30"/>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row>
    <row r="39" spans="1:294" s="31" customFormat="1" ht="27" customHeight="1">
      <c r="A39" s="92">
        <f>--SUBTOTAL(2,CC$12:CC39)</f>
        <v>27</v>
      </c>
      <c r="B39" s="851" t="str">
        <f>IF(FILIACIÓN!B37="","",UPPER(FILIACIÓN!B37))</f>
        <v/>
      </c>
      <c r="C39" s="852"/>
      <c r="D39" s="853"/>
      <c r="E39" s="535" t="str">
        <f>'ASISTENCIA 2'!CD40</f>
        <v/>
      </c>
      <c r="F39" s="625"/>
      <c r="G39" s="625"/>
      <c r="H39" s="625"/>
      <c r="I39" s="625"/>
      <c r="J39" s="625"/>
      <c r="K39" s="625"/>
      <c r="L39" s="625"/>
      <c r="M39" s="89"/>
      <c r="N39" s="89"/>
      <c r="O39" s="377" t="str">
        <f t="shared" si="0"/>
        <v/>
      </c>
      <c r="P39" s="59"/>
      <c r="Q39" s="120"/>
      <c r="R39" s="576"/>
      <c r="S39" s="576"/>
      <c r="T39" s="576"/>
      <c r="U39" s="576"/>
      <c r="V39" s="576"/>
      <c r="W39" s="576"/>
      <c r="X39" s="576"/>
      <c r="Y39" s="576"/>
      <c r="Z39" s="576"/>
      <c r="AA39" s="121"/>
      <c r="AB39" s="89"/>
      <c r="AC39" s="89"/>
      <c r="AD39" s="89"/>
      <c r="AE39" s="89"/>
      <c r="AF39" s="377" t="str">
        <f t="shared" si="1"/>
        <v/>
      </c>
      <c r="AG39" s="59"/>
      <c r="AH39" s="120"/>
      <c r="AI39" s="576"/>
      <c r="AJ39" s="576"/>
      <c r="AK39" s="576"/>
      <c r="AL39" s="576"/>
      <c r="AM39" s="576"/>
      <c r="AN39" s="576"/>
      <c r="AO39" s="576"/>
      <c r="AP39" s="576"/>
      <c r="AQ39" s="576"/>
      <c r="AR39" s="121"/>
      <c r="AS39" s="121"/>
      <c r="AT39" s="121"/>
      <c r="AU39" s="121"/>
      <c r="AV39" s="89"/>
      <c r="AW39" s="377" t="str">
        <f t="shared" si="2"/>
        <v/>
      </c>
      <c r="AX39" s="59"/>
      <c r="AY39" s="120"/>
      <c r="AZ39" s="576"/>
      <c r="BA39" s="576"/>
      <c r="BB39" s="576"/>
      <c r="BC39" s="576"/>
      <c r="BD39" s="576"/>
      <c r="BE39" s="576"/>
      <c r="BF39" s="576"/>
      <c r="BG39" s="89"/>
      <c r="BH39" s="89"/>
      <c r="BI39" s="377" t="str">
        <f t="shared" si="3"/>
        <v/>
      </c>
      <c r="BJ39" s="371"/>
      <c r="BK39" s="494"/>
      <c r="BL39" s="373"/>
      <c r="BM39" s="196" t="str">
        <f t="shared" si="4"/>
        <v/>
      </c>
      <c r="BN39" s="532" t="str">
        <f t="shared" si="5"/>
        <v/>
      </c>
      <c r="BO39" s="192" t="str">
        <f t="shared" si="6"/>
        <v xml:space="preserve"> </v>
      </c>
      <c r="BP39" s="530" t="str">
        <f>FILIACIÓN!Y37</f>
        <v/>
      </c>
      <c r="BQ39" s="530" t="str">
        <f t="shared" si="7"/>
        <v/>
      </c>
      <c r="BR39" s="530" t="str">
        <f t="shared" si="8"/>
        <v/>
      </c>
      <c r="BS39" s="530"/>
      <c r="BT39" s="484" t="str">
        <f>'1ER TRIMESTRE'!BM39</f>
        <v/>
      </c>
      <c r="BU39" s="484"/>
      <c r="BV39" s="484"/>
      <c r="BW39" s="82"/>
      <c r="BX39" s="82"/>
      <c r="BY39" s="82"/>
      <c r="BZ39" s="39"/>
      <c r="CA39" s="605" t="str">
        <f t="shared" si="9"/>
        <v/>
      </c>
      <c r="CB39" s="30" t="str">
        <f>IF(FILIACIÓN!Z37="MOSTRAR","1","")</f>
        <v/>
      </c>
      <c r="CC39" s="39">
        <v>27</v>
      </c>
      <c r="CD39" s="30"/>
      <c r="CE39" s="30"/>
      <c r="CF39" s="30"/>
      <c r="CG39" s="30"/>
      <c r="CH39" s="30"/>
      <c r="CI39" s="30"/>
      <c r="CJ39" s="30"/>
      <c r="CK39" s="30"/>
      <c r="CL39" s="30"/>
      <c r="CM39" s="30"/>
      <c r="CN39" s="30"/>
      <c r="CO39" s="30"/>
      <c r="CP39" s="30"/>
      <c r="CQ39" s="30"/>
      <c r="CR39" s="30"/>
      <c r="CS39" s="30"/>
      <c r="CT39" s="30"/>
      <c r="CU39" s="30"/>
      <c r="CV39" s="30"/>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row>
    <row r="40" spans="1:294" s="31" customFormat="1" ht="27" customHeight="1">
      <c r="A40" s="92">
        <f>--SUBTOTAL(2,CC$12:CC40)</f>
        <v>28</v>
      </c>
      <c r="B40" s="851" t="str">
        <f>IF(FILIACIÓN!B38="","",UPPER(FILIACIÓN!B38))</f>
        <v/>
      </c>
      <c r="C40" s="852"/>
      <c r="D40" s="853"/>
      <c r="E40" s="535" t="str">
        <f>'ASISTENCIA 2'!CD41</f>
        <v/>
      </c>
      <c r="F40" s="625"/>
      <c r="G40" s="625"/>
      <c r="H40" s="625"/>
      <c r="I40" s="625"/>
      <c r="J40" s="625"/>
      <c r="K40" s="625"/>
      <c r="L40" s="625"/>
      <c r="M40" s="89"/>
      <c r="N40" s="89"/>
      <c r="O40" s="377" t="str">
        <f t="shared" si="0"/>
        <v/>
      </c>
      <c r="P40" s="59"/>
      <c r="Q40" s="120"/>
      <c r="R40" s="576"/>
      <c r="S40" s="576"/>
      <c r="T40" s="576"/>
      <c r="U40" s="576"/>
      <c r="V40" s="576"/>
      <c r="W40" s="576"/>
      <c r="X40" s="576"/>
      <c r="Y40" s="576"/>
      <c r="Z40" s="576"/>
      <c r="AA40" s="121"/>
      <c r="AB40" s="89"/>
      <c r="AC40" s="89"/>
      <c r="AD40" s="89"/>
      <c r="AE40" s="89"/>
      <c r="AF40" s="377" t="str">
        <f t="shared" si="1"/>
        <v/>
      </c>
      <c r="AG40" s="59"/>
      <c r="AH40" s="120"/>
      <c r="AI40" s="576"/>
      <c r="AJ40" s="576"/>
      <c r="AK40" s="576"/>
      <c r="AL40" s="576"/>
      <c r="AM40" s="576"/>
      <c r="AN40" s="576"/>
      <c r="AO40" s="576"/>
      <c r="AP40" s="576"/>
      <c r="AQ40" s="576"/>
      <c r="AR40" s="121"/>
      <c r="AS40" s="121"/>
      <c r="AT40" s="121"/>
      <c r="AU40" s="121"/>
      <c r="AV40" s="89"/>
      <c r="AW40" s="377" t="str">
        <f t="shared" si="2"/>
        <v/>
      </c>
      <c r="AX40" s="59"/>
      <c r="AY40" s="120"/>
      <c r="AZ40" s="576"/>
      <c r="BA40" s="576"/>
      <c r="BB40" s="576"/>
      <c r="BC40" s="576"/>
      <c r="BD40" s="576"/>
      <c r="BE40" s="576"/>
      <c r="BF40" s="576"/>
      <c r="BG40" s="89"/>
      <c r="BH40" s="89"/>
      <c r="BI40" s="377" t="str">
        <f t="shared" si="3"/>
        <v/>
      </c>
      <c r="BJ40" s="371"/>
      <c r="BK40" s="494"/>
      <c r="BL40" s="373"/>
      <c r="BM40" s="196" t="str">
        <f t="shared" si="4"/>
        <v/>
      </c>
      <c r="BN40" s="532" t="str">
        <f t="shared" si="5"/>
        <v/>
      </c>
      <c r="BO40" s="192" t="str">
        <f t="shared" si="6"/>
        <v xml:space="preserve"> </v>
      </c>
      <c r="BP40" s="530" t="str">
        <f>FILIACIÓN!Y38</f>
        <v/>
      </c>
      <c r="BQ40" s="530" t="str">
        <f t="shared" si="7"/>
        <v/>
      </c>
      <c r="BR40" s="530" t="str">
        <f t="shared" si="8"/>
        <v/>
      </c>
      <c r="BS40" s="530"/>
      <c r="BT40" s="484" t="str">
        <f>'1ER TRIMESTRE'!BM40</f>
        <v/>
      </c>
      <c r="BU40" s="484"/>
      <c r="BV40" s="484"/>
      <c r="BW40" s="82"/>
      <c r="BX40" s="82"/>
      <c r="BY40" s="82"/>
      <c r="BZ40" s="39"/>
      <c r="CA40" s="605" t="str">
        <f t="shared" si="9"/>
        <v/>
      </c>
      <c r="CB40" s="30" t="str">
        <f>IF(FILIACIÓN!Z38="MOSTRAR","1","")</f>
        <v/>
      </c>
      <c r="CC40" s="39">
        <v>28</v>
      </c>
      <c r="CD40" s="30"/>
      <c r="CE40" s="30"/>
      <c r="CF40" s="30"/>
      <c r="CG40" s="30"/>
      <c r="CH40" s="30"/>
      <c r="CI40" s="30"/>
      <c r="CJ40" s="30"/>
      <c r="CK40" s="30"/>
      <c r="CL40" s="30"/>
      <c r="CM40" s="30"/>
      <c r="CN40" s="30"/>
      <c r="CO40" s="30"/>
      <c r="CP40" s="30"/>
      <c r="CQ40" s="30"/>
      <c r="CR40" s="30"/>
      <c r="CS40" s="30"/>
      <c r="CT40" s="30"/>
      <c r="CU40" s="30"/>
      <c r="CV40" s="30"/>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row>
    <row r="41" spans="1:294" s="31" customFormat="1" ht="27" customHeight="1">
      <c r="A41" s="92">
        <f>--SUBTOTAL(2,CC$12:CC41)</f>
        <v>29</v>
      </c>
      <c r="B41" s="851" t="str">
        <f>IF(FILIACIÓN!B39="","",UPPER(FILIACIÓN!B39))</f>
        <v/>
      </c>
      <c r="C41" s="852"/>
      <c r="D41" s="853"/>
      <c r="E41" s="535" t="str">
        <f>'ASISTENCIA 2'!CD42</f>
        <v/>
      </c>
      <c r="F41" s="625"/>
      <c r="G41" s="625"/>
      <c r="H41" s="625"/>
      <c r="I41" s="625"/>
      <c r="J41" s="625"/>
      <c r="K41" s="625"/>
      <c r="L41" s="625"/>
      <c r="M41" s="89"/>
      <c r="N41" s="89"/>
      <c r="O41" s="377" t="str">
        <f t="shared" si="0"/>
        <v/>
      </c>
      <c r="P41" s="59"/>
      <c r="Q41" s="120"/>
      <c r="R41" s="576"/>
      <c r="S41" s="576"/>
      <c r="T41" s="576"/>
      <c r="U41" s="576"/>
      <c r="V41" s="576"/>
      <c r="W41" s="576"/>
      <c r="X41" s="576"/>
      <c r="Y41" s="576"/>
      <c r="Z41" s="576"/>
      <c r="AA41" s="121"/>
      <c r="AB41" s="89"/>
      <c r="AC41" s="89"/>
      <c r="AD41" s="89"/>
      <c r="AE41" s="89"/>
      <c r="AF41" s="377" t="str">
        <f t="shared" si="1"/>
        <v/>
      </c>
      <c r="AG41" s="59"/>
      <c r="AH41" s="120"/>
      <c r="AI41" s="576"/>
      <c r="AJ41" s="576"/>
      <c r="AK41" s="576"/>
      <c r="AL41" s="576"/>
      <c r="AM41" s="576"/>
      <c r="AN41" s="576"/>
      <c r="AO41" s="576"/>
      <c r="AP41" s="576"/>
      <c r="AQ41" s="576"/>
      <c r="AR41" s="121"/>
      <c r="AS41" s="121"/>
      <c r="AT41" s="121"/>
      <c r="AU41" s="121"/>
      <c r="AV41" s="89"/>
      <c r="AW41" s="377" t="str">
        <f t="shared" si="2"/>
        <v/>
      </c>
      <c r="AX41" s="59"/>
      <c r="AY41" s="120"/>
      <c r="AZ41" s="576"/>
      <c r="BA41" s="576"/>
      <c r="BB41" s="576"/>
      <c r="BC41" s="576"/>
      <c r="BD41" s="576"/>
      <c r="BE41" s="576"/>
      <c r="BF41" s="576"/>
      <c r="BG41" s="89"/>
      <c r="BH41" s="89"/>
      <c r="BI41" s="377" t="str">
        <f t="shared" si="3"/>
        <v/>
      </c>
      <c r="BJ41" s="371"/>
      <c r="BK41" s="494"/>
      <c r="BL41" s="373"/>
      <c r="BM41" s="196" t="str">
        <f t="shared" si="4"/>
        <v/>
      </c>
      <c r="BN41" s="532" t="str">
        <f t="shared" si="5"/>
        <v/>
      </c>
      <c r="BO41" s="192" t="str">
        <f t="shared" si="6"/>
        <v xml:space="preserve"> </v>
      </c>
      <c r="BP41" s="530" t="str">
        <f>FILIACIÓN!Y39</f>
        <v/>
      </c>
      <c r="BQ41" s="530" t="str">
        <f t="shared" si="7"/>
        <v/>
      </c>
      <c r="BR41" s="530" t="str">
        <f t="shared" si="8"/>
        <v/>
      </c>
      <c r="BS41" s="530"/>
      <c r="BT41" s="484" t="str">
        <f>'1ER TRIMESTRE'!BM41</f>
        <v/>
      </c>
      <c r="BU41" s="484"/>
      <c r="BV41" s="484"/>
      <c r="BW41" s="82"/>
      <c r="BX41" s="82"/>
      <c r="BY41" s="82"/>
      <c r="BZ41" s="39"/>
      <c r="CA41" s="605" t="str">
        <f t="shared" si="9"/>
        <v/>
      </c>
      <c r="CB41" s="30" t="str">
        <f>IF(FILIACIÓN!Z39="MOSTRAR","1","")</f>
        <v/>
      </c>
      <c r="CC41" s="39">
        <v>29</v>
      </c>
      <c r="CD41" s="30"/>
      <c r="CE41" s="30"/>
      <c r="CF41" s="30"/>
      <c r="CG41" s="30"/>
      <c r="CH41" s="30"/>
      <c r="CI41" s="30"/>
      <c r="CJ41" s="30"/>
      <c r="CK41" s="30"/>
      <c r="CL41" s="30"/>
      <c r="CM41" s="30"/>
      <c r="CN41" s="30"/>
      <c r="CO41" s="30"/>
      <c r="CP41" s="30"/>
      <c r="CQ41" s="30"/>
      <c r="CR41" s="30"/>
      <c r="CS41" s="30"/>
      <c r="CT41" s="30"/>
      <c r="CU41" s="30"/>
      <c r="CV41" s="30"/>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row>
    <row r="42" spans="1:294" s="31" customFormat="1" ht="27" customHeight="1">
      <c r="A42" s="92">
        <f>--SUBTOTAL(2,CC$12:CC42)</f>
        <v>30</v>
      </c>
      <c r="B42" s="851" t="str">
        <f>IF(FILIACIÓN!B40="","",UPPER(FILIACIÓN!B40))</f>
        <v/>
      </c>
      <c r="C42" s="852"/>
      <c r="D42" s="853"/>
      <c r="E42" s="535" t="str">
        <f>'ASISTENCIA 2'!CD43</f>
        <v/>
      </c>
      <c r="F42" s="625"/>
      <c r="G42" s="625"/>
      <c r="H42" s="625"/>
      <c r="I42" s="625"/>
      <c r="J42" s="625"/>
      <c r="K42" s="625"/>
      <c r="L42" s="625"/>
      <c r="M42" s="89"/>
      <c r="N42" s="89"/>
      <c r="O42" s="377" t="str">
        <f t="shared" si="0"/>
        <v/>
      </c>
      <c r="P42" s="59"/>
      <c r="Q42" s="120"/>
      <c r="R42" s="576"/>
      <c r="S42" s="576"/>
      <c r="T42" s="576"/>
      <c r="U42" s="576"/>
      <c r="V42" s="576"/>
      <c r="W42" s="576"/>
      <c r="X42" s="576"/>
      <c r="Y42" s="576"/>
      <c r="Z42" s="576"/>
      <c r="AA42" s="121"/>
      <c r="AB42" s="89"/>
      <c r="AC42" s="89"/>
      <c r="AD42" s="89"/>
      <c r="AE42" s="89"/>
      <c r="AF42" s="377" t="str">
        <f t="shared" si="1"/>
        <v/>
      </c>
      <c r="AG42" s="59"/>
      <c r="AH42" s="120"/>
      <c r="AI42" s="576"/>
      <c r="AJ42" s="576"/>
      <c r="AK42" s="576"/>
      <c r="AL42" s="576"/>
      <c r="AM42" s="576"/>
      <c r="AN42" s="576"/>
      <c r="AO42" s="576"/>
      <c r="AP42" s="576"/>
      <c r="AQ42" s="576"/>
      <c r="AR42" s="121"/>
      <c r="AS42" s="121"/>
      <c r="AT42" s="121"/>
      <c r="AU42" s="121"/>
      <c r="AV42" s="89"/>
      <c r="AW42" s="377" t="str">
        <f t="shared" si="2"/>
        <v/>
      </c>
      <c r="AX42" s="59"/>
      <c r="AY42" s="120"/>
      <c r="AZ42" s="576"/>
      <c r="BA42" s="576"/>
      <c r="BB42" s="576"/>
      <c r="BC42" s="576"/>
      <c r="BD42" s="576"/>
      <c r="BE42" s="576"/>
      <c r="BF42" s="576"/>
      <c r="BG42" s="89"/>
      <c r="BH42" s="89"/>
      <c r="BI42" s="377" t="str">
        <f t="shared" si="3"/>
        <v/>
      </c>
      <c r="BJ42" s="371"/>
      <c r="BK42" s="494"/>
      <c r="BL42" s="373"/>
      <c r="BM42" s="196" t="str">
        <f t="shared" si="4"/>
        <v/>
      </c>
      <c r="BN42" s="532" t="str">
        <f t="shared" si="5"/>
        <v/>
      </c>
      <c r="BO42" s="192" t="str">
        <f t="shared" si="6"/>
        <v xml:space="preserve"> </v>
      </c>
      <c r="BP42" s="530" t="str">
        <f>FILIACIÓN!Y40</f>
        <v/>
      </c>
      <c r="BQ42" s="530" t="str">
        <f t="shared" si="7"/>
        <v/>
      </c>
      <c r="BR42" s="530" t="str">
        <f t="shared" si="8"/>
        <v/>
      </c>
      <c r="BS42" s="530"/>
      <c r="BT42" s="484" t="str">
        <f>'1ER TRIMESTRE'!BM42</f>
        <v/>
      </c>
      <c r="BU42" s="484"/>
      <c r="BV42" s="484"/>
      <c r="BW42" s="82"/>
      <c r="BX42" s="82"/>
      <c r="BY42" s="82"/>
      <c r="BZ42" s="39"/>
      <c r="CA42" s="605" t="str">
        <f t="shared" si="9"/>
        <v/>
      </c>
      <c r="CB42" s="30" t="str">
        <f>IF(FILIACIÓN!Z40="MOSTRAR","1","")</f>
        <v/>
      </c>
      <c r="CC42" s="39">
        <v>30</v>
      </c>
      <c r="CD42" s="30"/>
      <c r="CE42" s="30"/>
      <c r="CF42" s="30"/>
      <c r="CG42" s="30"/>
      <c r="CH42" s="30"/>
      <c r="CI42" s="30"/>
      <c r="CJ42" s="30"/>
      <c r="CK42" s="30"/>
      <c r="CL42" s="30"/>
      <c r="CM42" s="30"/>
      <c r="CN42" s="30"/>
      <c r="CO42" s="30"/>
      <c r="CP42" s="30"/>
      <c r="CQ42" s="30"/>
      <c r="CR42" s="30"/>
      <c r="CS42" s="30"/>
      <c r="CT42" s="30"/>
      <c r="CU42" s="30"/>
      <c r="CV42" s="30"/>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row>
    <row r="43" spans="1:294" s="31" customFormat="1" ht="27" hidden="1" customHeight="1">
      <c r="A43" s="92">
        <f>--SUBTOTAL(2,CC$12:CC43)</f>
        <v>31</v>
      </c>
      <c r="B43" s="851" t="str">
        <f>IF(FILIACIÓN!B41="","",UPPER(FILIACIÓN!B41))</f>
        <v/>
      </c>
      <c r="C43" s="852"/>
      <c r="D43" s="853"/>
      <c r="E43" s="535" t="str">
        <f>'ASISTENCIA 2'!CD44</f>
        <v/>
      </c>
      <c r="F43" s="625"/>
      <c r="G43" s="625"/>
      <c r="H43" s="625"/>
      <c r="I43" s="625"/>
      <c r="J43" s="625"/>
      <c r="K43" s="625"/>
      <c r="L43" s="625"/>
      <c r="M43" s="89"/>
      <c r="N43" s="89"/>
      <c r="O43" s="377" t="str">
        <f t="shared" si="0"/>
        <v/>
      </c>
      <c r="P43" s="59"/>
      <c r="Q43" s="120"/>
      <c r="R43" s="576"/>
      <c r="S43" s="576"/>
      <c r="T43" s="576"/>
      <c r="U43" s="576"/>
      <c r="V43" s="576"/>
      <c r="W43" s="576"/>
      <c r="X43" s="576"/>
      <c r="Y43" s="576"/>
      <c r="Z43" s="576"/>
      <c r="AA43" s="121"/>
      <c r="AB43" s="89"/>
      <c r="AC43" s="89"/>
      <c r="AD43" s="89"/>
      <c r="AE43" s="89"/>
      <c r="AF43" s="377" t="str">
        <f t="shared" si="1"/>
        <v/>
      </c>
      <c r="AG43" s="59"/>
      <c r="AH43" s="120"/>
      <c r="AI43" s="576"/>
      <c r="AJ43" s="576"/>
      <c r="AK43" s="576"/>
      <c r="AL43" s="576"/>
      <c r="AM43" s="576"/>
      <c r="AN43" s="576"/>
      <c r="AO43" s="576"/>
      <c r="AP43" s="576"/>
      <c r="AQ43" s="576"/>
      <c r="AR43" s="121"/>
      <c r="AS43" s="121"/>
      <c r="AT43" s="121"/>
      <c r="AU43" s="121"/>
      <c r="AV43" s="89"/>
      <c r="AW43" s="377" t="str">
        <f t="shared" si="2"/>
        <v/>
      </c>
      <c r="AX43" s="59"/>
      <c r="AY43" s="120"/>
      <c r="AZ43" s="576"/>
      <c r="BA43" s="576"/>
      <c r="BB43" s="576"/>
      <c r="BC43" s="576"/>
      <c r="BD43" s="576"/>
      <c r="BE43" s="576"/>
      <c r="BF43" s="576"/>
      <c r="BG43" s="89"/>
      <c r="BH43" s="89"/>
      <c r="BI43" s="377" t="str">
        <f t="shared" si="3"/>
        <v/>
      </c>
      <c r="BJ43" s="371"/>
      <c r="BK43" s="494"/>
      <c r="BL43" s="373"/>
      <c r="BM43" s="196" t="str">
        <f t="shared" si="4"/>
        <v/>
      </c>
      <c r="BN43" s="532" t="str">
        <f t="shared" si="5"/>
        <v/>
      </c>
      <c r="BO43" s="192" t="str">
        <f t="shared" si="6"/>
        <v xml:space="preserve"> </v>
      </c>
      <c r="BP43" s="530" t="str">
        <f>FILIACIÓN!Y41</f>
        <v/>
      </c>
      <c r="BQ43" s="530" t="str">
        <f t="shared" si="7"/>
        <v/>
      </c>
      <c r="BR43" s="530" t="str">
        <f t="shared" si="8"/>
        <v/>
      </c>
      <c r="BS43" s="530"/>
      <c r="BT43" s="484" t="str">
        <f>'1ER TRIMESTRE'!BM43</f>
        <v/>
      </c>
      <c r="BU43" s="484"/>
      <c r="BV43" s="484"/>
      <c r="BW43" s="82"/>
      <c r="BX43" s="82"/>
      <c r="BY43" s="82"/>
      <c r="BZ43" s="39"/>
      <c r="CA43" s="605" t="str">
        <f t="shared" si="9"/>
        <v/>
      </c>
      <c r="CB43" s="30" t="str">
        <f>IF(FILIACIÓN!Z41="MOSTRAR","1","")</f>
        <v/>
      </c>
      <c r="CC43" s="39">
        <v>31</v>
      </c>
      <c r="CD43" s="30"/>
      <c r="CE43" s="30"/>
      <c r="CF43" s="30"/>
      <c r="CG43" s="30"/>
      <c r="CH43" s="30"/>
      <c r="CI43" s="30"/>
      <c r="CJ43" s="30"/>
      <c r="CK43" s="30"/>
      <c r="CL43" s="30"/>
      <c r="CM43" s="30"/>
      <c r="CN43" s="30"/>
      <c r="CO43" s="30"/>
      <c r="CP43" s="30"/>
      <c r="CQ43" s="30"/>
      <c r="CR43" s="30"/>
      <c r="CS43" s="30"/>
      <c r="CT43" s="30"/>
      <c r="CU43" s="30"/>
      <c r="CV43" s="30"/>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row>
    <row r="44" spans="1:294" s="31" customFormat="1" ht="27" hidden="1" customHeight="1">
      <c r="A44" s="92">
        <f>--SUBTOTAL(2,CC$12:CC44)</f>
        <v>32</v>
      </c>
      <c r="B44" s="851" t="str">
        <f>IF(FILIACIÓN!B42="","",UPPER(FILIACIÓN!B42))</f>
        <v/>
      </c>
      <c r="C44" s="852"/>
      <c r="D44" s="853"/>
      <c r="E44" s="535" t="str">
        <f>'ASISTENCIA 2'!CD45</f>
        <v/>
      </c>
      <c r="F44" s="625"/>
      <c r="G44" s="625"/>
      <c r="H44" s="625"/>
      <c r="I44" s="625"/>
      <c r="J44" s="625"/>
      <c r="K44" s="625"/>
      <c r="L44" s="625"/>
      <c r="M44" s="89"/>
      <c r="N44" s="89"/>
      <c r="O44" s="377" t="str">
        <f t="shared" si="0"/>
        <v/>
      </c>
      <c r="P44" s="59"/>
      <c r="Q44" s="120"/>
      <c r="R44" s="576"/>
      <c r="S44" s="576"/>
      <c r="T44" s="576"/>
      <c r="U44" s="576"/>
      <c r="V44" s="576"/>
      <c r="W44" s="576"/>
      <c r="X44" s="576"/>
      <c r="Y44" s="576"/>
      <c r="Z44" s="576"/>
      <c r="AA44" s="121"/>
      <c r="AB44" s="89"/>
      <c r="AC44" s="89"/>
      <c r="AD44" s="89"/>
      <c r="AE44" s="89"/>
      <c r="AF44" s="377" t="str">
        <f t="shared" si="1"/>
        <v/>
      </c>
      <c r="AG44" s="59"/>
      <c r="AH44" s="120"/>
      <c r="AI44" s="576"/>
      <c r="AJ44" s="576"/>
      <c r="AK44" s="576"/>
      <c r="AL44" s="576"/>
      <c r="AM44" s="576"/>
      <c r="AN44" s="576"/>
      <c r="AO44" s="576"/>
      <c r="AP44" s="576"/>
      <c r="AQ44" s="576"/>
      <c r="AR44" s="121"/>
      <c r="AS44" s="121"/>
      <c r="AT44" s="121"/>
      <c r="AU44" s="121"/>
      <c r="AV44" s="89"/>
      <c r="AW44" s="377" t="str">
        <f t="shared" si="2"/>
        <v/>
      </c>
      <c r="AX44" s="59"/>
      <c r="AY44" s="120"/>
      <c r="AZ44" s="576"/>
      <c r="BA44" s="576"/>
      <c r="BB44" s="576"/>
      <c r="BC44" s="576"/>
      <c r="BD44" s="576"/>
      <c r="BE44" s="576"/>
      <c r="BF44" s="576"/>
      <c r="BG44" s="89"/>
      <c r="BH44" s="89"/>
      <c r="BI44" s="377" t="str">
        <f t="shared" si="3"/>
        <v/>
      </c>
      <c r="BJ44" s="371"/>
      <c r="BK44" s="494"/>
      <c r="BL44" s="373"/>
      <c r="BM44" s="196" t="str">
        <f t="shared" si="4"/>
        <v/>
      </c>
      <c r="BN44" s="532" t="str">
        <f t="shared" si="5"/>
        <v/>
      </c>
      <c r="BO44" s="192" t="str">
        <f t="shared" si="6"/>
        <v xml:space="preserve"> </v>
      </c>
      <c r="BP44" s="530" t="str">
        <f>FILIACIÓN!Y42</f>
        <v/>
      </c>
      <c r="BQ44" s="530" t="str">
        <f t="shared" si="7"/>
        <v/>
      </c>
      <c r="BR44" s="530" t="str">
        <f t="shared" si="8"/>
        <v/>
      </c>
      <c r="BS44" s="530"/>
      <c r="BT44" s="484" t="str">
        <f>'1ER TRIMESTRE'!BM44</f>
        <v/>
      </c>
      <c r="BU44" s="484"/>
      <c r="BV44" s="484"/>
      <c r="BW44" s="82"/>
      <c r="BX44" s="82"/>
      <c r="BY44" s="82"/>
      <c r="BZ44" s="39"/>
      <c r="CA44" s="605" t="str">
        <f t="shared" si="9"/>
        <v/>
      </c>
      <c r="CB44" s="30" t="str">
        <f>IF(FILIACIÓN!Z42="MOSTRAR","1","")</f>
        <v/>
      </c>
      <c r="CC44" s="39">
        <v>32</v>
      </c>
      <c r="CD44" s="30"/>
      <c r="CE44" s="30"/>
      <c r="CF44" s="30"/>
      <c r="CG44" s="30"/>
      <c r="CH44" s="30"/>
      <c r="CI44" s="30"/>
      <c r="CJ44" s="30"/>
      <c r="CK44" s="30"/>
      <c r="CL44" s="30"/>
      <c r="CM44" s="30"/>
      <c r="CN44" s="30"/>
      <c r="CO44" s="30"/>
      <c r="CP44" s="30"/>
      <c r="CQ44" s="30"/>
      <c r="CR44" s="30"/>
      <c r="CS44" s="30"/>
      <c r="CT44" s="30"/>
      <c r="CU44" s="30"/>
      <c r="CV44" s="30"/>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row>
    <row r="45" spans="1:294" s="31" customFormat="1" ht="27" hidden="1" customHeight="1">
      <c r="A45" s="92">
        <f>--SUBTOTAL(2,CC$12:CC45)</f>
        <v>33</v>
      </c>
      <c r="B45" s="851" t="str">
        <f>IF(FILIACIÓN!B43="","",UPPER(FILIACIÓN!B43))</f>
        <v/>
      </c>
      <c r="C45" s="852"/>
      <c r="D45" s="853"/>
      <c r="E45" s="535" t="str">
        <f>'ASISTENCIA 2'!CD46</f>
        <v/>
      </c>
      <c r="F45" s="625"/>
      <c r="G45" s="625"/>
      <c r="H45" s="625"/>
      <c r="I45" s="625"/>
      <c r="J45" s="625"/>
      <c r="K45" s="625"/>
      <c r="L45" s="625"/>
      <c r="M45" s="89"/>
      <c r="N45" s="89"/>
      <c r="O45" s="377" t="str">
        <f t="shared" si="0"/>
        <v/>
      </c>
      <c r="P45" s="59"/>
      <c r="Q45" s="120"/>
      <c r="R45" s="576"/>
      <c r="S45" s="576"/>
      <c r="T45" s="576"/>
      <c r="U45" s="576"/>
      <c r="V45" s="576"/>
      <c r="W45" s="576"/>
      <c r="X45" s="576"/>
      <c r="Y45" s="576"/>
      <c r="Z45" s="576"/>
      <c r="AA45" s="121"/>
      <c r="AB45" s="89"/>
      <c r="AC45" s="89"/>
      <c r="AD45" s="89"/>
      <c r="AE45" s="89"/>
      <c r="AF45" s="377" t="str">
        <f t="shared" si="1"/>
        <v/>
      </c>
      <c r="AG45" s="59"/>
      <c r="AH45" s="120"/>
      <c r="AI45" s="576"/>
      <c r="AJ45" s="576"/>
      <c r="AK45" s="576"/>
      <c r="AL45" s="576"/>
      <c r="AM45" s="576"/>
      <c r="AN45" s="576"/>
      <c r="AO45" s="576"/>
      <c r="AP45" s="576"/>
      <c r="AQ45" s="576"/>
      <c r="AR45" s="121"/>
      <c r="AS45" s="121"/>
      <c r="AT45" s="121"/>
      <c r="AU45" s="121"/>
      <c r="AV45" s="89"/>
      <c r="AW45" s="377" t="str">
        <f t="shared" si="2"/>
        <v/>
      </c>
      <c r="AX45" s="59"/>
      <c r="AY45" s="120"/>
      <c r="AZ45" s="576"/>
      <c r="BA45" s="576"/>
      <c r="BB45" s="576"/>
      <c r="BC45" s="576"/>
      <c r="BD45" s="576"/>
      <c r="BE45" s="576"/>
      <c r="BF45" s="576"/>
      <c r="BG45" s="89"/>
      <c r="BH45" s="89"/>
      <c r="BI45" s="377" t="str">
        <f t="shared" si="3"/>
        <v/>
      </c>
      <c r="BJ45" s="371"/>
      <c r="BK45" s="494"/>
      <c r="BL45" s="373"/>
      <c r="BM45" s="196" t="str">
        <f t="shared" si="4"/>
        <v/>
      </c>
      <c r="BN45" s="532" t="str">
        <f t="shared" si="5"/>
        <v/>
      </c>
      <c r="BO45" s="192" t="str">
        <f t="shared" si="6"/>
        <v xml:space="preserve"> </v>
      </c>
      <c r="BP45" s="530" t="str">
        <f>FILIACIÓN!Y43</f>
        <v/>
      </c>
      <c r="BQ45" s="530" t="str">
        <f t="shared" si="7"/>
        <v/>
      </c>
      <c r="BR45" s="530" t="str">
        <f t="shared" si="8"/>
        <v/>
      </c>
      <c r="BS45" s="530"/>
      <c r="BT45" s="484" t="str">
        <f>'1ER TRIMESTRE'!BM45</f>
        <v/>
      </c>
      <c r="BU45" s="484"/>
      <c r="BV45" s="484"/>
      <c r="BW45" s="82"/>
      <c r="BX45" s="82"/>
      <c r="BY45" s="82"/>
      <c r="BZ45" s="39"/>
      <c r="CA45" s="605" t="str">
        <f t="shared" si="9"/>
        <v/>
      </c>
      <c r="CB45" s="30" t="str">
        <f>IF(FILIACIÓN!Z43="MOSTRAR","1","")</f>
        <v/>
      </c>
      <c r="CC45" s="39">
        <v>33</v>
      </c>
      <c r="CD45" s="30"/>
      <c r="CE45" s="30"/>
      <c r="CF45" s="30"/>
      <c r="CG45" s="30"/>
      <c r="CH45" s="30"/>
      <c r="CI45" s="30"/>
      <c r="CJ45" s="30"/>
      <c r="CK45" s="30"/>
      <c r="CL45" s="30"/>
      <c r="CM45" s="30"/>
      <c r="CN45" s="30"/>
      <c r="CO45" s="30"/>
      <c r="CP45" s="30"/>
      <c r="CQ45" s="30"/>
      <c r="CR45" s="30"/>
      <c r="CS45" s="30"/>
      <c r="CT45" s="30"/>
      <c r="CU45" s="30"/>
      <c r="CV45" s="30"/>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row>
    <row r="46" spans="1:294" s="31" customFormat="1" ht="27" hidden="1" customHeight="1">
      <c r="A46" s="92">
        <f>--SUBTOTAL(2,CC$12:CC46)</f>
        <v>34</v>
      </c>
      <c r="B46" s="851" t="str">
        <f>IF(FILIACIÓN!B44="","",UPPER(FILIACIÓN!B44))</f>
        <v/>
      </c>
      <c r="C46" s="852"/>
      <c r="D46" s="853"/>
      <c r="E46" s="535" t="str">
        <f>'ASISTENCIA 2'!CD47</f>
        <v/>
      </c>
      <c r="F46" s="625"/>
      <c r="G46" s="625"/>
      <c r="H46" s="625"/>
      <c r="I46" s="625"/>
      <c r="J46" s="625"/>
      <c r="K46" s="625"/>
      <c r="L46" s="625"/>
      <c r="M46" s="89"/>
      <c r="N46" s="89"/>
      <c r="O46" s="377" t="str">
        <f t="shared" si="0"/>
        <v/>
      </c>
      <c r="P46" s="59"/>
      <c r="Q46" s="120"/>
      <c r="R46" s="576"/>
      <c r="S46" s="576"/>
      <c r="T46" s="576"/>
      <c r="U46" s="576"/>
      <c r="V46" s="576"/>
      <c r="W46" s="576"/>
      <c r="X46" s="576"/>
      <c r="Y46" s="576"/>
      <c r="Z46" s="576"/>
      <c r="AA46" s="121"/>
      <c r="AB46" s="89"/>
      <c r="AC46" s="89"/>
      <c r="AD46" s="89"/>
      <c r="AE46" s="89"/>
      <c r="AF46" s="377" t="str">
        <f t="shared" si="1"/>
        <v/>
      </c>
      <c r="AG46" s="59"/>
      <c r="AH46" s="120"/>
      <c r="AI46" s="576"/>
      <c r="AJ46" s="576"/>
      <c r="AK46" s="576"/>
      <c r="AL46" s="576"/>
      <c r="AM46" s="576"/>
      <c r="AN46" s="576"/>
      <c r="AO46" s="576"/>
      <c r="AP46" s="576"/>
      <c r="AQ46" s="576"/>
      <c r="AR46" s="121"/>
      <c r="AS46" s="121"/>
      <c r="AT46" s="121"/>
      <c r="AU46" s="121"/>
      <c r="AV46" s="89"/>
      <c r="AW46" s="377" t="str">
        <f t="shared" si="2"/>
        <v/>
      </c>
      <c r="AX46" s="59"/>
      <c r="AY46" s="120"/>
      <c r="AZ46" s="576"/>
      <c r="BA46" s="576"/>
      <c r="BB46" s="576"/>
      <c r="BC46" s="576"/>
      <c r="BD46" s="576"/>
      <c r="BE46" s="576"/>
      <c r="BF46" s="576"/>
      <c r="BG46" s="89"/>
      <c r="BH46" s="89"/>
      <c r="BI46" s="377" t="str">
        <f t="shared" si="3"/>
        <v/>
      </c>
      <c r="BJ46" s="371"/>
      <c r="BK46" s="494"/>
      <c r="BL46" s="373"/>
      <c r="BM46" s="196" t="str">
        <f t="shared" si="4"/>
        <v/>
      </c>
      <c r="BN46" s="532" t="str">
        <f t="shared" si="5"/>
        <v/>
      </c>
      <c r="BO46" s="192" t="str">
        <f t="shared" si="6"/>
        <v xml:space="preserve"> </v>
      </c>
      <c r="BP46" s="530" t="str">
        <f>FILIACIÓN!Y44</f>
        <v/>
      </c>
      <c r="BQ46" s="530" t="str">
        <f t="shared" si="7"/>
        <v/>
      </c>
      <c r="BR46" s="530" t="str">
        <f t="shared" si="8"/>
        <v/>
      </c>
      <c r="BS46" s="530"/>
      <c r="BT46" s="484" t="str">
        <f>'1ER TRIMESTRE'!BM46</f>
        <v/>
      </c>
      <c r="BU46" s="484"/>
      <c r="BV46" s="484"/>
      <c r="BW46" s="82"/>
      <c r="BX46" s="82"/>
      <c r="BY46" s="82"/>
      <c r="BZ46" s="39"/>
      <c r="CA46" s="605" t="str">
        <f t="shared" si="9"/>
        <v/>
      </c>
      <c r="CB46" s="30" t="str">
        <f>IF(FILIACIÓN!Z44="MOSTRAR","1","")</f>
        <v/>
      </c>
      <c r="CC46" s="39">
        <v>34</v>
      </c>
      <c r="CD46" s="30"/>
      <c r="CE46" s="30"/>
      <c r="CF46" s="30"/>
      <c r="CG46" s="30"/>
      <c r="CH46" s="30"/>
      <c r="CI46" s="30"/>
      <c r="CJ46" s="30"/>
      <c r="CK46" s="30"/>
      <c r="CL46" s="30"/>
      <c r="CM46" s="30"/>
      <c r="CN46" s="30"/>
      <c r="CO46" s="30"/>
      <c r="CP46" s="30"/>
      <c r="CQ46" s="30"/>
      <c r="CR46" s="30"/>
      <c r="CS46" s="30"/>
      <c r="CT46" s="30"/>
      <c r="CU46" s="30"/>
      <c r="CV46" s="30"/>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row>
    <row r="47" spans="1:294" s="31" customFormat="1" ht="27" hidden="1" customHeight="1">
      <c r="A47" s="92">
        <f>--SUBTOTAL(2,CC$12:CC47)</f>
        <v>35</v>
      </c>
      <c r="B47" s="851" t="str">
        <f>IF(FILIACIÓN!B45="","",UPPER(FILIACIÓN!B45))</f>
        <v/>
      </c>
      <c r="C47" s="852"/>
      <c r="D47" s="853"/>
      <c r="E47" s="535" t="str">
        <f>'ASISTENCIA 2'!CD48</f>
        <v/>
      </c>
      <c r="F47" s="625"/>
      <c r="G47" s="625"/>
      <c r="H47" s="625"/>
      <c r="I47" s="625"/>
      <c r="J47" s="625"/>
      <c r="K47" s="625"/>
      <c r="L47" s="625"/>
      <c r="M47" s="89"/>
      <c r="N47" s="89"/>
      <c r="O47" s="377" t="str">
        <f t="shared" si="0"/>
        <v/>
      </c>
      <c r="P47" s="59"/>
      <c r="Q47" s="120"/>
      <c r="R47" s="576"/>
      <c r="S47" s="576"/>
      <c r="T47" s="576"/>
      <c r="U47" s="576"/>
      <c r="V47" s="576"/>
      <c r="W47" s="576"/>
      <c r="X47" s="576"/>
      <c r="Y47" s="576"/>
      <c r="Z47" s="576"/>
      <c r="AA47" s="121"/>
      <c r="AB47" s="89"/>
      <c r="AC47" s="89"/>
      <c r="AD47" s="89"/>
      <c r="AE47" s="89"/>
      <c r="AF47" s="377" t="str">
        <f t="shared" si="1"/>
        <v/>
      </c>
      <c r="AG47" s="59"/>
      <c r="AH47" s="120"/>
      <c r="AI47" s="576"/>
      <c r="AJ47" s="576"/>
      <c r="AK47" s="576"/>
      <c r="AL47" s="576"/>
      <c r="AM47" s="576"/>
      <c r="AN47" s="576"/>
      <c r="AO47" s="576"/>
      <c r="AP47" s="576"/>
      <c r="AQ47" s="576"/>
      <c r="AR47" s="121"/>
      <c r="AS47" s="121"/>
      <c r="AT47" s="121"/>
      <c r="AU47" s="121"/>
      <c r="AV47" s="89"/>
      <c r="AW47" s="377" t="str">
        <f t="shared" si="2"/>
        <v/>
      </c>
      <c r="AX47" s="59"/>
      <c r="AY47" s="120"/>
      <c r="AZ47" s="576"/>
      <c r="BA47" s="576"/>
      <c r="BB47" s="576"/>
      <c r="BC47" s="576"/>
      <c r="BD47" s="576"/>
      <c r="BE47" s="576"/>
      <c r="BF47" s="576"/>
      <c r="BG47" s="89"/>
      <c r="BH47" s="89"/>
      <c r="BI47" s="377" t="str">
        <f t="shared" si="3"/>
        <v/>
      </c>
      <c r="BJ47" s="371"/>
      <c r="BK47" s="494"/>
      <c r="BL47" s="373"/>
      <c r="BM47" s="196" t="str">
        <f t="shared" si="4"/>
        <v/>
      </c>
      <c r="BN47" s="532" t="str">
        <f t="shared" si="5"/>
        <v/>
      </c>
      <c r="BO47" s="192" t="str">
        <f t="shared" si="6"/>
        <v xml:space="preserve"> </v>
      </c>
      <c r="BP47" s="530" t="str">
        <f>FILIACIÓN!Y45</f>
        <v/>
      </c>
      <c r="BQ47" s="530" t="str">
        <f t="shared" si="7"/>
        <v/>
      </c>
      <c r="BR47" s="530" t="str">
        <f t="shared" si="8"/>
        <v/>
      </c>
      <c r="BS47" s="530"/>
      <c r="BT47" s="484" t="str">
        <f>'1ER TRIMESTRE'!BM47</f>
        <v/>
      </c>
      <c r="BU47" s="484"/>
      <c r="BV47" s="484"/>
      <c r="BW47" s="82"/>
      <c r="BX47" s="82"/>
      <c r="BY47" s="82"/>
      <c r="BZ47" s="39"/>
      <c r="CA47" s="605" t="str">
        <f t="shared" si="9"/>
        <v/>
      </c>
      <c r="CB47" s="30" t="str">
        <f>IF(FILIACIÓN!Z45="MOSTRAR","1","")</f>
        <v/>
      </c>
      <c r="CC47" s="39">
        <v>35</v>
      </c>
      <c r="CD47" s="30"/>
      <c r="CE47" s="30"/>
      <c r="CF47" s="30"/>
      <c r="CG47" s="30"/>
      <c r="CH47" s="30"/>
      <c r="CI47" s="30"/>
      <c r="CJ47" s="30"/>
      <c r="CK47" s="30"/>
      <c r="CL47" s="30"/>
      <c r="CM47" s="30"/>
      <c r="CN47" s="30"/>
      <c r="CO47" s="30"/>
      <c r="CP47" s="30"/>
      <c r="CQ47" s="30"/>
      <c r="CR47" s="30"/>
      <c r="CS47" s="30"/>
      <c r="CT47" s="30"/>
      <c r="CU47" s="30"/>
      <c r="CV47" s="30"/>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row>
    <row r="48" spans="1:294" s="31" customFormat="1" ht="27" hidden="1" customHeight="1">
      <c r="A48" s="92">
        <f>--SUBTOTAL(2,CC$12:CC48)</f>
        <v>36</v>
      </c>
      <c r="B48" s="851" t="str">
        <f>IF(FILIACIÓN!B46="","",UPPER(FILIACIÓN!B46))</f>
        <v/>
      </c>
      <c r="C48" s="852"/>
      <c r="D48" s="853"/>
      <c r="E48" s="535" t="str">
        <f>'ASISTENCIA 2'!CD49</f>
        <v/>
      </c>
      <c r="F48" s="625"/>
      <c r="G48" s="625"/>
      <c r="H48" s="625"/>
      <c r="I48" s="625"/>
      <c r="J48" s="625"/>
      <c r="K48" s="625"/>
      <c r="L48" s="625"/>
      <c r="M48" s="89"/>
      <c r="N48" s="89"/>
      <c r="O48" s="377" t="str">
        <f t="shared" si="0"/>
        <v/>
      </c>
      <c r="P48" s="59"/>
      <c r="Q48" s="120"/>
      <c r="R48" s="576"/>
      <c r="S48" s="576"/>
      <c r="T48" s="576"/>
      <c r="U48" s="576"/>
      <c r="V48" s="576"/>
      <c r="W48" s="576"/>
      <c r="X48" s="576"/>
      <c r="Y48" s="576"/>
      <c r="Z48" s="576"/>
      <c r="AA48" s="121"/>
      <c r="AB48" s="89"/>
      <c r="AC48" s="89"/>
      <c r="AD48" s="89"/>
      <c r="AE48" s="89"/>
      <c r="AF48" s="377" t="str">
        <f t="shared" si="1"/>
        <v/>
      </c>
      <c r="AG48" s="59"/>
      <c r="AH48" s="120"/>
      <c r="AI48" s="576"/>
      <c r="AJ48" s="576"/>
      <c r="AK48" s="576"/>
      <c r="AL48" s="576"/>
      <c r="AM48" s="576"/>
      <c r="AN48" s="576"/>
      <c r="AO48" s="576"/>
      <c r="AP48" s="576"/>
      <c r="AQ48" s="576"/>
      <c r="AR48" s="121"/>
      <c r="AS48" s="121"/>
      <c r="AT48" s="121"/>
      <c r="AU48" s="121"/>
      <c r="AV48" s="89"/>
      <c r="AW48" s="377" t="str">
        <f t="shared" si="2"/>
        <v/>
      </c>
      <c r="AX48" s="59"/>
      <c r="AY48" s="120"/>
      <c r="AZ48" s="576"/>
      <c r="BA48" s="576"/>
      <c r="BB48" s="576"/>
      <c r="BC48" s="576"/>
      <c r="BD48" s="576"/>
      <c r="BE48" s="576"/>
      <c r="BF48" s="576"/>
      <c r="BG48" s="89"/>
      <c r="BH48" s="89"/>
      <c r="BI48" s="377" t="str">
        <f t="shared" si="3"/>
        <v/>
      </c>
      <c r="BJ48" s="371"/>
      <c r="BK48" s="494"/>
      <c r="BL48" s="373"/>
      <c r="BM48" s="196" t="str">
        <f t="shared" si="4"/>
        <v/>
      </c>
      <c r="BN48" s="532" t="str">
        <f t="shared" si="5"/>
        <v/>
      </c>
      <c r="BO48" s="192" t="str">
        <f t="shared" si="6"/>
        <v xml:space="preserve"> </v>
      </c>
      <c r="BP48" s="530" t="str">
        <f>FILIACIÓN!Y46</f>
        <v/>
      </c>
      <c r="BQ48" s="530" t="str">
        <f t="shared" si="7"/>
        <v/>
      </c>
      <c r="BR48" s="530" t="str">
        <f t="shared" si="8"/>
        <v/>
      </c>
      <c r="BS48" s="530"/>
      <c r="BT48" s="484" t="str">
        <f>'1ER TRIMESTRE'!BM48</f>
        <v/>
      </c>
      <c r="BU48" s="484"/>
      <c r="BV48" s="484"/>
      <c r="BW48" s="82"/>
      <c r="BX48" s="82"/>
      <c r="BY48" s="82"/>
      <c r="BZ48" s="39"/>
      <c r="CA48" s="605" t="str">
        <f t="shared" si="9"/>
        <v/>
      </c>
      <c r="CB48" s="30" t="str">
        <f>IF(FILIACIÓN!Z46="MOSTRAR","1","")</f>
        <v/>
      </c>
      <c r="CC48" s="39">
        <v>36</v>
      </c>
      <c r="CD48" s="30"/>
      <c r="CE48" s="30"/>
      <c r="CF48" s="30"/>
      <c r="CG48" s="30"/>
      <c r="CH48" s="30"/>
      <c r="CI48" s="30"/>
      <c r="CJ48" s="30"/>
      <c r="CK48" s="30"/>
      <c r="CL48" s="30"/>
      <c r="CM48" s="30"/>
      <c r="CN48" s="30"/>
      <c r="CO48" s="30"/>
      <c r="CP48" s="30"/>
      <c r="CQ48" s="30"/>
      <c r="CR48" s="30"/>
      <c r="CS48" s="30"/>
      <c r="CT48" s="30"/>
      <c r="CU48" s="30"/>
      <c r="CV48" s="30"/>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row>
    <row r="49" spans="1:294" s="31" customFormat="1" ht="27" hidden="1" customHeight="1">
      <c r="A49" s="92">
        <f>--SUBTOTAL(2,CC$12:CC49)</f>
        <v>37</v>
      </c>
      <c r="B49" s="851" t="str">
        <f>IF(FILIACIÓN!B47="","",UPPER(FILIACIÓN!B47))</f>
        <v/>
      </c>
      <c r="C49" s="852"/>
      <c r="D49" s="853"/>
      <c r="E49" s="535" t="str">
        <f>'ASISTENCIA 2'!CD50</f>
        <v/>
      </c>
      <c r="F49" s="625"/>
      <c r="G49" s="625"/>
      <c r="H49" s="625"/>
      <c r="I49" s="625"/>
      <c r="J49" s="625"/>
      <c r="K49" s="625"/>
      <c r="L49" s="625"/>
      <c r="M49" s="89"/>
      <c r="N49" s="89"/>
      <c r="O49" s="377" t="str">
        <f t="shared" si="0"/>
        <v/>
      </c>
      <c r="P49" s="59"/>
      <c r="Q49" s="120"/>
      <c r="R49" s="576"/>
      <c r="S49" s="576"/>
      <c r="T49" s="576"/>
      <c r="U49" s="576"/>
      <c r="V49" s="576"/>
      <c r="W49" s="576"/>
      <c r="X49" s="576"/>
      <c r="Y49" s="576"/>
      <c r="Z49" s="576"/>
      <c r="AA49" s="121"/>
      <c r="AB49" s="89"/>
      <c r="AC49" s="89"/>
      <c r="AD49" s="89"/>
      <c r="AE49" s="89"/>
      <c r="AF49" s="377" t="str">
        <f t="shared" si="1"/>
        <v/>
      </c>
      <c r="AG49" s="59"/>
      <c r="AH49" s="120"/>
      <c r="AI49" s="576"/>
      <c r="AJ49" s="576"/>
      <c r="AK49" s="576"/>
      <c r="AL49" s="576"/>
      <c r="AM49" s="576"/>
      <c r="AN49" s="576"/>
      <c r="AO49" s="576"/>
      <c r="AP49" s="576"/>
      <c r="AQ49" s="576"/>
      <c r="AR49" s="121"/>
      <c r="AS49" s="121"/>
      <c r="AT49" s="121"/>
      <c r="AU49" s="121"/>
      <c r="AV49" s="89"/>
      <c r="AW49" s="377" t="str">
        <f t="shared" si="2"/>
        <v/>
      </c>
      <c r="AX49" s="59"/>
      <c r="AY49" s="120"/>
      <c r="AZ49" s="576"/>
      <c r="BA49" s="576"/>
      <c r="BB49" s="576"/>
      <c r="BC49" s="576"/>
      <c r="BD49" s="576"/>
      <c r="BE49" s="576"/>
      <c r="BF49" s="576"/>
      <c r="BG49" s="89"/>
      <c r="BH49" s="89"/>
      <c r="BI49" s="377" t="str">
        <f t="shared" si="3"/>
        <v/>
      </c>
      <c r="BJ49" s="371"/>
      <c r="BK49" s="494"/>
      <c r="BL49" s="373"/>
      <c r="BM49" s="196" t="str">
        <f t="shared" si="4"/>
        <v/>
      </c>
      <c r="BN49" s="532" t="str">
        <f t="shared" si="5"/>
        <v/>
      </c>
      <c r="BO49" s="192" t="str">
        <f t="shared" si="6"/>
        <v xml:space="preserve"> </v>
      </c>
      <c r="BP49" s="530" t="str">
        <f>FILIACIÓN!Y47</f>
        <v/>
      </c>
      <c r="BQ49" s="530" t="str">
        <f t="shared" si="7"/>
        <v/>
      </c>
      <c r="BR49" s="530" t="str">
        <f t="shared" si="8"/>
        <v/>
      </c>
      <c r="BS49" s="530"/>
      <c r="BT49" s="484" t="str">
        <f>'1ER TRIMESTRE'!BM49</f>
        <v/>
      </c>
      <c r="BU49" s="484"/>
      <c r="BV49" s="484"/>
      <c r="BW49" s="82"/>
      <c r="BX49" s="82"/>
      <c r="BY49" s="82"/>
      <c r="BZ49" s="39"/>
      <c r="CA49" s="605" t="str">
        <f t="shared" si="9"/>
        <v/>
      </c>
      <c r="CB49" s="30" t="str">
        <f>IF(FILIACIÓN!Z47="MOSTRAR","1","")</f>
        <v/>
      </c>
      <c r="CC49" s="39">
        <v>37</v>
      </c>
      <c r="CD49" s="30"/>
      <c r="CE49" s="30"/>
      <c r="CF49" s="30"/>
      <c r="CG49" s="30"/>
      <c r="CH49" s="30"/>
      <c r="CI49" s="30"/>
      <c r="CJ49" s="30"/>
      <c r="CK49" s="30"/>
      <c r="CL49" s="30"/>
      <c r="CM49" s="30"/>
      <c r="CN49" s="30"/>
      <c r="CO49" s="30"/>
      <c r="CP49" s="30"/>
      <c r="CQ49" s="30"/>
      <c r="CR49" s="30"/>
      <c r="CS49" s="30"/>
      <c r="CT49" s="30"/>
      <c r="CU49" s="30"/>
      <c r="CV49" s="30"/>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row>
    <row r="50" spans="1:294" s="31" customFormat="1" ht="27" hidden="1" customHeight="1">
      <c r="A50" s="92">
        <f>--SUBTOTAL(2,CC$12:CC50)</f>
        <v>38</v>
      </c>
      <c r="B50" s="851" t="str">
        <f>IF(FILIACIÓN!B48="","",UPPER(FILIACIÓN!B48))</f>
        <v/>
      </c>
      <c r="C50" s="852"/>
      <c r="D50" s="853"/>
      <c r="E50" s="535" t="str">
        <f>'ASISTENCIA 2'!CD51</f>
        <v/>
      </c>
      <c r="F50" s="625"/>
      <c r="G50" s="625"/>
      <c r="H50" s="625"/>
      <c r="I50" s="625"/>
      <c r="J50" s="625"/>
      <c r="K50" s="625"/>
      <c r="L50" s="625"/>
      <c r="M50" s="89"/>
      <c r="N50" s="89"/>
      <c r="O50" s="377" t="str">
        <f t="shared" si="0"/>
        <v/>
      </c>
      <c r="P50" s="59"/>
      <c r="Q50" s="120"/>
      <c r="R50" s="576"/>
      <c r="S50" s="576"/>
      <c r="T50" s="576"/>
      <c r="U50" s="576"/>
      <c r="V50" s="576"/>
      <c r="W50" s="576"/>
      <c r="X50" s="576"/>
      <c r="Y50" s="576"/>
      <c r="Z50" s="576"/>
      <c r="AA50" s="121"/>
      <c r="AB50" s="89"/>
      <c r="AC50" s="89"/>
      <c r="AD50" s="89"/>
      <c r="AE50" s="89"/>
      <c r="AF50" s="377" t="str">
        <f t="shared" si="1"/>
        <v/>
      </c>
      <c r="AG50" s="59"/>
      <c r="AH50" s="120"/>
      <c r="AI50" s="576"/>
      <c r="AJ50" s="576"/>
      <c r="AK50" s="576"/>
      <c r="AL50" s="576"/>
      <c r="AM50" s="576"/>
      <c r="AN50" s="576"/>
      <c r="AO50" s="576"/>
      <c r="AP50" s="576"/>
      <c r="AQ50" s="576"/>
      <c r="AR50" s="121"/>
      <c r="AS50" s="121"/>
      <c r="AT50" s="121"/>
      <c r="AU50" s="121"/>
      <c r="AV50" s="89"/>
      <c r="AW50" s="377" t="str">
        <f t="shared" si="2"/>
        <v/>
      </c>
      <c r="AX50" s="59"/>
      <c r="AY50" s="120"/>
      <c r="AZ50" s="576"/>
      <c r="BA50" s="576"/>
      <c r="BB50" s="576"/>
      <c r="BC50" s="576"/>
      <c r="BD50" s="576"/>
      <c r="BE50" s="576"/>
      <c r="BF50" s="576"/>
      <c r="BG50" s="89"/>
      <c r="BH50" s="89"/>
      <c r="BI50" s="377" t="str">
        <f t="shared" si="3"/>
        <v/>
      </c>
      <c r="BJ50" s="371"/>
      <c r="BK50" s="494"/>
      <c r="BL50" s="373"/>
      <c r="BM50" s="196" t="str">
        <f t="shared" si="4"/>
        <v/>
      </c>
      <c r="BN50" s="532" t="str">
        <f t="shared" si="5"/>
        <v/>
      </c>
      <c r="BO50" s="192" t="str">
        <f t="shared" si="6"/>
        <v xml:space="preserve"> </v>
      </c>
      <c r="BP50" s="530" t="str">
        <f>FILIACIÓN!Y48</f>
        <v/>
      </c>
      <c r="BQ50" s="530" t="str">
        <f t="shared" si="7"/>
        <v/>
      </c>
      <c r="BR50" s="530" t="str">
        <f t="shared" si="8"/>
        <v/>
      </c>
      <c r="BS50" s="530"/>
      <c r="BT50" s="484" t="str">
        <f>'1ER TRIMESTRE'!BM50</f>
        <v/>
      </c>
      <c r="BU50" s="484"/>
      <c r="BV50" s="484"/>
      <c r="BW50" s="82"/>
      <c r="BX50" s="82"/>
      <c r="BY50" s="82"/>
      <c r="BZ50" s="39"/>
      <c r="CA50" s="605" t="str">
        <f t="shared" si="9"/>
        <v/>
      </c>
      <c r="CB50" s="30" t="str">
        <f>IF(FILIACIÓN!Z48="MOSTRAR","1","")</f>
        <v/>
      </c>
      <c r="CC50" s="39">
        <v>38</v>
      </c>
      <c r="CD50" s="30"/>
      <c r="CE50" s="30"/>
      <c r="CF50" s="30"/>
      <c r="CG50" s="30"/>
      <c r="CH50" s="30"/>
      <c r="CI50" s="30"/>
      <c r="CJ50" s="30"/>
      <c r="CK50" s="30"/>
      <c r="CL50" s="30"/>
      <c r="CM50" s="30"/>
      <c r="CN50" s="30"/>
      <c r="CO50" s="30"/>
      <c r="CP50" s="30"/>
      <c r="CQ50" s="30"/>
      <c r="CR50" s="30"/>
      <c r="CS50" s="30"/>
      <c r="CT50" s="30"/>
      <c r="CU50" s="30"/>
      <c r="CV50" s="30"/>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row>
    <row r="51" spans="1:294" s="31" customFormat="1" ht="27" hidden="1" customHeight="1">
      <c r="A51" s="92">
        <f>--SUBTOTAL(2,CC$12:CC51)</f>
        <v>39</v>
      </c>
      <c r="B51" s="851" t="str">
        <f>IF(FILIACIÓN!B49="","",UPPER(FILIACIÓN!B49))</f>
        <v/>
      </c>
      <c r="C51" s="852"/>
      <c r="D51" s="853"/>
      <c r="E51" s="535" t="str">
        <f>'ASISTENCIA 2'!CD52</f>
        <v/>
      </c>
      <c r="F51" s="625"/>
      <c r="G51" s="625"/>
      <c r="H51" s="625"/>
      <c r="I51" s="625"/>
      <c r="J51" s="625"/>
      <c r="K51" s="625"/>
      <c r="L51" s="625"/>
      <c r="M51" s="89"/>
      <c r="N51" s="89"/>
      <c r="O51" s="377" t="str">
        <f t="shared" si="0"/>
        <v/>
      </c>
      <c r="P51" s="59"/>
      <c r="Q51" s="120"/>
      <c r="R51" s="576"/>
      <c r="S51" s="576"/>
      <c r="T51" s="576"/>
      <c r="U51" s="576"/>
      <c r="V51" s="576"/>
      <c r="W51" s="576"/>
      <c r="X51" s="576"/>
      <c r="Y51" s="576"/>
      <c r="Z51" s="576"/>
      <c r="AA51" s="121"/>
      <c r="AB51" s="89"/>
      <c r="AC51" s="89"/>
      <c r="AD51" s="89"/>
      <c r="AE51" s="89"/>
      <c r="AF51" s="377" t="str">
        <f t="shared" si="1"/>
        <v/>
      </c>
      <c r="AG51" s="59"/>
      <c r="AH51" s="120"/>
      <c r="AI51" s="576"/>
      <c r="AJ51" s="576"/>
      <c r="AK51" s="576"/>
      <c r="AL51" s="576"/>
      <c r="AM51" s="576"/>
      <c r="AN51" s="576"/>
      <c r="AO51" s="576"/>
      <c r="AP51" s="576"/>
      <c r="AQ51" s="576"/>
      <c r="AR51" s="121"/>
      <c r="AS51" s="121"/>
      <c r="AT51" s="121"/>
      <c r="AU51" s="121"/>
      <c r="AV51" s="89"/>
      <c r="AW51" s="377" t="str">
        <f t="shared" si="2"/>
        <v/>
      </c>
      <c r="AX51" s="59"/>
      <c r="AY51" s="120"/>
      <c r="AZ51" s="576"/>
      <c r="BA51" s="576"/>
      <c r="BB51" s="576"/>
      <c r="BC51" s="576"/>
      <c r="BD51" s="576"/>
      <c r="BE51" s="576"/>
      <c r="BF51" s="576"/>
      <c r="BG51" s="89"/>
      <c r="BH51" s="89"/>
      <c r="BI51" s="377" t="str">
        <f t="shared" si="3"/>
        <v/>
      </c>
      <c r="BJ51" s="371"/>
      <c r="BK51" s="494"/>
      <c r="BL51" s="373"/>
      <c r="BM51" s="196" t="str">
        <f t="shared" si="4"/>
        <v/>
      </c>
      <c r="BN51" s="532" t="str">
        <f t="shared" si="5"/>
        <v/>
      </c>
      <c r="BO51" s="192" t="str">
        <f t="shared" si="6"/>
        <v xml:space="preserve"> </v>
      </c>
      <c r="BP51" s="530" t="str">
        <f>FILIACIÓN!Y49</f>
        <v/>
      </c>
      <c r="BQ51" s="530" t="str">
        <f t="shared" si="7"/>
        <v/>
      </c>
      <c r="BR51" s="530" t="str">
        <f t="shared" si="8"/>
        <v/>
      </c>
      <c r="BS51" s="530"/>
      <c r="BT51" s="484" t="str">
        <f>'1ER TRIMESTRE'!BM51</f>
        <v/>
      </c>
      <c r="BU51" s="484"/>
      <c r="BV51" s="484"/>
      <c r="BW51" s="82"/>
      <c r="BX51" s="82"/>
      <c r="BY51" s="82"/>
      <c r="BZ51" s="39"/>
      <c r="CA51" s="605" t="str">
        <f t="shared" si="9"/>
        <v/>
      </c>
      <c r="CB51" s="30" t="str">
        <f>IF(FILIACIÓN!Z49="MOSTRAR","1","")</f>
        <v/>
      </c>
      <c r="CC51" s="39">
        <v>39</v>
      </c>
      <c r="CD51" s="30"/>
      <c r="CE51" s="30"/>
      <c r="CF51" s="30"/>
      <c r="CG51" s="30"/>
      <c r="CH51" s="30"/>
      <c r="CI51" s="30"/>
      <c r="CJ51" s="30"/>
      <c r="CK51" s="30"/>
      <c r="CL51" s="30"/>
      <c r="CM51" s="30"/>
      <c r="CN51" s="30"/>
      <c r="CO51" s="30"/>
      <c r="CP51" s="30"/>
      <c r="CQ51" s="30"/>
      <c r="CR51" s="30"/>
      <c r="CS51" s="30"/>
      <c r="CT51" s="30"/>
      <c r="CU51" s="30"/>
      <c r="CV51" s="30"/>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row>
    <row r="52" spans="1:294" s="31" customFormat="1" ht="27" hidden="1" customHeight="1">
      <c r="A52" s="92">
        <f>--SUBTOTAL(2,CC$12:CC52)</f>
        <v>40</v>
      </c>
      <c r="B52" s="851" t="str">
        <f>IF(FILIACIÓN!B50="","",UPPER(FILIACIÓN!B50))</f>
        <v/>
      </c>
      <c r="C52" s="852"/>
      <c r="D52" s="853"/>
      <c r="E52" s="535" t="str">
        <f>'ASISTENCIA 2'!CD53</f>
        <v/>
      </c>
      <c r="F52" s="625"/>
      <c r="G52" s="625"/>
      <c r="H52" s="625"/>
      <c r="I52" s="625"/>
      <c r="J52" s="625"/>
      <c r="K52" s="625"/>
      <c r="L52" s="625"/>
      <c r="M52" s="89"/>
      <c r="N52" s="89"/>
      <c r="O52" s="377" t="str">
        <f t="shared" si="0"/>
        <v/>
      </c>
      <c r="P52" s="59"/>
      <c r="Q52" s="120"/>
      <c r="R52" s="576"/>
      <c r="S52" s="576"/>
      <c r="T52" s="576"/>
      <c r="U52" s="576"/>
      <c r="V52" s="576"/>
      <c r="W52" s="576"/>
      <c r="X52" s="576"/>
      <c r="Y52" s="576"/>
      <c r="Z52" s="576"/>
      <c r="AA52" s="121"/>
      <c r="AB52" s="89"/>
      <c r="AC52" s="89"/>
      <c r="AD52" s="89"/>
      <c r="AE52" s="89"/>
      <c r="AF52" s="377" t="str">
        <f t="shared" si="1"/>
        <v/>
      </c>
      <c r="AG52" s="59"/>
      <c r="AH52" s="120"/>
      <c r="AI52" s="576"/>
      <c r="AJ52" s="576"/>
      <c r="AK52" s="576"/>
      <c r="AL52" s="576"/>
      <c r="AM52" s="576"/>
      <c r="AN52" s="576"/>
      <c r="AO52" s="576"/>
      <c r="AP52" s="576"/>
      <c r="AQ52" s="576"/>
      <c r="AR52" s="121"/>
      <c r="AS52" s="121"/>
      <c r="AT52" s="121"/>
      <c r="AU52" s="121"/>
      <c r="AV52" s="89"/>
      <c r="AW52" s="377" t="str">
        <f t="shared" si="2"/>
        <v/>
      </c>
      <c r="AX52" s="59"/>
      <c r="AY52" s="120"/>
      <c r="AZ52" s="576"/>
      <c r="BA52" s="576"/>
      <c r="BB52" s="576"/>
      <c r="BC52" s="576"/>
      <c r="BD52" s="576"/>
      <c r="BE52" s="576"/>
      <c r="BF52" s="576"/>
      <c r="BG52" s="89"/>
      <c r="BH52" s="89"/>
      <c r="BI52" s="377" t="str">
        <f t="shared" si="3"/>
        <v/>
      </c>
      <c r="BJ52" s="371"/>
      <c r="BK52" s="494"/>
      <c r="BL52" s="373"/>
      <c r="BM52" s="196" t="str">
        <f t="shared" si="4"/>
        <v/>
      </c>
      <c r="BN52" s="532" t="str">
        <f t="shared" si="5"/>
        <v/>
      </c>
      <c r="BO52" s="192" t="str">
        <f t="shared" si="6"/>
        <v xml:space="preserve"> </v>
      </c>
      <c r="BP52" s="530" t="str">
        <f>FILIACIÓN!Y50</f>
        <v/>
      </c>
      <c r="BQ52" s="530" t="str">
        <f t="shared" si="7"/>
        <v/>
      </c>
      <c r="BR52" s="530" t="str">
        <f t="shared" si="8"/>
        <v/>
      </c>
      <c r="BS52" s="530"/>
      <c r="BT52" s="484" t="str">
        <f>'1ER TRIMESTRE'!BM52</f>
        <v/>
      </c>
      <c r="BU52" s="484"/>
      <c r="BV52" s="484"/>
      <c r="BW52" s="82"/>
      <c r="BX52" s="82"/>
      <c r="BY52" s="82"/>
      <c r="BZ52" s="39"/>
      <c r="CA52" s="605" t="str">
        <f t="shared" si="9"/>
        <v/>
      </c>
      <c r="CB52" s="30" t="str">
        <f>IF(FILIACIÓN!Z50="MOSTRAR","1","")</f>
        <v/>
      </c>
      <c r="CC52" s="39">
        <v>40</v>
      </c>
      <c r="CD52" s="30"/>
      <c r="CE52" s="30"/>
      <c r="CF52" s="30"/>
      <c r="CG52" s="30"/>
      <c r="CH52" s="30"/>
      <c r="CI52" s="30"/>
      <c r="CJ52" s="30"/>
      <c r="CK52" s="30"/>
      <c r="CL52" s="30"/>
      <c r="CM52" s="30"/>
      <c r="CN52" s="30"/>
      <c r="CO52" s="30"/>
      <c r="CP52" s="30"/>
      <c r="CQ52" s="30"/>
      <c r="CR52" s="30"/>
      <c r="CS52" s="30"/>
      <c r="CT52" s="30"/>
      <c r="CU52" s="30"/>
      <c r="CV52" s="30"/>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row>
    <row r="53" spans="1:294" s="31" customFormat="1" ht="27" hidden="1" customHeight="1">
      <c r="A53" s="92">
        <f>--SUBTOTAL(2,CC$12:CC53)</f>
        <v>41</v>
      </c>
      <c r="B53" s="851" t="str">
        <f>IF(FILIACIÓN!B51="","",UPPER(FILIACIÓN!B51))</f>
        <v/>
      </c>
      <c r="C53" s="852"/>
      <c r="D53" s="853"/>
      <c r="E53" s="535" t="str">
        <f>'ASISTENCIA 2'!CD54</f>
        <v/>
      </c>
      <c r="F53" s="625"/>
      <c r="G53" s="625"/>
      <c r="H53" s="625"/>
      <c r="I53" s="625"/>
      <c r="J53" s="625"/>
      <c r="K53" s="625"/>
      <c r="L53" s="625"/>
      <c r="M53" s="89"/>
      <c r="N53" s="89"/>
      <c r="O53" s="377" t="str">
        <f t="shared" si="0"/>
        <v/>
      </c>
      <c r="P53" s="59"/>
      <c r="Q53" s="120"/>
      <c r="R53" s="576"/>
      <c r="S53" s="576"/>
      <c r="T53" s="576"/>
      <c r="U53" s="576"/>
      <c r="V53" s="576"/>
      <c r="W53" s="576"/>
      <c r="X53" s="576"/>
      <c r="Y53" s="576"/>
      <c r="Z53" s="576"/>
      <c r="AA53" s="121"/>
      <c r="AB53" s="89"/>
      <c r="AC53" s="89"/>
      <c r="AD53" s="89"/>
      <c r="AE53" s="89"/>
      <c r="AF53" s="377" t="str">
        <f t="shared" si="1"/>
        <v/>
      </c>
      <c r="AG53" s="59"/>
      <c r="AH53" s="120"/>
      <c r="AI53" s="576"/>
      <c r="AJ53" s="576"/>
      <c r="AK53" s="576"/>
      <c r="AL53" s="576"/>
      <c r="AM53" s="576"/>
      <c r="AN53" s="576"/>
      <c r="AO53" s="576"/>
      <c r="AP53" s="576"/>
      <c r="AQ53" s="576"/>
      <c r="AR53" s="121"/>
      <c r="AS53" s="121"/>
      <c r="AT53" s="121"/>
      <c r="AU53" s="121"/>
      <c r="AV53" s="89"/>
      <c r="AW53" s="377" t="str">
        <f t="shared" si="2"/>
        <v/>
      </c>
      <c r="AX53" s="59"/>
      <c r="AY53" s="120"/>
      <c r="AZ53" s="576"/>
      <c r="BA53" s="576"/>
      <c r="BB53" s="576"/>
      <c r="BC53" s="576"/>
      <c r="BD53" s="576"/>
      <c r="BE53" s="576"/>
      <c r="BF53" s="576"/>
      <c r="BG53" s="89"/>
      <c r="BH53" s="89"/>
      <c r="BI53" s="377" t="str">
        <f t="shared" si="3"/>
        <v/>
      </c>
      <c r="BJ53" s="371"/>
      <c r="BK53" s="494"/>
      <c r="BL53" s="373"/>
      <c r="BM53" s="196" t="str">
        <f t="shared" si="4"/>
        <v/>
      </c>
      <c r="BN53" s="532" t="str">
        <f t="shared" si="5"/>
        <v/>
      </c>
      <c r="BO53" s="192" t="str">
        <f t="shared" si="6"/>
        <v xml:space="preserve"> </v>
      </c>
      <c r="BP53" s="530" t="str">
        <f>FILIACIÓN!Y51</f>
        <v/>
      </c>
      <c r="BQ53" s="530" t="str">
        <f t="shared" si="7"/>
        <v/>
      </c>
      <c r="BR53" s="530" t="str">
        <f t="shared" si="8"/>
        <v/>
      </c>
      <c r="BS53" s="530"/>
      <c r="BT53" s="484" t="str">
        <f>'1ER TRIMESTRE'!BM53</f>
        <v/>
      </c>
      <c r="BU53" s="484"/>
      <c r="BV53" s="484"/>
      <c r="BW53" s="82"/>
      <c r="BX53" s="82"/>
      <c r="BY53" s="82"/>
      <c r="BZ53" s="39"/>
      <c r="CA53" s="605" t="str">
        <f t="shared" si="9"/>
        <v/>
      </c>
      <c r="CB53" s="30" t="str">
        <f>IF(FILIACIÓN!Z51="MOSTRAR","1","")</f>
        <v/>
      </c>
      <c r="CC53" s="39">
        <v>41</v>
      </c>
      <c r="CD53" s="30"/>
      <c r="CE53" s="30"/>
      <c r="CF53" s="30"/>
      <c r="CG53" s="30"/>
      <c r="CH53" s="30"/>
      <c r="CI53" s="30"/>
      <c r="CJ53" s="30"/>
      <c r="CK53" s="30"/>
      <c r="CL53" s="30"/>
      <c r="CM53" s="30"/>
      <c r="CN53" s="30"/>
      <c r="CO53" s="30"/>
      <c r="CP53" s="30"/>
      <c r="CQ53" s="30"/>
      <c r="CR53" s="30"/>
      <c r="CS53" s="30"/>
      <c r="CT53" s="30"/>
      <c r="CU53" s="30"/>
      <c r="CV53" s="30"/>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row>
    <row r="54" spans="1:294" s="31" customFormat="1" ht="27" hidden="1" customHeight="1">
      <c r="A54" s="92">
        <f>--SUBTOTAL(2,CC$12:CC54)</f>
        <v>42</v>
      </c>
      <c r="B54" s="851" t="str">
        <f>IF(FILIACIÓN!B52="","",UPPER(FILIACIÓN!B52))</f>
        <v/>
      </c>
      <c r="C54" s="852"/>
      <c r="D54" s="853"/>
      <c r="E54" s="535" t="str">
        <f>'ASISTENCIA 2'!CD55</f>
        <v/>
      </c>
      <c r="F54" s="625"/>
      <c r="G54" s="625"/>
      <c r="H54" s="625"/>
      <c r="I54" s="625"/>
      <c r="J54" s="625"/>
      <c r="K54" s="625"/>
      <c r="L54" s="625"/>
      <c r="M54" s="89"/>
      <c r="N54" s="89"/>
      <c r="O54" s="377" t="str">
        <f t="shared" si="0"/>
        <v/>
      </c>
      <c r="P54" s="59"/>
      <c r="Q54" s="120"/>
      <c r="R54" s="576"/>
      <c r="S54" s="576"/>
      <c r="T54" s="576"/>
      <c r="U54" s="576"/>
      <c r="V54" s="576"/>
      <c r="W54" s="576"/>
      <c r="X54" s="576"/>
      <c r="Y54" s="576"/>
      <c r="Z54" s="576"/>
      <c r="AA54" s="121"/>
      <c r="AB54" s="89"/>
      <c r="AC54" s="89"/>
      <c r="AD54" s="89"/>
      <c r="AE54" s="89"/>
      <c r="AF54" s="377" t="str">
        <f t="shared" si="1"/>
        <v/>
      </c>
      <c r="AG54" s="59"/>
      <c r="AH54" s="120"/>
      <c r="AI54" s="576"/>
      <c r="AJ54" s="576"/>
      <c r="AK54" s="576"/>
      <c r="AL54" s="576"/>
      <c r="AM54" s="576"/>
      <c r="AN54" s="576"/>
      <c r="AO54" s="576"/>
      <c r="AP54" s="576"/>
      <c r="AQ54" s="576"/>
      <c r="AR54" s="121"/>
      <c r="AS54" s="121"/>
      <c r="AT54" s="121"/>
      <c r="AU54" s="121"/>
      <c r="AV54" s="89"/>
      <c r="AW54" s="377" t="str">
        <f t="shared" si="2"/>
        <v/>
      </c>
      <c r="AX54" s="59"/>
      <c r="AY54" s="120"/>
      <c r="AZ54" s="576"/>
      <c r="BA54" s="576"/>
      <c r="BB54" s="576"/>
      <c r="BC54" s="576"/>
      <c r="BD54" s="576"/>
      <c r="BE54" s="576"/>
      <c r="BF54" s="576"/>
      <c r="BG54" s="89"/>
      <c r="BH54" s="89"/>
      <c r="BI54" s="377" t="str">
        <f t="shared" si="3"/>
        <v/>
      </c>
      <c r="BJ54" s="371"/>
      <c r="BK54" s="494"/>
      <c r="BL54" s="373"/>
      <c r="BM54" s="196" t="str">
        <f t="shared" si="4"/>
        <v/>
      </c>
      <c r="BN54" s="532" t="str">
        <f t="shared" si="5"/>
        <v/>
      </c>
      <c r="BO54" s="192" t="str">
        <f t="shared" si="6"/>
        <v xml:space="preserve"> </v>
      </c>
      <c r="BP54" s="530" t="str">
        <f>FILIACIÓN!Y52</f>
        <v/>
      </c>
      <c r="BQ54" s="530" t="str">
        <f t="shared" si="7"/>
        <v/>
      </c>
      <c r="BR54" s="530" t="str">
        <f t="shared" si="8"/>
        <v/>
      </c>
      <c r="BS54" s="530"/>
      <c r="BT54" s="484" t="str">
        <f>'1ER TRIMESTRE'!BM54</f>
        <v/>
      </c>
      <c r="BU54" s="484"/>
      <c r="BV54" s="484"/>
      <c r="BW54" s="82"/>
      <c r="BX54" s="82"/>
      <c r="BY54" s="82"/>
      <c r="BZ54" s="39"/>
      <c r="CA54" s="605" t="str">
        <f t="shared" si="9"/>
        <v/>
      </c>
      <c r="CB54" s="30" t="str">
        <f>IF(FILIACIÓN!Z52="MOSTRAR","1","")</f>
        <v/>
      </c>
      <c r="CC54" s="39">
        <v>42</v>
      </c>
      <c r="CD54" s="30"/>
      <c r="CE54" s="30"/>
      <c r="CF54" s="30"/>
      <c r="CG54" s="30"/>
      <c r="CH54" s="30"/>
      <c r="CI54" s="30"/>
      <c r="CJ54" s="30"/>
      <c r="CK54" s="30"/>
      <c r="CL54" s="30"/>
      <c r="CM54" s="30"/>
      <c r="CN54" s="30"/>
      <c r="CO54" s="30"/>
      <c r="CP54" s="30"/>
      <c r="CQ54" s="30"/>
      <c r="CR54" s="30"/>
      <c r="CS54" s="30"/>
      <c r="CT54" s="30"/>
      <c r="CU54" s="30"/>
      <c r="CV54" s="30"/>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row>
    <row r="55" spans="1:294" s="31" customFormat="1" ht="27" hidden="1" customHeight="1">
      <c r="A55" s="92">
        <f>--SUBTOTAL(2,CC$12:CC55)</f>
        <v>43</v>
      </c>
      <c r="B55" s="851" t="str">
        <f>IF(FILIACIÓN!B53="","",UPPER(FILIACIÓN!B53))</f>
        <v/>
      </c>
      <c r="C55" s="852"/>
      <c r="D55" s="853"/>
      <c r="E55" s="535" t="str">
        <f>'ASISTENCIA 2'!CD56</f>
        <v/>
      </c>
      <c r="F55" s="625"/>
      <c r="G55" s="625"/>
      <c r="H55" s="625"/>
      <c r="I55" s="625"/>
      <c r="J55" s="625"/>
      <c r="K55" s="625"/>
      <c r="L55" s="625"/>
      <c r="M55" s="89"/>
      <c r="N55" s="89"/>
      <c r="O55" s="377" t="str">
        <f t="shared" si="0"/>
        <v/>
      </c>
      <c r="P55" s="59"/>
      <c r="Q55" s="120"/>
      <c r="R55" s="576"/>
      <c r="S55" s="576"/>
      <c r="T55" s="576"/>
      <c r="U55" s="576"/>
      <c r="V55" s="576"/>
      <c r="W55" s="576"/>
      <c r="X55" s="576"/>
      <c r="Y55" s="576"/>
      <c r="Z55" s="576"/>
      <c r="AA55" s="121"/>
      <c r="AB55" s="89"/>
      <c r="AC55" s="89"/>
      <c r="AD55" s="89"/>
      <c r="AE55" s="89"/>
      <c r="AF55" s="377" t="str">
        <f t="shared" si="1"/>
        <v/>
      </c>
      <c r="AG55" s="59"/>
      <c r="AH55" s="120"/>
      <c r="AI55" s="576"/>
      <c r="AJ55" s="576"/>
      <c r="AK55" s="576"/>
      <c r="AL55" s="576"/>
      <c r="AM55" s="576"/>
      <c r="AN55" s="576"/>
      <c r="AO55" s="576"/>
      <c r="AP55" s="576"/>
      <c r="AQ55" s="576"/>
      <c r="AR55" s="121"/>
      <c r="AS55" s="121"/>
      <c r="AT55" s="121"/>
      <c r="AU55" s="121"/>
      <c r="AV55" s="89"/>
      <c r="AW55" s="377" t="str">
        <f t="shared" si="2"/>
        <v/>
      </c>
      <c r="AX55" s="59"/>
      <c r="AY55" s="120"/>
      <c r="AZ55" s="576"/>
      <c r="BA55" s="576"/>
      <c r="BB55" s="576"/>
      <c r="BC55" s="576"/>
      <c r="BD55" s="576"/>
      <c r="BE55" s="576"/>
      <c r="BF55" s="576"/>
      <c r="BG55" s="89"/>
      <c r="BH55" s="89"/>
      <c r="BI55" s="377" t="str">
        <f t="shared" si="3"/>
        <v/>
      </c>
      <c r="BJ55" s="371"/>
      <c r="BK55" s="494"/>
      <c r="BL55" s="373"/>
      <c r="BM55" s="196" t="str">
        <f t="shared" si="4"/>
        <v/>
      </c>
      <c r="BN55" s="532" t="str">
        <f t="shared" si="5"/>
        <v/>
      </c>
      <c r="BO55" s="192" t="str">
        <f t="shared" si="6"/>
        <v xml:space="preserve"> </v>
      </c>
      <c r="BP55" s="530" t="str">
        <f>FILIACIÓN!Y53</f>
        <v/>
      </c>
      <c r="BQ55" s="530" t="str">
        <f t="shared" si="7"/>
        <v/>
      </c>
      <c r="BR55" s="530" t="str">
        <f t="shared" si="8"/>
        <v/>
      </c>
      <c r="BS55" s="530"/>
      <c r="BT55" s="484" t="str">
        <f>'1ER TRIMESTRE'!BM55</f>
        <v/>
      </c>
      <c r="BU55" s="484"/>
      <c r="BV55" s="484"/>
      <c r="BW55" s="82"/>
      <c r="BX55" s="82"/>
      <c r="BY55" s="82"/>
      <c r="BZ55" s="39"/>
      <c r="CA55" s="605" t="str">
        <f t="shared" si="9"/>
        <v/>
      </c>
      <c r="CB55" s="30" t="str">
        <f>IF(FILIACIÓN!Z53="MOSTRAR","1","")</f>
        <v/>
      </c>
      <c r="CC55" s="39">
        <v>43</v>
      </c>
      <c r="CD55" s="30"/>
      <c r="CE55" s="30"/>
      <c r="CF55" s="30"/>
      <c r="CG55" s="30"/>
      <c r="CH55" s="30"/>
      <c r="CI55" s="30"/>
      <c r="CJ55" s="30"/>
      <c r="CK55" s="30"/>
      <c r="CL55" s="30"/>
      <c r="CM55" s="30"/>
      <c r="CN55" s="30"/>
      <c r="CO55" s="30"/>
      <c r="CP55" s="30"/>
      <c r="CQ55" s="30"/>
      <c r="CR55" s="30"/>
      <c r="CS55" s="30"/>
      <c r="CT55" s="30"/>
      <c r="CU55" s="30"/>
      <c r="CV55" s="30"/>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row>
    <row r="56" spans="1:294" s="31" customFormat="1" ht="27" hidden="1" customHeight="1">
      <c r="A56" s="92">
        <f>--SUBTOTAL(2,CC$12:CC56)</f>
        <v>44</v>
      </c>
      <c r="B56" s="851" t="str">
        <f>IF(FILIACIÓN!B54="","",UPPER(FILIACIÓN!B54))</f>
        <v/>
      </c>
      <c r="C56" s="852"/>
      <c r="D56" s="853"/>
      <c r="E56" s="535" t="str">
        <f>'ASISTENCIA 2'!CD57</f>
        <v/>
      </c>
      <c r="F56" s="625"/>
      <c r="G56" s="625"/>
      <c r="H56" s="625"/>
      <c r="I56" s="625"/>
      <c r="J56" s="625"/>
      <c r="K56" s="625"/>
      <c r="L56" s="625"/>
      <c r="M56" s="89"/>
      <c r="N56" s="89"/>
      <c r="O56" s="377" t="str">
        <f t="shared" si="0"/>
        <v/>
      </c>
      <c r="P56" s="59"/>
      <c r="Q56" s="120"/>
      <c r="R56" s="576"/>
      <c r="S56" s="576"/>
      <c r="T56" s="576"/>
      <c r="U56" s="576"/>
      <c r="V56" s="576"/>
      <c r="W56" s="576"/>
      <c r="X56" s="576"/>
      <c r="Y56" s="576"/>
      <c r="Z56" s="576"/>
      <c r="AA56" s="121"/>
      <c r="AB56" s="89"/>
      <c r="AC56" s="89"/>
      <c r="AD56" s="89"/>
      <c r="AE56" s="89"/>
      <c r="AF56" s="377" t="str">
        <f t="shared" si="1"/>
        <v/>
      </c>
      <c r="AG56" s="59"/>
      <c r="AH56" s="120"/>
      <c r="AI56" s="576"/>
      <c r="AJ56" s="576"/>
      <c r="AK56" s="576"/>
      <c r="AL56" s="576"/>
      <c r="AM56" s="576"/>
      <c r="AN56" s="576"/>
      <c r="AO56" s="576"/>
      <c r="AP56" s="576"/>
      <c r="AQ56" s="576"/>
      <c r="AR56" s="121"/>
      <c r="AS56" s="121"/>
      <c r="AT56" s="121"/>
      <c r="AU56" s="121"/>
      <c r="AV56" s="89"/>
      <c r="AW56" s="377" t="str">
        <f t="shared" si="2"/>
        <v/>
      </c>
      <c r="AX56" s="59"/>
      <c r="AY56" s="120"/>
      <c r="AZ56" s="576"/>
      <c r="BA56" s="576"/>
      <c r="BB56" s="576"/>
      <c r="BC56" s="576"/>
      <c r="BD56" s="576"/>
      <c r="BE56" s="576"/>
      <c r="BF56" s="576"/>
      <c r="BG56" s="89"/>
      <c r="BH56" s="89"/>
      <c r="BI56" s="377" t="str">
        <f t="shared" si="3"/>
        <v/>
      </c>
      <c r="BJ56" s="371"/>
      <c r="BK56" s="494"/>
      <c r="BL56" s="373"/>
      <c r="BM56" s="196" t="str">
        <f t="shared" ref="BM56:BM60" si="10">IF(SUM(O56,AF56,AW56,BI56,BK56)=0,"",ROUND(SUM(O56,AF56,AW56,BI56,BK56),0))</f>
        <v/>
      </c>
      <c r="BN56" s="532" t="str">
        <f t="shared" ref="BN56:BN60" si="11">IF(SUM(O56,AF56,AW56,BI56,BK56)=0,"",SUM(O56,AF56,AW56,BI56,BK56))</f>
        <v/>
      </c>
      <c r="BO56" s="192" t="str">
        <f t="shared" ref="BO56:BO60" si="12">IF(AND(BM56&gt;=1,BM56&lt;=50),"ED",IF(AND(BM56&gt;=51,BM56&lt;=68),"DA",IF(AND(BM56&gt;=69,BM56&lt;=84),"DO",IF(AND(BM56&gt;=85,BM56&lt;=100),"DP"," "))))</f>
        <v xml:space="preserve"> </v>
      </c>
      <c r="BP56" s="530" t="str">
        <f>FILIACIÓN!Y54</f>
        <v/>
      </c>
      <c r="BQ56" s="530" t="str">
        <f t="shared" ref="BQ56:BQ60" si="13">IF(OR(BM56="",BM56=0),"",IF(BM56&gt;=51,"APROBADO","REPROBADO"))</f>
        <v/>
      </c>
      <c r="BR56" s="530" t="str">
        <f t="shared" ref="BR56:BR60" si="14">IF(OR(BN56="",BN56=0),"",_xlfn.RANK.EQ(BN56,$BN$13:$BN$62))</f>
        <v/>
      </c>
      <c r="BS56" s="530"/>
      <c r="BT56" s="609" t="str">
        <f>'1ER TRIMESTRE'!BM56</f>
        <v/>
      </c>
      <c r="BU56" s="609"/>
      <c r="BV56" s="609"/>
      <c r="BW56" s="608"/>
      <c r="BX56" s="608"/>
      <c r="BY56" s="608"/>
      <c r="BZ56" s="39"/>
      <c r="CA56" s="605" t="str">
        <f t="shared" ref="CA56:CA60" si="15">IF(OR(BN56="",BN56=0),"",_xlfn.RANK.EQ(BN56,$BN$13:$BN$62))</f>
        <v/>
      </c>
      <c r="CB56" s="30" t="str">
        <f>IF(FILIACIÓN!Z54="MOSTRAR","1","")</f>
        <v/>
      </c>
      <c r="CC56" s="39">
        <v>44</v>
      </c>
      <c r="CD56" s="30"/>
      <c r="CE56" s="30"/>
      <c r="CF56" s="30"/>
      <c r="CG56" s="30"/>
      <c r="CH56" s="30"/>
      <c r="CI56" s="30"/>
      <c r="CJ56" s="30"/>
      <c r="CK56" s="30"/>
      <c r="CL56" s="30"/>
      <c r="CM56" s="30"/>
      <c r="CN56" s="30"/>
      <c r="CO56" s="30"/>
      <c r="CP56" s="30"/>
      <c r="CQ56" s="30"/>
      <c r="CR56" s="30"/>
      <c r="CS56" s="30"/>
      <c r="CT56" s="30"/>
      <c r="CU56" s="30"/>
      <c r="CV56" s="30"/>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row>
    <row r="57" spans="1:294" s="31" customFormat="1" ht="27" hidden="1" customHeight="1">
      <c r="A57" s="92">
        <f>--SUBTOTAL(2,CC$12:CC57)</f>
        <v>45</v>
      </c>
      <c r="B57" s="851" t="str">
        <f>IF(FILIACIÓN!B55="","",UPPER(FILIACIÓN!B55))</f>
        <v/>
      </c>
      <c r="C57" s="852"/>
      <c r="D57" s="853"/>
      <c r="E57" s="535" t="str">
        <f>'ASISTENCIA 2'!CD58</f>
        <v/>
      </c>
      <c r="F57" s="625"/>
      <c r="G57" s="625"/>
      <c r="H57" s="625"/>
      <c r="I57" s="625"/>
      <c r="J57" s="625"/>
      <c r="K57" s="625"/>
      <c r="L57" s="625"/>
      <c r="M57" s="89"/>
      <c r="N57" s="89"/>
      <c r="O57" s="377" t="str">
        <f t="shared" si="0"/>
        <v/>
      </c>
      <c r="P57" s="59"/>
      <c r="Q57" s="120"/>
      <c r="R57" s="576"/>
      <c r="S57" s="576"/>
      <c r="T57" s="576"/>
      <c r="U57" s="576"/>
      <c r="V57" s="576"/>
      <c r="W57" s="576"/>
      <c r="X57" s="576"/>
      <c r="Y57" s="576"/>
      <c r="Z57" s="576"/>
      <c r="AA57" s="121"/>
      <c r="AB57" s="89"/>
      <c r="AC57" s="89"/>
      <c r="AD57" s="89"/>
      <c r="AE57" s="89"/>
      <c r="AF57" s="377" t="str">
        <f t="shared" si="1"/>
        <v/>
      </c>
      <c r="AG57" s="59"/>
      <c r="AH57" s="120"/>
      <c r="AI57" s="576"/>
      <c r="AJ57" s="576"/>
      <c r="AK57" s="576"/>
      <c r="AL57" s="576"/>
      <c r="AM57" s="576"/>
      <c r="AN57" s="576"/>
      <c r="AO57" s="576"/>
      <c r="AP57" s="576"/>
      <c r="AQ57" s="576"/>
      <c r="AR57" s="121"/>
      <c r="AS57" s="121"/>
      <c r="AT57" s="121"/>
      <c r="AU57" s="121"/>
      <c r="AV57" s="89"/>
      <c r="AW57" s="377" t="str">
        <f t="shared" si="2"/>
        <v/>
      </c>
      <c r="AX57" s="59"/>
      <c r="AY57" s="120"/>
      <c r="AZ57" s="576"/>
      <c r="BA57" s="576"/>
      <c r="BB57" s="576"/>
      <c r="BC57" s="576"/>
      <c r="BD57" s="576"/>
      <c r="BE57" s="576"/>
      <c r="BF57" s="576"/>
      <c r="BG57" s="89"/>
      <c r="BH57" s="89"/>
      <c r="BI57" s="377" t="str">
        <f t="shared" si="3"/>
        <v/>
      </c>
      <c r="BJ57" s="371"/>
      <c r="BK57" s="494"/>
      <c r="BL57" s="373"/>
      <c r="BM57" s="196" t="str">
        <f t="shared" si="10"/>
        <v/>
      </c>
      <c r="BN57" s="532" t="str">
        <f t="shared" si="11"/>
        <v/>
      </c>
      <c r="BO57" s="192" t="str">
        <f t="shared" si="12"/>
        <v xml:space="preserve"> </v>
      </c>
      <c r="BP57" s="530" t="str">
        <f>FILIACIÓN!Y55</f>
        <v/>
      </c>
      <c r="BQ57" s="530" t="str">
        <f t="shared" si="13"/>
        <v/>
      </c>
      <c r="BR57" s="530" t="str">
        <f t="shared" si="14"/>
        <v/>
      </c>
      <c r="BS57" s="530"/>
      <c r="BT57" s="609" t="str">
        <f>'1ER TRIMESTRE'!BM57</f>
        <v/>
      </c>
      <c r="BU57" s="609"/>
      <c r="BV57" s="609"/>
      <c r="BW57" s="608"/>
      <c r="BX57" s="608"/>
      <c r="BY57" s="608"/>
      <c r="BZ57" s="39"/>
      <c r="CA57" s="605" t="str">
        <f t="shared" si="15"/>
        <v/>
      </c>
      <c r="CB57" s="30" t="str">
        <f>IF(FILIACIÓN!Z55="MOSTRAR","1","")</f>
        <v/>
      </c>
      <c r="CC57" s="39">
        <v>45</v>
      </c>
      <c r="CD57" s="30"/>
      <c r="CE57" s="30"/>
      <c r="CF57" s="30"/>
      <c r="CG57" s="30"/>
      <c r="CH57" s="30"/>
      <c r="CI57" s="30"/>
      <c r="CJ57" s="30"/>
      <c r="CK57" s="30"/>
      <c r="CL57" s="30"/>
      <c r="CM57" s="30"/>
      <c r="CN57" s="30"/>
      <c r="CO57" s="30"/>
      <c r="CP57" s="30"/>
      <c r="CQ57" s="30"/>
      <c r="CR57" s="30"/>
      <c r="CS57" s="30"/>
      <c r="CT57" s="30"/>
      <c r="CU57" s="30"/>
      <c r="CV57" s="30"/>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row>
    <row r="58" spans="1:294" s="31" customFormat="1" ht="27" hidden="1" customHeight="1">
      <c r="A58" s="92">
        <f>--SUBTOTAL(2,CC$12:CC58)</f>
        <v>46</v>
      </c>
      <c r="B58" s="851" t="str">
        <f>IF(FILIACIÓN!B56="","",UPPER(FILIACIÓN!B56))</f>
        <v/>
      </c>
      <c r="C58" s="852"/>
      <c r="D58" s="853"/>
      <c r="E58" s="535" t="str">
        <f>'ASISTENCIA 2'!CD59</f>
        <v/>
      </c>
      <c r="F58" s="625"/>
      <c r="G58" s="625"/>
      <c r="H58" s="625"/>
      <c r="I58" s="625"/>
      <c r="J58" s="625"/>
      <c r="K58" s="625"/>
      <c r="L58" s="625"/>
      <c r="M58" s="89"/>
      <c r="N58" s="89"/>
      <c r="O58" s="377" t="str">
        <f t="shared" si="0"/>
        <v/>
      </c>
      <c r="P58" s="59"/>
      <c r="Q58" s="120"/>
      <c r="R58" s="576"/>
      <c r="S58" s="576"/>
      <c r="T58" s="576"/>
      <c r="U58" s="576"/>
      <c r="V58" s="576"/>
      <c r="W58" s="576"/>
      <c r="X58" s="576"/>
      <c r="Y58" s="576"/>
      <c r="Z58" s="576"/>
      <c r="AA58" s="121"/>
      <c r="AB58" s="89"/>
      <c r="AC58" s="89"/>
      <c r="AD58" s="89"/>
      <c r="AE58" s="89"/>
      <c r="AF58" s="377" t="str">
        <f t="shared" si="1"/>
        <v/>
      </c>
      <c r="AG58" s="59"/>
      <c r="AH58" s="120"/>
      <c r="AI58" s="576"/>
      <c r="AJ58" s="576"/>
      <c r="AK58" s="576"/>
      <c r="AL58" s="576"/>
      <c r="AM58" s="576"/>
      <c r="AN58" s="576"/>
      <c r="AO58" s="576"/>
      <c r="AP58" s="576"/>
      <c r="AQ58" s="576"/>
      <c r="AR58" s="121"/>
      <c r="AS58" s="121"/>
      <c r="AT58" s="121"/>
      <c r="AU58" s="121"/>
      <c r="AV58" s="89"/>
      <c r="AW58" s="377" t="str">
        <f t="shared" si="2"/>
        <v/>
      </c>
      <c r="AX58" s="59"/>
      <c r="AY58" s="120"/>
      <c r="AZ58" s="576"/>
      <c r="BA58" s="576"/>
      <c r="BB58" s="576"/>
      <c r="BC58" s="576"/>
      <c r="BD58" s="576"/>
      <c r="BE58" s="576"/>
      <c r="BF58" s="576"/>
      <c r="BG58" s="89"/>
      <c r="BH58" s="89"/>
      <c r="BI58" s="377" t="str">
        <f t="shared" si="3"/>
        <v/>
      </c>
      <c r="BJ58" s="371"/>
      <c r="BK58" s="494"/>
      <c r="BL58" s="373"/>
      <c r="BM58" s="196" t="str">
        <f t="shared" si="10"/>
        <v/>
      </c>
      <c r="BN58" s="532" t="str">
        <f t="shared" si="11"/>
        <v/>
      </c>
      <c r="BO58" s="192" t="str">
        <f t="shared" si="12"/>
        <v xml:space="preserve"> </v>
      </c>
      <c r="BP58" s="530" t="str">
        <f>FILIACIÓN!Y56</f>
        <v/>
      </c>
      <c r="BQ58" s="530" t="str">
        <f t="shared" si="13"/>
        <v/>
      </c>
      <c r="BR58" s="530" t="str">
        <f t="shared" si="14"/>
        <v/>
      </c>
      <c r="BS58" s="530"/>
      <c r="BT58" s="609" t="str">
        <f>'1ER TRIMESTRE'!BM58</f>
        <v/>
      </c>
      <c r="BU58" s="609"/>
      <c r="BV58" s="609"/>
      <c r="BW58" s="608"/>
      <c r="BX58" s="608"/>
      <c r="BY58" s="608"/>
      <c r="BZ58" s="39"/>
      <c r="CA58" s="605" t="str">
        <f t="shared" si="15"/>
        <v/>
      </c>
      <c r="CB58" s="30" t="str">
        <f>IF(FILIACIÓN!Z56="MOSTRAR","1","")</f>
        <v/>
      </c>
      <c r="CC58" s="39">
        <v>46</v>
      </c>
      <c r="CD58" s="30"/>
      <c r="CE58" s="30"/>
      <c r="CF58" s="30"/>
      <c r="CG58" s="30"/>
      <c r="CH58" s="30"/>
      <c r="CI58" s="30"/>
      <c r="CJ58" s="30"/>
      <c r="CK58" s="30"/>
      <c r="CL58" s="30"/>
      <c r="CM58" s="30"/>
      <c r="CN58" s="30"/>
      <c r="CO58" s="30"/>
      <c r="CP58" s="30"/>
      <c r="CQ58" s="30"/>
      <c r="CR58" s="30"/>
      <c r="CS58" s="30"/>
      <c r="CT58" s="30"/>
      <c r="CU58" s="30"/>
      <c r="CV58" s="30"/>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row>
    <row r="59" spans="1:294" s="31" customFormat="1" ht="27" hidden="1" customHeight="1">
      <c r="A59" s="92">
        <f>--SUBTOTAL(2,CC$12:CC59)</f>
        <v>47</v>
      </c>
      <c r="B59" s="851" t="str">
        <f>IF(FILIACIÓN!B57="","",UPPER(FILIACIÓN!B57))</f>
        <v/>
      </c>
      <c r="C59" s="852"/>
      <c r="D59" s="853"/>
      <c r="E59" s="535" t="str">
        <f>'ASISTENCIA 2'!CD60</f>
        <v/>
      </c>
      <c r="F59" s="625"/>
      <c r="G59" s="625"/>
      <c r="H59" s="625"/>
      <c r="I59" s="625"/>
      <c r="J59" s="625"/>
      <c r="K59" s="625"/>
      <c r="L59" s="625"/>
      <c r="M59" s="89"/>
      <c r="N59" s="89"/>
      <c r="O59" s="377" t="str">
        <f t="shared" si="0"/>
        <v/>
      </c>
      <c r="P59" s="59"/>
      <c r="Q59" s="120"/>
      <c r="R59" s="576"/>
      <c r="S59" s="576"/>
      <c r="T59" s="576"/>
      <c r="U59" s="576"/>
      <c r="V59" s="576"/>
      <c r="W59" s="576"/>
      <c r="X59" s="576"/>
      <c r="Y59" s="576"/>
      <c r="Z59" s="576"/>
      <c r="AA59" s="121"/>
      <c r="AB59" s="89"/>
      <c r="AC59" s="89"/>
      <c r="AD59" s="89"/>
      <c r="AE59" s="89"/>
      <c r="AF59" s="377" t="str">
        <f t="shared" si="1"/>
        <v/>
      </c>
      <c r="AG59" s="59"/>
      <c r="AH59" s="120"/>
      <c r="AI59" s="576"/>
      <c r="AJ59" s="576"/>
      <c r="AK59" s="576"/>
      <c r="AL59" s="576"/>
      <c r="AM59" s="576"/>
      <c r="AN59" s="576"/>
      <c r="AO59" s="576"/>
      <c r="AP59" s="576"/>
      <c r="AQ59" s="576"/>
      <c r="AR59" s="121"/>
      <c r="AS59" s="121"/>
      <c r="AT59" s="121"/>
      <c r="AU59" s="121"/>
      <c r="AV59" s="89"/>
      <c r="AW59" s="377" t="str">
        <f t="shared" si="2"/>
        <v/>
      </c>
      <c r="AX59" s="59"/>
      <c r="AY59" s="120"/>
      <c r="AZ59" s="576"/>
      <c r="BA59" s="576"/>
      <c r="BB59" s="576"/>
      <c r="BC59" s="576"/>
      <c r="BD59" s="576"/>
      <c r="BE59" s="576"/>
      <c r="BF59" s="576"/>
      <c r="BG59" s="89"/>
      <c r="BH59" s="89"/>
      <c r="BI59" s="377" t="str">
        <f t="shared" si="3"/>
        <v/>
      </c>
      <c r="BJ59" s="371"/>
      <c r="BK59" s="494"/>
      <c r="BL59" s="373"/>
      <c r="BM59" s="196" t="str">
        <f t="shared" si="10"/>
        <v/>
      </c>
      <c r="BN59" s="532" t="str">
        <f t="shared" si="11"/>
        <v/>
      </c>
      <c r="BO59" s="192" t="str">
        <f t="shared" si="12"/>
        <v xml:space="preserve"> </v>
      </c>
      <c r="BP59" s="530" t="str">
        <f>FILIACIÓN!Y57</f>
        <v/>
      </c>
      <c r="BQ59" s="530" t="str">
        <f t="shared" si="13"/>
        <v/>
      </c>
      <c r="BR59" s="530" t="str">
        <f t="shared" si="14"/>
        <v/>
      </c>
      <c r="BS59" s="530"/>
      <c r="BT59" s="609" t="str">
        <f>'1ER TRIMESTRE'!BM59</f>
        <v/>
      </c>
      <c r="BU59" s="609"/>
      <c r="BV59" s="609"/>
      <c r="BW59" s="608"/>
      <c r="BX59" s="608"/>
      <c r="BY59" s="608"/>
      <c r="BZ59" s="39"/>
      <c r="CA59" s="605" t="str">
        <f t="shared" si="15"/>
        <v/>
      </c>
      <c r="CB59" s="30" t="str">
        <f>IF(FILIACIÓN!Z57="MOSTRAR","1","")</f>
        <v/>
      </c>
      <c r="CC59" s="39">
        <v>47</v>
      </c>
      <c r="CD59" s="30"/>
      <c r="CE59" s="30"/>
      <c r="CF59" s="30"/>
      <c r="CG59" s="30"/>
      <c r="CH59" s="30"/>
      <c r="CI59" s="30"/>
      <c r="CJ59" s="30"/>
      <c r="CK59" s="30"/>
      <c r="CL59" s="30"/>
      <c r="CM59" s="30"/>
      <c r="CN59" s="30"/>
      <c r="CO59" s="30"/>
      <c r="CP59" s="30"/>
      <c r="CQ59" s="30"/>
      <c r="CR59" s="30"/>
      <c r="CS59" s="30"/>
      <c r="CT59" s="30"/>
      <c r="CU59" s="30"/>
      <c r="CV59" s="30"/>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row>
    <row r="60" spans="1:294" s="31" customFormat="1" ht="27" hidden="1" customHeight="1">
      <c r="A60" s="92">
        <f>--SUBTOTAL(2,CC$12:CC60)</f>
        <v>48</v>
      </c>
      <c r="B60" s="851" t="str">
        <f>IF(FILIACIÓN!B58="","",UPPER(FILIACIÓN!B58))</f>
        <v/>
      </c>
      <c r="C60" s="852"/>
      <c r="D60" s="853"/>
      <c r="E60" s="535" t="str">
        <f>'ASISTENCIA 2'!CD61</f>
        <v/>
      </c>
      <c r="F60" s="625"/>
      <c r="G60" s="625"/>
      <c r="H60" s="625"/>
      <c r="I60" s="625"/>
      <c r="J60" s="625"/>
      <c r="K60" s="625"/>
      <c r="L60" s="625"/>
      <c r="M60" s="89"/>
      <c r="N60" s="89"/>
      <c r="O60" s="377" t="str">
        <f t="shared" si="0"/>
        <v/>
      </c>
      <c r="P60" s="59"/>
      <c r="Q60" s="120"/>
      <c r="R60" s="576"/>
      <c r="S60" s="576"/>
      <c r="T60" s="576"/>
      <c r="U60" s="576"/>
      <c r="V60" s="576"/>
      <c r="W60" s="576"/>
      <c r="X60" s="576"/>
      <c r="Y60" s="576"/>
      <c r="Z60" s="576"/>
      <c r="AA60" s="121"/>
      <c r="AB60" s="89"/>
      <c r="AC60" s="89"/>
      <c r="AD60" s="89"/>
      <c r="AE60" s="89"/>
      <c r="AF60" s="377" t="str">
        <f t="shared" si="1"/>
        <v/>
      </c>
      <c r="AG60" s="59"/>
      <c r="AH60" s="120"/>
      <c r="AI60" s="576"/>
      <c r="AJ60" s="576"/>
      <c r="AK60" s="576"/>
      <c r="AL60" s="576"/>
      <c r="AM60" s="576"/>
      <c r="AN60" s="576"/>
      <c r="AO60" s="576"/>
      <c r="AP60" s="576"/>
      <c r="AQ60" s="576"/>
      <c r="AR60" s="121"/>
      <c r="AS60" s="121"/>
      <c r="AT60" s="121"/>
      <c r="AU60" s="121"/>
      <c r="AV60" s="89"/>
      <c r="AW60" s="377" t="str">
        <f t="shared" si="2"/>
        <v/>
      </c>
      <c r="AX60" s="59"/>
      <c r="AY60" s="120"/>
      <c r="AZ60" s="576"/>
      <c r="BA60" s="576"/>
      <c r="BB60" s="576"/>
      <c r="BC60" s="576"/>
      <c r="BD60" s="576"/>
      <c r="BE60" s="576"/>
      <c r="BF60" s="576"/>
      <c r="BG60" s="89"/>
      <c r="BH60" s="89"/>
      <c r="BI60" s="377" t="str">
        <f t="shared" si="3"/>
        <v/>
      </c>
      <c r="BJ60" s="371"/>
      <c r="BK60" s="494"/>
      <c r="BL60" s="373"/>
      <c r="BM60" s="196" t="str">
        <f t="shared" si="10"/>
        <v/>
      </c>
      <c r="BN60" s="532" t="str">
        <f t="shared" si="11"/>
        <v/>
      </c>
      <c r="BO60" s="192" t="str">
        <f t="shared" si="12"/>
        <v xml:space="preserve"> </v>
      </c>
      <c r="BP60" s="530" t="str">
        <f>FILIACIÓN!Y58</f>
        <v/>
      </c>
      <c r="BQ60" s="530" t="str">
        <f t="shared" si="13"/>
        <v/>
      </c>
      <c r="BR60" s="530" t="str">
        <f t="shared" si="14"/>
        <v/>
      </c>
      <c r="BS60" s="530"/>
      <c r="BT60" s="609" t="str">
        <f>'1ER TRIMESTRE'!BM60</f>
        <v/>
      </c>
      <c r="BU60" s="609"/>
      <c r="BV60" s="609"/>
      <c r="BW60" s="608"/>
      <c r="BX60" s="608"/>
      <c r="BY60" s="608"/>
      <c r="BZ60" s="39"/>
      <c r="CA60" s="605" t="str">
        <f t="shared" si="15"/>
        <v/>
      </c>
      <c r="CB60" s="30" t="str">
        <f>IF(FILIACIÓN!Z58="MOSTRAR","1","")</f>
        <v/>
      </c>
      <c r="CC60" s="39">
        <v>48</v>
      </c>
      <c r="CD60" s="30"/>
      <c r="CE60" s="30"/>
      <c r="CF60" s="30"/>
      <c r="CG60" s="30"/>
      <c r="CH60" s="30"/>
      <c r="CI60" s="30"/>
      <c r="CJ60" s="30"/>
      <c r="CK60" s="30"/>
      <c r="CL60" s="30"/>
      <c r="CM60" s="30"/>
      <c r="CN60" s="30"/>
      <c r="CO60" s="30"/>
      <c r="CP60" s="30"/>
      <c r="CQ60" s="30"/>
      <c r="CR60" s="30"/>
      <c r="CS60" s="30"/>
      <c r="CT60" s="30"/>
      <c r="CU60" s="30"/>
      <c r="CV60" s="30"/>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row>
    <row r="61" spans="1:294" s="31" customFormat="1" ht="27" hidden="1" customHeight="1">
      <c r="A61" s="92">
        <f>--SUBTOTAL(2,CC$12:CC61)</f>
        <v>49</v>
      </c>
      <c r="B61" s="851" t="str">
        <f>IF(FILIACIÓN!B59="","",UPPER(FILIACIÓN!B59))</f>
        <v/>
      </c>
      <c r="C61" s="852"/>
      <c r="D61" s="853"/>
      <c r="E61" s="535" t="str">
        <f>'ASISTENCIA 2'!CD62</f>
        <v/>
      </c>
      <c r="F61" s="625"/>
      <c r="G61" s="625"/>
      <c r="H61" s="625"/>
      <c r="I61" s="625"/>
      <c r="J61" s="625"/>
      <c r="K61" s="625"/>
      <c r="L61" s="625"/>
      <c r="M61" s="89"/>
      <c r="N61" s="89"/>
      <c r="O61" s="377" t="str">
        <f t="shared" si="0"/>
        <v/>
      </c>
      <c r="P61" s="59"/>
      <c r="Q61" s="120"/>
      <c r="R61" s="576"/>
      <c r="S61" s="576"/>
      <c r="T61" s="576"/>
      <c r="U61" s="576"/>
      <c r="V61" s="576"/>
      <c r="W61" s="576"/>
      <c r="X61" s="576"/>
      <c r="Y61" s="576"/>
      <c r="Z61" s="576"/>
      <c r="AA61" s="121"/>
      <c r="AB61" s="89"/>
      <c r="AC61" s="89"/>
      <c r="AD61" s="89"/>
      <c r="AE61" s="89"/>
      <c r="AF61" s="377" t="str">
        <f t="shared" si="1"/>
        <v/>
      </c>
      <c r="AG61" s="59"/>
      <c r="AH61" s="120"/>
      <c r="AI61" s="576"/>
      <c r="AJ61" s="576"/>
      <c r="AK61" s="576"/>
      <c r="AL61" s="576"/>
      <c r="AM61" s="576"/>
      <c r="AN61" s="576"/>
      <c r="AO61" s="576"/>
      <c r="AP61" s="576"/>
      <c r="AQ61" s="576"/>
      <c r="AR61" s="121"/>
      <c r="AS61" s="121"/>
      <c r="AT61" s="121"/>
      <c r="AU61" s="121"/>
      <c r="AV61" s="89"/>
      <c r="AW61" s="377" t="str">
        <f t="shared" si="2"/>
        <v/>
      </c>
      <c r="AX61" s="59"/>
      <c r="AY61" s="120"/>
      <c r="AZ61" s="576"/>
      <c r="BA61" s="576"/>
      <c r="BB61" s="576"/>
      <c r="BC61" s="576"/>
      <c r="BD61" s="576"/>
      <c r="BE61" s="576"/>
      <c r="BF61" s="576"/>
      <c r="BG61" s="89"/>
      <c r="BH61" s="89"/>
      <c r="BI61" s="377" t="str">
        <f t="shared" si="3"/>
        <v/>
      </c>
      <c r="BJ61" s="371"/>
      <c r="BK61" s="494"/>
      <c r="BL61" s="373"/>
      <c r="BM61" s="196" t="str">
        <f t="shared" si="4"/>
        <v/>
      </c>
      <c r="BN61" s="532" t="str">
        <f t="shared" si="5"/>
        <v/>
      </c>
      <c r="BO61" s="192" t="str">
        <f t="shared" si="6"/>
        <v xml:space="preserve"> </v>
      </c>
      <c r="BP61" s="530" t="str">
        <f>FILIACIÓN!Y59</f>
        <v/>
      </c>
      <c r="BQ61" s="530" t="str">
        <f t="shared" si="7"/>
        <v/>
      </c>
      <c r="BR61" s="530" t="str">
        <f t="shared" si="8"/>
        <v/>
      </c>
      <c r="BS61" s="530"/>
      <c r="BT61" s="484" t="str">
        <f>'1ER TRIMESTRE'!BM61</f>
        <v/>
      </c>
      <c r="BU61" s="484"/>
      <c r="BV61" s="484"/>
      <c r="BW61" s="82"/>
      <c r="BX61" s="82"/>
      <c r="BY61" s="82"/>
      <c r="BZ61" s="39"/>
      <c r="CA61" s="605" t="str">
        <f t="shared" si="9"/>
        <v/>
      </c>
      <c r="CB61" s="30" t="str">
        <f>IF(FILIACIÓN!Z59="MOSTRAR","1","")</f>
        <v/>
      </c>
      <c r="CC61" s="39">
        <v>49</v>
      </c>
      <c r="CD61" s="30"/>
      <c r="CE61" s="30"/>
      <c r="CF61" s="30"/>
      <c r="CG61" s="30"/>
      <c r="CH61" s="30"/>
      <c r="CI61" s="30"/>
      <c r="CJ61" s="30"/>
      <c r="CK61" s="30"/>
      <c r="CL61" s="30"/>
      <c r="CM61" s="30"/>
      <c r="CN61" s="30"/>
      <c r="CO61" s="30"/>
      <c r="CP61" s="30"/>
      <c r="CQ61" s="30"/>
      <c r="CR61" s="30"/>
      <c r="CS61" s="30"/>
      <c r="CT61" s="30"/>
      <c r="CU61" s="30"/>
      <c r="CV61" s="30"/>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row>
    <row r="62" spans="1:294" s="31" customFormat="1" ht="27" hidden="1" customHeight="1" thickBot="1">
      <c r="A62" s="93">
        <f>--SUBTOTAL(2,CC$12:CC62)</f>
        <v>50</v>
      </c>
      <c r="B62" s="860" t="str">
        <f>IF(FILIACIÓN!B60="","",UPPER(FILIACIÓN!B60))</f>
        <v/>
      </c>
      <c r="C62" s="861"/>
      <c r="D62" s="862"/>
      <c r="E62" s="536" t="str">
        <f>'ASISTENCIA 2'!CD63</f>
        <v/>
      </c>
      <c r="F62" s="626"/>
      <c r="G62" s="626"/>
      <c r="H62" s="626"/>
      <c r="I62" s="626"/>
      <c r="J62" s="626"/>
      <c r="K62" s="626"/>
      <c r="L62" s="626"/>
      <c r="M62" s="90"/>
      <c r="N62" s="90"/>
      <c r="O62" s="378" t="str">
        <f t="shared" si="0"/>
        <v/>
      </c>
      <c r="P62" s="59"/>
      <c r="Q62" s="122"/>
      <c r="R62" s="577"/>
      <c r="S62" s="577"/>
      <c r="T62" s="577"/>
      <c r="U62" s="577"/>
      <c r="V62" s="577"/>
      <c r="W62" s="577"/>
      <c r="X62" s="577"/>
      <c r="Y62" s="577"/>
      <c r="Z62" s="577"/>
      <c r="AA62" s="123"/>
      <c r="AB62" s="90"/>
      <c r="AC62" s="90"/>
      <c r="AD62" s="90"/>
      <c r="AE62" s="90"/>
      <c r="AF62" s="378" t="str">
        <f t="shared" si="1"/>
        <v/>
      </c>
      <c r="AG62" s="59"/>
      <c r="AH62" s="122"/>
      <c r="AI62" s="577"/>
      <c r="AJ62" s="577"/>
      <c r="AK62" s="577"/>
      <c r="AL62" s="577"/>
      <c r="AM62" s="577"/>
      <c r="AN62" s="577"/>
      <c r="AO62" s="577"/>
      <c r="AP62" s="577"/>
      <c r="AQ62" s="577"/>
      <c r="AR62" s="123"/>
      <c r="AS62" s="123"/>
      <c r="AT62" s="123"/>
      <c r="AU62" s="123"/>
      <c r="AV62" s="90"/>
      <c r="AW62" s="378" t="str">
        <f t="shared" si="2"/>
        <v/>
      </c>
      <c r="AX62" s="59"/>
      <c r="AY62" s="122"/>
      <c r="AZ62" s="577"/>
      <c r="BA62" s="577"/>
      <c r="BB62" s="577"/>
      <c r="BC62" s="577"/>
      <c r="BD62" s="577"/>
      <c r="BE62" s="577"/>
      <c r="BF62" s="577"/>
      <c r="BG62" s="90"/>
      <c r="BH62" s="90"/>
      <c r="BI62" s="378" t="str">
        <f t="shared" si="3"/>
        <v/>
      </c>
      <c r="BJ62" s="371"/>
      <c r="BK62" s="495"/>
      <c r="BL62" s="373"/>
      <c r="BM62" s="197" t="str">
        <f t="shared" si="4"/>
        <v/>
      </c>
      <c r="BN62" s="533" t="str">
        <f t="shared" si="5"/>
        <v/>
      </c>
      <c r="BO62" s="193" t="str">
        <f t="shared" ref="BO62" si="16">IF(AND(BM62&gt;=1,BM62&lt;=50),"ED",IF(AND(BM62&gt;=51,BM62&lt;=68),"DA",IF(AND(BM62&gt;=69,BM62&lt;=84),"DO",IF(AND(BM62&gt;=85,BM62&lt;=100),"DP"," "))))</f>
        <v xml:space="preserve"> </v>
      </c>
      <c r="BP62" s="530" t="str">
        <f>FILIACIÓN!Y60</f>
        <v/>
      </c>
      <c r="BQ62" s="530" t="str">
        <f t="shared" si="7"/>
        <v/>
      </c>
      <c r="BR62" s="530" t="str">
        <f t="shared" si="8"/>
        <v/>
      </c>
      <c r="BS62" s="530"/>
      <c r="BT62" s="484" t="str">
        <f>'1ER TRIMESTRE'!BM62</f>
        <v/>
      </c>
      <c r="BU62" s="484"/>
      <c r="BV62" s="484"/>
      <c r="BW62" s="124"/>
      <c r="BX62" s="124"/>
      <c r="BY62" s="124"/>
      <c r="BZ62" s="39"/>
      <c r="CA62" s="605" t="str">
        <f>IF(OR(BN62="",BN62=0),"",_xlfn.RANK.EQ(BN62,$BN$13:$BN$62))</f>
        <v/>
      </c>
      <c r="CB62" s="30" t="str">
        <f>IF(FILIACIÓN!Z60="MOSTRAR","1","")</f>
        <v/>
      </c>
      <c r="CC62" s="39">
        <v>50</v>
      </c>
      <c r="CD62" s="30"/>
      <c r="CE62" s="30"/>
      <c r="CF62" s="30"/>
      <c r="CG62" s="30"/>
      <c r="CH62" s="30"/>
      <c r="CI62" s="30"/>
      <c r="CJ62" s="30"/>
      <c r="CK62" s="30"/>
      <c r="CL62" s="30"/>
      <c r="CM62" s="30"/>
      <c r="CN62" s="30"/>
      <c r="CO62" s="30"/>
      <c r="CP62" s="30"/>
      <c r="CQ62" s="30"/>
      <c r="CR62" s="30"/>
      <c r="CS62" s="30"/>
      <c r="CT62" s="30"/>
      <c r="CU62" s="30"/>
      <c r="CV62" s="30"/>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row>
    <row r="63" spans="1:294" ht="15" customHeight="1">
      <c r="A63" s="60"/>
      <c r="B63" s="6"/>
      <c r="C63" s="6"/>
      <c r="D63" s="6"/>
      <c r="E63" s="6"/>
      <c r="F63" s="387"/>
      <c r="G63" s="387"/>
      <c r="H63" s="387"/>
      <c r="I63" s="387"/>
      <c r="J63" s="387"/>
      <c r="K63" s="387"/>
      <c r="L63" s="387"/>
      <c r="M63" s="6"/>
      <c r="N63" s="6"/>
      <c r="O63" s="23"/>
      <c r="AY63" s="6"/>
      <c r="AZ63" s="387"/>
      <c r="BA63" s="387"/>
      <c r="BB63" s="387"/>
      <c r="BC63" s="387"/>
      <c r="BD63" s="387"/>
      <c r="BE63" s="387"/>
      <c r="BF63" s="387"/>
      <c r="BG63" s="6"/>
      <c r="BH63" s="6"/>
      <c r="BI63" s="51"/>
    </row>
    <row r="64" spans="1:294" ht="17.25" customHeight="1">
      <c r="B64" s="578" t="s">
        <v>217</v>
      </c>
      <c r="C64" s="578" t="s">
        <v>219</v>
      </c>
      <c r="D64" s="578" t="s">
        <v>218</v>
      </c>
    </row>
    <row r="65" spans="2:97" ht="15" customHeight="1">
      <c r="B65" s="229" t="s">
        <v>220</v>
      </c>
      <c r="C65" s="216" t="s">
        <v>224</v>
      </c>
      <c r="D65" s="253" t="s">
        <v>228</v>
      </c>
    </row>
    <row r="66" spans="2:97" ht="18" customHeight="1">
      <c r="B66" s="229" t="s">
        <v>221</v>
      </c>
      <c r="C66" s="216" t="s">
        <v>225</v>
      </c>
      <c r="D66" s="253" t="s">
        <v>229</v>
      </c>
      <c r="E66" s="206"/>
      <c r="F66" s="395"/>
      <c r="G66" s="395"/>
      <c r="H66" s="395"/>
      <c r="I66" s="395"/>
      <c r="J66" s="395"/>
      <c r="K66" s="395"/>
      <c r="L66" s="395"/>
      <c r="M66" s="206"/>
      <c r="N66" s="206"/>
      <c r="O66" s="206"/>
      <c r="P66" s="206"/>
      <c r="Q66" s="804"/>
      <c r="R66" s="804"/>
      <c r="S66" s="804"/>
      <c r="T66" s="804"/>
      <c r="U66" s="804"/>
      <c r="V66" s="804"/>
      <c r="W66" s="804"/>
      <c r="X66" s="804"/>
      <c r="Y66" s="804"/>
      <c r="Z66" s="804"/>
      <c r="AA66" s="804"/>
      <c r="AB66" s="276"/>
      <c r="AC66" s="276"/>
      <c r="AD66" s="276"/>
      <c r="AE66" s="276"/>
      <c r="AF66" s="277"/>
      <c r="AG66" s="206"/>
      <c r="AH66" s="206"/>
      <c r="AI66" s="395"/>
      <c r="AJ66" s="395"/>
      <c r="AK66" s="395"/>
      <c r="AL66" s="395"/>
      <c r="AM66" s="395"/>
      <c r="AN66" s="395"/>
      <c r="AO66" s="395"/>
      <c r="AP66" s="395"/>
      <c r="AQ66" s="395"/>
      <c r="AR66" s="206"/>
      <c r="AS66" s="395"/>
      <c r="AT66" s="206"/>
      <c r="AU66" s="206"/>
      <c r="AY66" s="206"/>
      <c r="AZ66" s="395"/>
      <c r="BA66" s="395"/>
      <c r="BB66" s="395"/>
      <c r="BC66" s="395"/>
      <c r="BD66" s="395"/>
      <c r="BE66" s="395"/>
      <c r="BF66" s="395"/>
      <c r="BG66" s="206"/>
      <c r="BH66" s="206"/>
      <c r="BI66" s="206"/>
    </row>
    <row r="67" spans="2:97" ht="18.75" customHeight="1">
      <c r="B67" s="229" t="s">
        <v>222</v>
      </c>
      <c r="C67" s="216" t="s">
        <v>226</v>
      </c>
      <c r="D67" s="253" t="s">
        <v>230</v>
      </c>
      <c r="E67" s="206"/>
      <c r="F67" s="395"/>
      <c r="G67" s="395"/>
      <c r="H67" s="395"/>
      <c r="I67" s="395"/>
      <c r="J67" s="395"/>
      <c r="K67" s="395"/>
      <c r="L67" s="395"/>
      <c r="M67" s="206"/>
      <c r="N67" s="206"/>
      <c r="O67" s="206"/>
      <c r="P67" s="206"/>
      <c r="Q67" s="284"/>
      <c r="R67" s="284"/>
      <c r="S67" s="284"/>
      <c r="T67" s="284"/>
      <c r="U67" s="284"/>
      <c r="V67" s="284"/>
      <c r="W67" s="284"/>
      <c r="X67" s="284"/>
      <c r="Y67" s="284"/>
      <c r="Z67" s="284"/>
      <c r="AA67" s="284"/>
      <c r="AB67" s="278"/>
      <c r="AC67" s="278"/>
      <c r="AD67" s="278"/>
      <c r="AE67" s="278"/>
      <c r="AF67" s="232"/>
      <c r="AG67" s="206"/>
      <c r="AH67" s="206"/>
      <c r="AI67" s="395"/>
      <c r="AJ67" s="395"/>
      <c r="AK67" s="395"/>
      <c r="AL67" s="395"/>
      <c r="AM67" s="395"/>
      <c r="AN67" s="395"/>
      <c r="AO67" s="395"/>
      <c r="AP67" s="395"/>
      <c r="AQ67" s="395"/>
      <c r="AR67" s="206"/>
      <c r="AS67" s="395"/>
      <c r="AT67" s="206"/>
      <c r="AU67" s="206"/>
      <c r="AY67" s="206"/>
      <c r="AZ67" s="395"/>
      <c r="BA67" s="395"/>
      <c r="BB67" s="395"/>
      <c r="BC67" s="395"/>
      <c r="BD67" s="395"/>
      <c r="BE67" s="395"/>
      <c r="BF67" s="395"/>
      <c r="BG67" s="206"/>
      <c r="BH67" s="206"/>
      <c r="BI67" s="206"/>
    </row>
    <row r="68" spans="2:97" ht="18.75" customHeight="1">
      <c r="B68" s="229" t="s">
        <v>223</v>
      </c>
      <c r="C68" s="216" t="s">
        <v>227</v>
      </c>
      <c r="D68" s="253" t="s">
        <v>231</v>
      </c>
      <c r="E68" s="206"/>
      <c r="F68" s="395"/>
      <c r="G68" s="395"/>
      <c r="H68" s="395"/>
      <c r="I68" s="395"/>
      <c r="J68" s="395"/>
      <c r="K68" s="395"/>
      <c r="L68" s="395"/>
      <c r="M68" s="206"/>
      <c r="N68" s="206"/>
      <c r="O68" s="206"/>
      <c r="P68" s="206"/>
      <c r="Q68" s="276"/>
      <c r="R68" s="276"/>
      <c r="S68" s="276"/>
      <c r="T68" s="276"/>
      <c r="U68" s="276"/>
      <c r="V68" s="276"/>
      <c r="W68" s="276"/>
      <c r="X68" s="276"/>
      <c r="Y68" s="276"/>
      <c r="Z68" s="276"/>
      <c r="AA68" s="276"/>
      <c r="AB68" s="278"/>
      <c r="AC68" s="278"/>
      <c r="AD68" s="278"/>
      <c r="AE68" s="278"/>
      <c r="AF68" s="285"/>
      <c r="AG68" s="206"/>
      <c r="AH68" s="206"/>
      <c r="AI68" s="395"/>
      <c r="AJ68" s="395"/>
      <c r="AK68" s="395"/>
      <c r="AL68" s="395"/>
      <c r="AM68" s="395"/>
      <c r="AN68" s="395"/>
      <c r="AO68" s="395"/>
      <c r="AP68" s="395"/>
      <c r="AQ68" s="395"/>
      <c r="AR68" s="206"/>
      <c r="AS68" s="395"/>
      <c r="AT68" s="206"/>
      <c r="AU68" s="206"/>
      <c r="AY68" s="206"/>
      <c r="AZ68" s="395"/>
      <c r="BA68" s="395"/>
      <c r="BB68" s="395"/>
      <c r="BC68" s="395"/>
      <c r="BD68" s="395"/>
      <c r="BE68" s="395"/>
      <c r="BF68" s="395"/>
      <c r="BG68" s="206"/>
      <c r="BH68" s="206"/>
      <c r="BI68" s="206"/>
      <c r="BY68" s="82"/>
      <c r="BZ68" s="39"/>
      <c r="CA68" s="30"/>
      <c r="CB68" s="30"/>
      <c r="CC68" s="30"/>
      <c r="CD68" s="30"/>
      <c r="CE68" s="30"/>
      <c r="CF68" s="30"/>
      <c r="CG68" s="30"/>
      <c r="CH68" s="30"/>
      <c r="CI68" s="30"/>
      <c r="CJ68" s="30"/>
      <c r="CK68" s="30"/>
      <c r="CL68" s="30"/>
      <c r="CM68" s="30"/>
      <c r="CN68" s="30"/>
      <c r="CO68" s="30"/>
      <c r="CP68" s="30"/>
      <c r="CQ68" s="30"/>
      <c r="CR68" s="30"/>
      <c r="CS68" s="30"/>
    </row>
    <row r="69" spans="2:97" ht="18.75" customHeight="1">
      <c r="E69" s="206"/>
      <c r="F69" s="395"/>
      <c r="G69" s="395"/>
      <c r="H69" s="395"/>
      <c r="I69" s="395"/>
      <c r="J69" s="395"/>
      <c r="K69" s="395"/>
      <c r="L69" s="395"/>
      <c r="M69" s="206"/>
      <c r="N69" s="206"/>
      <c r="O69" s="206"/>
      <c r="P69" s="206"/>
      <c r="Q69" s="276"/>
      <c r="R69" s="276"/>
      <c r="S69" s="276"/>
      <c r="T69" s="276"/>
      <c r="U69" s="276"/>
      <c r="V69" s="276"/>
      <c r="W69" s="276"/>
      <c r="X69" s="276"/>
      <c r="Y69" s="276"/>
      <c r="Z69" s="276"/>
      <c r="AA69" s="276"/>
      <c r="AB69" s="278"/>
      <c r="AC69" s="278"/>
      <c r="AD69" s="278"/>
      <c r="AE69" s="278"/>
      <c r="AF69" s="285"/>
      <c r="AG69" s="206"/>
      <c r="AH69" s="206"/>
      <c r="AI69" s="395"/>
      <c r="AJ69" s="395"/>
      <c r="AK69" s="395"/>
      <c r="AL69" s="395"/>
      <c r="AM69" s="395"/>
      <c r="AN69" s="395"/>
      <c r="AO69" s="395"/>
      <c r="AP69" s="395"/>
      <c r="AQ69" s="395"/>
      <c r="AR69" s="206"/>
      <c r="AS69" s="395"/>
      <c r="AT69" s="206"/>
      <c r="AU69" s="206"/>
      <c r="AY69" s="206"/>
      <c r="AZ69" s="395"/>
      <c r="BA69" s="395"/>
      <c r="BB69" s="395"/>
      <c r="BC69" s="395"/>
      <c r="BD69" s="395"/>
      <c r="BE69" s="395"/>
      <c r="BF69" s="395"/>
      <c r="BG69" s="206"/>
      <c r="BH69" s="206"/>
      <c r="BI69" s="206"/>
      <c r="BY69" s="82"/>
    </row>
    <row r="70" spans="2:97" ht="18.75" customHeight="1">
      <c r="B70" s="586" t="s">
        <v>385</v>
      </c>
      <c r="C70" s="586" t="s">
        <v>24</v>
      </c>
      <c r="E70" s="206"/>
      <c r="F70" s="395"/>
      <c r="G70" s="395"/>
      <c r="H70" s="395"/>
      <c r="I70" s="395"/>
      <c r="J70" s="395"/>
      <c r="K70" s="395"/>
      <c r="L70" s="395"/>
      <c r="M70" s="206"/>
      <c r="N70" s="206"/>
      <c r="O70" s="206"/>
      <c r="P70" s="206"/>
      <c r="Q70" s="279"/>
      <c r="R70" s="279"/>
      <c r="S70" s="279"/>
      <c r="T70" s="279"/>
      <c r="U70" s="279"/>
      <c r="V70" s="279"/>
      <c r="W70" s="279"/>
      <c r="X70" s="279"/>
      <c r="Y70" s="279"/>
      <c r="Z70" s="279"/>
      <c r="AA70" s="279"/>
      <c r="AB70" s="282"/>
      <c r="AC70" s="282"/>
      <c r="AD70" s="282"/>
      <c r="AE70" s="282"/>
      <c r="AF70" s="285"/>
      <c r="AG70" s="206"/>
      <c r="AH70" s="206"/>
      <c r="AI70" s="395"/>
      <c r="AJ70" s="395"/>
      <c r="AK70" s="395"/>
      <c r="AL70" s="395"/>
      <c r="AM70" s="395"/>
      <c r="AN70" s="395"/>
      <c r="AO70" s="395"/>
      <c r="AP70" s="395"/>
      <c r="AQ70" s="395"/>
      <c r="AR70" s="206"/>
      <c r="AS70" s="395"/>
      <c r="AT70" s="206"/>
      <c r="AU70" s="206"/>
      <c r="AY70" s="206"/>
      <c r="AZ70" s="395"/>
      <c r="BA70" s="395"/>
      <c r="BB70" s="395"/>
      <c r="BC70" s="395"/>
      <c r="BD70" s="395"/>
      <c r="BE70" s="395"/>
      <c r="BF70" s="395"/>
      <c r="BG70" s="206"/>
      <c r="BH70" s="206"/>
      <c r="BI70" s="206"/>
      <c r="BY70" s="82"/>
    </row>
    <row r="71" spans="2:97" ht="18.75" customHeight="1">
      <c r="B71" s="587" t="s">
        <v>276</v>
      </c>
      <c r="C71" s="588">
        <v>3</v>
      </c>
      <c r="E71" s="206"/>
      <c r="F71" s="395"/>
      <c r="G71" s="395"/>
      <c r="H71" s="395"/>
      <c r="I71" s="395"/>
      <c r="J71" s="395"/>
      <c r="K71" s="395"/>
      <c r="L71" s="395"/>
      <c r="M71" s="206"/>
      <c r="N71" s="206"/>
      <c r="O71" s="206"/>
      <c r="P71" s="206"/>
      <c r="Q71" s="273"/>
      <c r="R71" s="273"/>
      <c r="S71" s="273"/>
      <c r="T71" s="273"/>
      <c r="U71" s="273"/>
      <c r="V71" s="273"/>
      <c r="W71" s="273"/>
      <c r="X71" s="273"/>
      <c r="Y71" s="273"/>
      <c r="Z71" s="273"/>
      <c r="AA71" s="273"/>
      <c r="AB71" s="274"/>
      <c r="AC71" s="274"/>
      <c r="AD71" s="274"/>
      <c r="AE71" s="274"/>
      <c r="AF71" s="275"/>
      <c r="AG71" s="206"/>
      <c r="AH71" s="206"/>
      <c r="AI71" s="395"/>
      <c r="AJ71" s="395"/>
      <c r="AK71" s="395"/>
      <c r="AL71" s="395"/>
      <c r="AM71" s="395"/>
      <c r="AN71" s="395"/>
      <c r="AO71" s="395"/>
      <c r="AP71" s="395"/>
      <c r="AQ71" s="395"/>
      <c r="AR71" s="206"/>
      <c r="AS71" s="395"/>
      <c r="AT71" s="206"/>
      <c r="AU71" s="206"/>
      <c r="AY71" s="206"/>
      <c r="AZ71" s="395"/>
      <c r="BA71" s="395"/>
      <c r="BB71" s="395"/>
      <c r="BC71" s="395"/>
      <c r="BD71" s="395"/>
      <c r="BE71" s="395"/>
      <c r="BF71" s="395"/>
      <c r="BG71" s="206"/>
      <c r="BH71" s="206"/>
      <c r="BI71" s="206"/>
      <c r="BX71" s="215"/>
      <c r="BY71" s="82"/>
    </row>
    <row r="72" spans="2:97" ht="15" customHeight="1">
      <c r="B72" s="587" t="s">
        <v>386</v>
      </c>
      <c r="C72" s="588">
        <v>3</v>
      </c>
      <c r="E72" s="206"/>
      <c r="F72" s="395"/>
      <c r="G72" s="395"/>
      <c r="H72" s="395"/>
      <c r="I72" s="395"/>
      <c r="J72" s="395"/>
      <c r="K72" s="395"/>
      <c r="L72" s="395"/>
      <c r="M72" s="206"/>
      <c r="N72" s="206"/>
      <c r="O72" s="206"/>
      <c r="P72" s="206"/>
      <c r="Q72" s="206"/>
      <c r="R72" s="395"/>
      <c r="S72" s="395"/>
      <c r="T72" s="395"/>
      <c r="U72" s="395"/>
      <c r="V72" s="395"/>
      <c r="W72" s="395"/>
      <c r="X72" s="395"/>
      <c r="Y72" s="395"/>
      <c r="Z72" s="395"/>
      <c r="AA72" s="206"/>
      <c r="AB72" s="206"/>
      <c r="AC72" s="395"/>
      <c r="AD72" s="206"/>
      <c r="AE72" s="206"/>
      <c r="AF72" s="206"/>
      <c r="AG72" s="206"/>
      <c r="AH72" s="206"/>
      <c r="AI72" s="395"/>
      <c r="AJ72" s="395"/>
      <c r="AK72" s="395"/>
      <c r="AL72" s="395"/>
      <c r="AM72" s="395"/>
      <c r="AN72" s="395"/>
      <c r="AO72" s="395"/>
      <c r="AP72" s="395"/>
      <c r="AQ72" s="395"/>
      <c r="AR72" s="206"/>
      <c r="AS72" s="395"/>
      <c r="AT72" s="206"/>
      <c r="AU72" s="206"/>
      <c r="AY72" s="206"/>
      <c r="AZ72" s="395"/>
      <c r="BA72" s="395"/>
      <c r="BB72" s="395"/>
      <c r="BC72" s="395"/>
      <c r="BD72" s="395"/>
      <c r="BE72" s="395"/>
      <c r="BF72" s="395"/>
      <c r="BG72" s="206"/>
      <c r="BH72" s="206"/>
      <c r="BI72" s="206"/>
      <c r="BY72" s="39"/>
      <c r="BZ72" s="39"/>
      <c r="CA72" s="30"/>
      <c r="CB72" s="30"/>
      <c r="CC72" s="30"/>
      <c r="CD72" s="30"/>
      <c r="CE72" s="30"/>
      <c r="CF72" s="30"/>
      <c r="CG72" s="30"/>
      <c r="CH72" s="30"/>
      <c r="CI72" s="30"/>
      <c r="CJ72" s="30"/>
      <c r="CK72" s="30"/>
      <c r="CL72" s="30"/>
      <c r="CM72" s="30"/>
      <c r="CN72" s="30"/>
      <c r="CO72" s="30"/>
      <c r="CP72" s="30"/>
      <c r="CQ72" s="30"/>
      <c r="CR72" s="30"/>
      <c r="CS72" s="30"/>
    </row>
    <row r="73" spans="2:97" ht="19.5" customHeight="1">
      <c r="B73" s="587" t="s">
        <v>387</v>
      </c>
      <c r="C73" s="588">
        <v>3</v>
      </c>
      <c r="E73" s="276"/>
      <c r="F73" s="276"/>
      <c r="G73" s="276"/>
      <c r="H73" s="276"/>
      <c r="I73" s="276"/>
      <c r="J73" s="276"/>
      <c r="K73" s="276"/>
      <c r="L73" s="276"/>
      <c r="M73" s="276"/>
      <c r="N73" s="276"/>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Y73" s="276"/>
      <c r="AZ73" s="276"/>
      <c r="BA73" s="276"/>
      <c r="BB73" s="276"/>
      <c r="BC73" s="276"/>
      <c r="BD73" s="276"/>
      <c r="BE73" s="276"/>
      <c r="BF73" s="276"/>
      <c r="BG73" s="276"/>
      <c r="BH73" s="276"/>
      <c r="BI73" s="276"/>
      <c r="BW73" s="107"/>
      <c r="BX73" s="107"/>
      <c r="BY73" s="40"/>
      <c r="BZ73" s="40"/>
      <c r="CA73" s="108"/>
      <c r="CB73" s="108"/>
      <c r="CC73" s="108"/>
      <c r="CD73" s="108"/>
      <c r="CE73" s="108"/>
      <c r="CF73" s="108"/>
      <c r="CG73" s="108"/>
      <c r="CH73" s="108"/>
      <c r="CI73" s="108"/>
      <c r="CJ73" s="108"/>
      <c r="CK73" s="108"/>
      <c r="CL73" s="108"/>
      <c r="CM73" s="108"/>
      <c r="CN73" s="108"/>
      <c r="CO73" s="108"/>
      <c r="CP73" s="108"/>
      <c r="CQ73" s="108"/>
      <c r="CR73" s="108"/>
      <c r="CS73" s="108"/>
    </row>
    <row r="74" spans="2:97" ht="19.5" customHeight="1">
      <c r="B74" s="587" t="s">
        <v>277</v>
      </c>
      <c r="C74" s="588">
        <v>3</v>
      </c>
      <c r="E74" s="276"/>
      <c r="F74" s="276"/>
      <c r="G74" s="276"/>
      <c r="H74" s="276"/>
      <c r="I74" s="276"/>
      <c r="J74" s="276"/>
      <c r="K74" s="276"/>
      <c r="L74" s="276"/>
      <c r="M74" s="276"/>
      <c r="N74" s="276"/>
      <c r="O74" s="283"/>
      <c r="P74" s="283"/>
      <c r="Q74" s="283"/>
      <c r="R74" s="283"/>
      <c r="S74" s="283"/>
      <c r="T74" s="283"/>
      <c r="U74" s="283"/>
      <c r="V74" s="283"/>
      <c r="W74" s="283"/>
      <c r="X74" s="283"/>
      <c r="Y74" s="283"/>
      <c r="Z74" s="283"/>
      <c r="AA74" s="283"/>
      <c r="AB74" s="276"/>
      <c r="AC74" s="276"/>
      <c r="AD74" s="276"/>
      <c r="AE74" s="276"/>
      <c r="AF74" s="276"/>
      <c r="AG74" s="206"/>
      <c r="AH74" s="276"/>
      <c r="AI74" s="276"/>
      <c r="AJ74" s="276"/>
      <c r="AK74" s="276"/>
      <c r="AL74" s="276"/>
      <c r="AM74" s="276"/>
      <c r="AN74" s="276"/>
      <c r="AO74" s="276"/>
      <c r="AP74" s="276"/>
      <c r="AQ74" s="276"/>
      <c r="AR74" s="276"/>
      <c r="AS74" s="276"/>
      <c r="AT74" s="276"/>
      <c r="AU74" s="276"/>
      <c r="AY74" s="276"/>
      <c r="AZ74" s="276"/>
      <c r="BA74" s="276"/>
      <c r="BB74" s="276"/>
      <c r="BC74" s="276"/>
      <c r="BD74" s="276"/>
      <c r="BE74" s="276"/>
      <c r="BF74" s="276"/>
      <c r="BG74" s="276"/>
      <c r="BH74" s="276"/>
      <c r="BI74" s="283"/>
      <c r="BW74" s="107"/>
      <c r="BX74" s="107"/>
      <c r="BY74" s="39"/>
      <c r="BZ74" s="39"/>
      <c r="CA74" s="30"/>
      <c r="CB74" s="30"/>
      <c r="CC74" s="30"/>
      <c r="CD74" s="30"/>
      <c r="CE74" s="30"/>
      <c r="CF74" s="30"/>
      <c r="CG74" s="30"/>
      <c r="CH74" s="30"/>
      <c r="CI74" s="30"/>
      <c r="CJ74" s="30"/>
      <c r="CK74" s="30"/>
      <c r="CL74" s="30"/>
      <c r="CM74" s="30"/>
      <c r="CN74" s="30"/>
      <c r="CO74" s="30"/>
      <c r="CP74" s="30"/>
      <c r="CQ74" s="30"/>
      <c r="CR74" s="30"/>
      <c r="CS74" s="30"/>
    </row>
    <row r="75" spans="2:97" ht="19.5" customHeight="1">
      <c r="E75" s="276"/>
      <c r="F75" s="276"/>
      <c r="G75" s="276"/>
      <c r="H75" s="276"/>
      <c r="I75" s="276"/>
      <c r="J75" s="276"/>
      <c r="K75" s="276"/>
      <c r="L75" s="276"/>
      <c r="M75" s="276"/>
      <c r="N75" s="276"/>
      <c r="O75" s="283"/>
      <c r="P75" s="283"/>
      <c r="Q75" s="283"/>
      <c r="R75" s="283"/>
      <c r="S75" s="283"/>
      <c r="T75" s="283"/>
      <c r="U75" s="283"/>
      <c r="V75" s="283"/>
      <c r="W75" s="283"/>
      <c r="X75" s="283"/>
      <c r="Y75" s="283"/>
      <c r="Z75" s="283"/>
      <c r="AA75" s="283"/>
      <c r="AB75" s="276"/>
      <c r="AC75" s="276"/>
      <c r="AD75" s="276"/>
      <c r="AE75" s="276"/>
      <c r="AF75" s="277"/>
      <c r="AG75" s="206"/>
      <c r="AH75" s="276"/>
      <c r="AI75" s="276"/>
      <c r="AJ75" s="276"/>
      <c r="AK75" s="276"/>
      <c r="AL75" s="276"/>
      <c r="AM75" s="276"/>
      <c r="AN75" s="276"/>
      <c r="AO75" s="276"/>
      <c r="AP75" s="276"/>
      <c r="AQ75" s="276"/>
      <c r="AR75" s="276"/>
      <c r="AS75" s="276"/>
      <c r="AT75" s="277"/>
      <c r="AU75" s="276"/>
      <c r="AY75" s="276"/>
      <c r="AZ75" s="276"/>
      <c r="BA75" s="276"/>
      <c r="BB75" s="276"/>
      <c r="BC75" s="276"/>
      <c r="BD75" s="276"/>
      <c r="BE75" s="276"/>
      <c r="BF75" s="276"/>
      <c r="BG75" s="276"/>
      <c r="BH75" s="276"/>
      <c r="BI75" s="283"/>
      <c r="BW75" s="107"/>
      <c r="BX75" s="107"/>
      <c r="BY75" s="39"/>
      <c r="BZ75" s="39"/>
      <c r="CA75" s="30"/>
      <c r="CB75" s="30"/>
      <c r="CC75" s="30"/>
      <c r="CD75" s="30"/>
      <c r="CE75" s="30"/>
      <c r="CF75" s="30"/>
      <c r="CG75" s="30"/>
      <c r="CH75" s="30"/>
      <c r="CI75" s="30"/>
      <c r="CJ75" s="30"/>
      <c r="CK75" s="30"/>
      <c r="CL75" s="30"/>
      <c r="CM75" s="30"/>
      <c r="CN75" s="30"/>
      <c r="CO75" s="30"/>
      <c r="CP75" s="30"/>
      <c r="CQ75" s="30"/>
      <c r="CR75" s="30"/>
      <c r="CS75" s="30"/>
    </row>
    <row r="76" spans="2:97" ht="19.5" customHeight="1">
      <c r="E76" s="206"/>
      <c r="F76" s="395"/>
      <c r="G76" s="395"/>
      <c r="H76" s="395"/>
      <c r="I76" s="395"/>
      <c r="J76" s="395"/>
      <c r="K76" s="395"/>
      <c r="L76" s="395"/>
      <c r="M76" s="278"/>
      <c r="N76" s="278"/>
      <c r="O76" s="206"/>
      <c r="P76" s="278"/>
      <c r="Q76" s="206"/>
      <c r="R76" s="395"/>
      <c r="S76" s="395"/>
      <c r="T76" s="395"/>
      <c r="U76" s="395"/>
      <c r="V76" s="395"/>
      <c r="W76" s="395"/>
      <c r="X76" s="395"/>
      <c r="Y76" s="395"/>
      <c r="Z76" s="395"/>
      <c r="AA76" s="278"/>
      <c r="AB76" s="206"/>
      <c r="AC76" s="395"/>
      <c r="AD76" s="278"/>
      <c r="AE76" s="278"/>
      <c r="AF76" s="206"/>
      <c r="AG76" s="206"/>
      <c r="AH76" s="278"/>
      <c r="AI76" s="278"/>
      <c r="AJ76" s="278"/>
      <c r="AK76" s="278"/>
      <c r="AL76" s="278"/>
      <c r="AM76" s="278"/>
      <c r="AN76" s="278"/>
      <c r="AO76" s="278"/>
      <c r="AP76" s="278"/>
      <c r="AQ76" s="278"/>
      <c r="AR76" s="278"/>
      <c r="AS76" s="278"/>
      <c r="AT76" s="232"/>
      <c r="AU76" s="278"/>
      <c r="AY76" s="206"/>
      <c r="AZ76" s="395"/>
      <c r="BA76" s="395"/>
      <c r="BB76" s="395"/>
      <c r="BC76" s="395"/>
      <c r="BD76" s="395"/>
      <c r="BE76" s="395"/>
      <c r="BF76" s="395"/>
      <c r="BG76" s="206"/>
      <c r="BH76" s="278"/>
      <c r="BI76" s="206"/>
      <c r="BW76" s="107"/>
      <c r="BX76" s="107"/>
      <c r="BY76" s="39"/>
      <c r="BZ76" s="39"/>
      <c r="CA76" s="30"/>
      <c r="CB76" s="30"/>
      <c r="CC76" s="30"/>
      <c r="CD76" s="30"/>
      <c r="CE76" s="30"/>
      <c r="CF76" s="30"/>
      <c r="CG76" s="30"/>
      <c r="CH76" s="30"/>
      <c r="CI76" s="30"/>
      <c r="CJ76" s="30"/>
      <c r="CK76" s="30"/>
      <c r="CL76" s="30"/>
      <c r="CM76" s="30"/>
      <c r="CN76" s="30"/>
      <c r="CO76" s="30"/>
      <c r="CP76" s="30"/>
      <c r="CQ76" s="30"/>
      <c r="CR76" s="30"/>
      <c r="CS76" s="30"/>
    </row>
    <row r="77" spans="2:97" ht="15" customHeight="1">
      <c r="E77" s="206"/>
      <c r="F77" s="395"/>
      <c r="G77" s="395"/>
      <c r="H77" s="395"/>
      <c r="I77" s="395"/>
      <c r="J77" s="395"/>
      <c r="K77" s="395"/>
      <c r="L77" s="395"/>
      <c r="M77" s="206"/>
      <c r="N77" s="206"/>
      <c r="O77" s="206"/>
      <c r="P77" s="206"/>
      <c r="Q77" s="206"/>
      <c r="R77" s="395"/>
      <c r="S77" s="395"/>
      <c r="T77" s="395"/>
      <c r="U77" s="395"/>
      <c r="V77" s="395"/>
      <c r="W77" s="395"/>
      <c r="X77" s="395"/>
      <c r="Y77" s="395"/>
      <c r="Z77" s="395"/>
      <c r="AA77" s="206"/>
      <c r="AB77" s="206"/>
      <c r="AC77" s="395"/>
      <c r="AD77" s="206"/>
      <c r="AE77" s="206"/>
      <c r="AF77" s="206"/>
      <c r="AG77" s="206"/>
      <c r="AH77" s="206"/>
      <c r="AI77" s="395"/>
      <c r="AJ77" s="395"/>
      <c r="AK77" s="395"/>
      <c r="AL77" s="395"/>
      <c r="AM77" s="395"/>
      <c r="AN77" s="395"/>
      <c r="AO77" s="395"/>
      <c r="AP77" s="395"/>
      <c r="AQ77" s="395"/>
      <c r="AR77" s="206"/>
      <c r="AS77" s="395"/>
      <c r="AT77" s="206"/>
      <c r="AU77" s="206"/>
      <c r="AY77" s="206"/>
      <c r="AZ77" s="395"/>
      <c r="BA77" s="395"/>
      <c r="BB77" s="395"/>
      <c r="BC77" s="395"/>
      <c r="BD77" s="395"/>
      <c r="BE77" s="395"/>
      <c r="BF77" s="395"/>
      <c r="BG77" s="206"/>
      <c r="BH77" s="206"/>
      <c r="BI77" s="206"/>
      <c r="BY77" s="39"/>
      <c r="BZ77" s="39"/>
      <c r="CA77" s="30"/>
      <c r="CB77" s="30"/>
      <c r="CC77" s="30"/>
      <c r="CD77" s="30"/>
      <c r="CE77" s="30"/>
      <c r="CF77" s="30"/>
      <c r="CG77" s="30"/>
      <c r="CH77" s="30"/>
      <c r="CI77" s="30"/>
      <c r="CJ77" s="30"/>
      <c r="CK77" s="30"/>
      <c r="CL77" s="30"/>
      <c r="CM77" s="30"/>
      <c r="CN77" s="30"/>
      <c r="CO77" s="30"/>
      <c r="CP77" s="30"/>
      <c r="CQ77" s="30"/>
      <c r="CR77" s="30"/>
      <c r="CS77" s="30"/>
    </row>
    <row r="78" spans="2:97" ht="15" customHeight="1">
      <c r="E78" s="206"/>
      <c r="F78" s="395"/>
      <c r="G78" s="395"/>
      <c r="H78" s="395"/>
      <c r="I78" s="395"/>
      <c r="J78" s="395"/>
      <c r="K78" s="395"/>
      <c r="L78" s="395"/>
      <c r="M78" s="206"/>
      <c r="N78" s="206"/>
      <c r="O78" s="206"/>
      <c r="P78" s="206"/>
      <c r="Q78" s="206"/>
      <c r="R78" s="395"/>
      <c r="S78" s="395"/>
      <c r="T78" s="395"/>
      <c r="U78" s="395"/>
      <c r="V78" s="395"/>
      <c r="W78" s="395"/>
      <c r="X78" s="395"/>
      <c r="Y78" s="395"/>
      <c r="Z78" s="395"/>
      <c r="AA78" s="206"/>
      <c r="AB78" s="206"/>
      <c r="AC78" s="395"/>
      <c r="AD78" s="206"/>
      <c r="AE78" s="206"/>
      <c r="AF78" s="206"/>
      <c r="AG78" s="206"/>
      <c r="AH78" s="206"/>
      <c r="AI78" s="395"/>
      <c r="AJ78" s="395"/>
      <c r="AK78" s="395"/>
      <c r="AL78" s="395"/>
      <c r="AM78" s="395"/>
      <c r="AN78" s="395"/>
      <c r="AO78" s="395"/>
      <c r="AP78" s="395"/>
      <c r="AQ78" s="395"/>
      <c r="AR78" s="206"/>
      <c r="AS78" s="395"/>
      <c r="AT78" s="206"/>
      <c r="AU78" s="206"/>
      <c r="AY78" s="206"/>
      <c r="AZ78" s="395"/>
      <c r="BA78" s="395"/>
      <c r="BB78" s="395"/>
      <c r="BC78" s="395"/>
      <c r="BD78" s="395"/>
      <c r="BE78" s="395"/>
      <c r="BF78" s="395"/>
      <c r="BG78" s="206"/>
      <c r="BH78" s="206"/>
      <c r="BI78" s="206"/>
      <c r="BY78" s="39"/>
      <c r="BZ78" s="39"/>
      <c r="CA78" s="30"/>
      <c r="CB78" s="30"/>
      <c r="CC78" s="30"/>
      <c r="CD78" s="30"/>
      <c r="CE78" s="30"/>
      <c r="CF78" s="30"/>
      <c r="CG78" s="30"/>
      <c r="CH78" s="30"/>
      <c r="CI78" s="30"/>
      <c r="CJ78" s="30"/>
      <c r="CK78" s="30"/>
      <c r="CL78" s="30"/>
      <c r="CM78" s="30"/>
      <c r="CN78" s="30"/>
      <c r="CO78" s="30"/>
      <c r="CP78" s="30"/>
      <c r="CQ78" s="30"/>
      <c r="CR78" s="30"/>
      <c r="CS78" s="30"/>
    </row>
    <row r="79" spans="2:97" ht="15" hidden="1" customHeight="1">
      <c r="B79" s="585">
        <v>1</v>
      </c>
      <c r="C79" s="585">
        <v>1</v>
      </c>
      <c r="BY79" s="39"/>
      <c r="BZ79" s="39"/>
      <c r="CA79" s="30"/>
      <c r="CB79" s="30"/>
      <c r="CC79" s="30"/>
      <c r="CD79" s="30"/>
      <c r="CE79" s="30"/>
      <c r="CF79" s="30"/>
      <c r="CG79" s="30"/>
      <c r="CH79" s="30"/>
      <c r="CI79" s="30"/>
      <c r="CJ79" s="30"/>
      <c r="CK79" s="30"/>
      <c r="CL79" s="30"/>
      <c r="CM79" s="30"/>
      <c r="CN79" s="30"/>
      <c r="CO79" s="30"/>
      <c r="CP79" s="30"/>
      <c r="CQ79" s="30"/>
      <c r="CR79" s="30"/>
      <c r="CS79" s="30"/>
    </row>
    <row r="80" spans="2:97" ht="15" hidden="1" customHeight="1">
      <c r="B80" s="585">
        <v>2</v>
      </c>
      <c r="C80" s="585">
        <v>2</v>
      </c>
      <c r="BY80" s="39"/>
      <c r="BZ80" s="39"/>
      <c r="CA80" s="30"/>
      <c r="CB80" s="30"/>
      <c r="CC80" s="30"/>
      <c r="CD80" s="30"/>
      <c r="CE80" s="30"/>
      <c r="CF80" s="30"/>
      <c r="CG80" s="30"/>
      <c r="CH80" s="30"/>
      <c r="CI80" s="30"/>
      <c r="CJ80" s="30"/>
      <c r="CK80" s="30"/>
      <c r="CL80" s="30"/>
      <c r="CM80" s="30"/>
      <c r="CN80" s="30"/>
      <c r="CO80" s="30"/>
      <c r="CP80" s="30"/>
      <c r="CQ80" s="30"/>
      <c r="CR80" s="30"/>
      <c r="CS80" s="30"/>
    </row>
    <row r="81" spans="2:97" ht="15" hidden="1" customHeight="1">
      <c r="B81" s="585">
        <v>3</v>
      </c>
      <c r="C81" s="585">
        <v>3</v>
      </c>
      <c r="BY81" s="39"/>
      <c r="BZ81" s="39"/>
      <c r="CA81" s="30"/>
      <c r="CB81" s="30"/>
      <c r="CC81" s="30"/>
      <c r="CD81" s="30"/>
      <c r="CE81" s="30"/>
      <c r="CF81" s="30"/>
      <c r="CG81" s="30"/>
      <c r="CH81" s="30"/>
      <c r="CI81" s="30"/>
      <c r="CJ81" s="30"/>
      <c r="CK81" s="30"/>
      <c r="CL81" s="30"/>
      <c r="CM81" s="30"/>
      <c r="CN81" s="30"/>
      <c r="CO81" s="30"/>
      <c r="CP81" s="30"/>
      <c r="CQ81" s="30"/>
      <c r="CR81" s="30"/>
      <c r="CS81" s="30"/>
    </row>
    <row r="82" spans="2:97" ht="15" hidden="1" customHeight="1">
      <c r="B82" s="585">
        <v>4</v>
      </c>
      <c r="C82" s="585">
        <v>4</v>
      </c>
      <c r="BY82" s="39"/>
      <c r="BZ82" s="39"/>
      <c r="CA82" s="30"/>
      <c r="CB82" s="30"/>
      <c r="CC82" s="30"/>
      <c r="CD82" s="30"/>
      <c r="CE82" s="30"/>
      <c r="CF82" s="30"/>
      <c r="CG82" s="30"/>
      <c r="CH82" s="30"/>
      <c r="CI82" s="30"/>
      <c r="CJ82" s="30"/>
      <c r="CK82" s="30"/>
      <c r="CL82" s="30"/>
      <c r="CM82" s="30"/>
      <c r="CN82" s="30"/>
      <c r="CO82" s="30"/>
      <c r="CP82" s="30"/>
      <c r="CQ82" s="30"/>
      <c r="CR82" s="30"/>
      <c r="CS82" s="30"/>
    </row>
    <row r="83" spans="2:97" ht="15" hidden="1" customHeight="1">
      <c r="B83" s="585">
        <v>5</v>
      </c>
      <c r="C83" s="585">
        <v>5</v>
      </c>
      <c r="BY83" s="39"/>
      <c r="BZ83" s="39"/>
      <c r="CA83" s="30"/>
      <c r="CB83" s="30"/>
      <c r="CC83" s="30"/>
      <c r="CD83" s="30"/>
      <c r="CE83" s="30"/>
      <c r="CF83" s="30"/>
      <c r="CG83" s="30"/>
      <c r="CH83" s="30"/>
      <c r="CI83" s="30"/>
      <c r="CJ83" s="30"/>
      <c r="CK83" s="30"/>
      <c r="CL83" s="30"/>
      <c r="CM83" s="30"/>
      <c r="CN83" s="30"/>
      <c r="CO83" s="30"/>
      <c r="CP83" s="30"/>
      <c r="CQ83" s="30"/>
      <c r="CR83" s="30"/>
      <c r="CS83" s="30"/>
    </row>
    <row r="84" spans="2:97" ht="15" hidden="1" customHeight="1">
      <c r="B84" s="585">
        <v>6</v>
      </c>
      <c r="C84" s="585">
        <v>6</v>
      </c>
      <c r="BY84" s="39"/>
      <c r="BZ84" s="39"/>
      <c r="CA84" s="30"/>
      <c r="CB84" s="30"/>
      <c r="CC84" s="30"/>
      <c r="CD84" s="30"/>
      <c r="CE84" s="30"/>
      <c r="CF84" s="30"/>
      <c r="CG84" s="30"/>
      <c r="CH84" s="30"/>
      <c r="CI84" s="30"/>
      <c r="CJ84" s="30"/>
      <c r="CK84" s="30"/>
      <c r="CL84" s="30"/>
      <c r="CM84" s="30"/>
      <c r="CN84" s="30"/>
      <c r="CO84" s="30"/>
      <c r="CP84" s="30"/>
      <c r="CQ84" s="30"/>
      <c r="CR84" s="30"/>
      <c r="CS84" s="30"/>
    </row>
    <row r="85" spans="2:97" ht="15" hidden="1" customHeight="1">
      <c r="B85" s="585">
        <v>7</v>
      </c>
      <c r="C85" s="585">
        <v>7</v>
      </c>
      <c r="BY85" s="39"/>
      <c r="BZ85" s="39"/>
      <c r="CA85" s="30"/>
      <c r="CB85" s="30"/>
      <c r="CC85" s="30"/>
      <c r="CD85" s="30"/>
      <c r="CE85" s="30"/>
      <c r="CF85" s="30"/>
      <c r="CG85" s="30"/>
      <c r="CH85" s="30"/>
      <c r="CI85" s="30"/>
      <c r="CJ85" s="30"/>
      <c r="CK85" s="30"/>
      <c r="CL85" s="30"/>
      <c r="CM85" s="30"/>
      <c r="CN85" s="30"/>
      <c r="CO85" s="30"/>
      <c r="CP85" s="30"/>
      <c r="CQ85" s="30"/>
      <c r="CR85" s="30"/>
      <c r="CS85" s="30"/>
    </row>
    <row r="86" spans="2:97" ht="15" hidden="1" customHeight="1">
      <c r="B86" s="585">
        <v>8</v>
      </c>
      <c r="C86" s="585">
        <v>8</v>
      </c>
      <c r="BY86" s="39"/>
      <c r="BZ86" s="39"/>
      <c r="CA86" s="30"/>
      <c r="CB86" s="30"/>
      <c r="CC86" s="30"/>
      <c r="CD86" s="30"/>
      <c r="CE86" s="30"/>
      <c r="CF86" s="30"/>
      <c r="CG86" s="30"/>
      <c r="CH86" s="30"/>
      <c r="CI86" s="30"/>
      <c r="CJ86" s="30"/>
      <c r="CK86" s="30"/>
      <c r="CL86" s="30"/>
      <c r="CM86" s="30"/>
      <c r="CN86" s="30"/>
      <c r="CO86" s="30"/>
      <c r="CP86" s="30"/>
      <c r="CQ86" s="30"/>
      <c r="CR86" s="30"/>
      <c r="CS86" s="30"/>
    </row>
    <row r="87" spans="2:97" ht="15" hidden="1" customHeight="1">
      <c r="B87" s="585">
        <v>9</v>
      </c>
      <c r="C87" s="585">
        <v>9</v>
      </c>
      <c r="BY87" s="39"/>
      <c r="BZ87" s="39"/>
      <c r="CA87" s="30"/>
      <c r="CB87" s="30"/>
      <c r="CC87" s="30"/>
      <c r="CD87" s="30"/>
      <c r="CE87" s="30"/>
      <c r="CF87" s="30"/>
      <c r="CG87" s="30"/>
      <c r="CH87" s="30"/>
      <c r="CI87" s="30"/>
      <c r="CJ87" s="30"/>
      <c r="CK87" s="30"/>
      <c r="CL87" s="30"/>
      <c r="CM87" s="30"/>
      <c r="CN87" s="30"/>
      <c r="CO87" s="30"/>
      <c r="CP87" s="30"/>
      <c r="CQ87" s="30"/>
      <c r="CR87" s="30"/>
      <c r="CS87" s="30"/>
    </row>
    <row r="88" spans="2:97" ht="15" hidden="1" customHeight="1">
      <c r="B88" s="585">
        <v>10</v>
      </c>
      <c r="C88" s="585">
        <v>10</v>
      </c>
      <c r="BY88" s="39"/>
      <c r="BZ88" s="39"/>
      <c r="CA88" s="30"/>
      <c r="CB88" s="30"/>
      <c r="CC88" s="30"/>
      <c r="CD88" s="30"/>
      <c r="CE88" s="30"/>
      <c r="CF88" s="30"/>
      <c r="CG88" s="30"/>
      <c r="CH88" s="30"/>
      <c r="CI88" s="30"/>
      <c r="CJ88" s="30"/>
      <c r="CK88" s="30"/>
      <c r="CL88" s="30"/>
      <c r="CM88" s="30"/>
      <c r="CN88" s="30"/>
      <c r="CO88" s="30"/>
      <c r="CP88" s="30"/>
      <c r="CQ88" s="30"/>
      <c r="CR88" s="30"/>
      <c r="CS88" s="30"/>
    </row>
    <row r="89" spans="2:97" ht="15" hidden="1" customHeight="1">
      <c r="B89" s="585"/>
      <c r="C89" s="585">
        <v>11</v>
      </c>
      <c r="BY89" s="39"/>
      <c r="BZ89" s="39"/>
      <c r="CA89" s="30"/>
      <c r="CB89" s="30"/>
      <c r="CC89" s="30"/>
      <c r="CD89" s="30"/>
      <c r="CE89" s="30"/>
      <c r="CF89" s="30"/>
      <c r="CG89" s="30"/>
      <c r="CH89" s="30"/>
      <c r="CI89" s="30"/>
      <c r="CJ89" s="30"/>
      <c r="CK89" s="30"/>
      <c r="CL89" s="30"/>
      <c r="CM89" s="30"/>
      <c r="CN89" s="30"/>
      <c r="CO89" s="30"/>
      <c r="CP89" s="30"/>
      <c r="CQ89" s="30"/>
      <c r="CR89" s="30"/>
      <c r="CS89" s="30"/>
    </row>
    <row r="90" spans="2:97" ht="15" hidden="1" customHeight="1">
      <c r="B90" s="585"/>
      <c r="C90" s="585">
        <v>12</v>
      </c>
      <c r="BY90" s="39"/>
      <c r="BZ90" s="39"/>
      <c r="CA90" s="30"/>
      <c r="CB90" s="30"/>
      <c r="CC90" s="30"/>
      <c r="CD90" s="30"/>
      <c r="CE90" s="30"/>
      <c r="CF90" s="30"/>
      <c r="CG90" s="30"/>
      <c r="CH90" s="30"/>
      <c r="CI90" s="30"/>
      <c r="CJ90" s="30"/>
      <c r="CK90" s="30"/>
      <c r="CL90" s="30"/>
      <c r="CM90" s="30"/>
      <c r="CN90" s="30"/>
      <c r="CO90" s="30"/>
      <c r="CP90" s="30"/>
      <c r="CQ90" s="30"/>
      <c r="CR90" s="30"/>
      <c r="CS90" s="30"/>
    </row>
    <row r="91" spans="2:97" ht="15" hidden="1" customHeight="1">
      <c r="B91" s="585"/>
      <c r="C91" s="585">
        <v>13</v>
      </c>
      <c r="BY91" s="39"/>
      <c r="BZ91" s="39"/>
      <c r="CA91" s="30"/>
      <c r="CB91" s="30"/>
      <c r="CC91" s="30"/>
      <c r="CD91" s="30"/>
      <c r="CE91" s="30"/>
      <c r="CF91" s="30"/>
      <c r="CG91" s="30"/>
      <c r="CH91" s="30"/>
      <c r="CI91" s="30"/>
      <c r="CJ91" s="30"/>
      <c r="CK91" s="30"/>
      <c r="CL91" s="30"/>
      <c r="CM91" s="30"/>
      <c r="CN91" s="30"/>
      <c r="CO91" s="30"/>
      <c r="CP91" s="30"/>
      <c r="CQ91" s="30"/>
      <c r="CR91" s="30"/>
      <c r="CS91" s="30"/>
    </row>
    <row r="92" spans="2:97" ht="15" hidden="1" customHeight="1">
      <c r="B92" s="585"/>
      <c r="C92" s="585">
        <v>14</v>
      </c>
      <c r="BY92" s="39"/>
      <c r="BZ92" s="39"/>
      <c r="CA92" s="30"/>
      <c r="CB92" s="30"/>
      <c r="CC92" s="30"/>
      <c r="CD92" s="30"/>
      <c r="CE92" s="30"/>
      <c r="CF92" s="30"/>
      <c r="CG92" s="30"/>
      <c r="CH92" s="30"/>
      <c r="CI92" s="30"/>
      <c r="CJ92" s="30"/>
      <c r="CK92" s="30"/>
      <c r="CL92" s="30"/>
      <c r="CM92" s="30"/>
      <c r="CN92" s="30"/>
      <c r="CO92" s="30"/>
      <c r="CP92" s="30"/>
      <c r="CQ92" s="30"/>
      <c r="CR92" s="30"/>
      <c r="CS92" s="30"/>
    </row>
    <row r="93" spans="2:97" ht="15" hidden="1" customHeight="1">
      <c r="B93" s="585"/>
      <c r="C93" s="585">
        <v>15</v>
      </c>
      <c r="BY93" s="39"/>
      <c r="BZ93" s="39"/>
      <c r="CA93" s="30"/>
      <c r="CB93" s="30"/>
      <c r="CC93" s="30"/>
      <c r="CD93" s="30"/>
      <c r="CE93" s="30"/>
      <c r="CF93" s="30"/>
      <c r="CG93" s="30"/>
      <c r="CH93" s="30"/>
      <c r="CI93" s="30"/>
      <c r="CJ93" s="30"/>
      <c r="CK93" s="30"/>
      <c r="CL93" s="30"/>
      <c r="CM93" s="30"/>
      <c r="CN93" s="30"/>
      <c r="CO93" s="30"/>
      <c r="CP93" s="30"/>
      <c r="CQ93" s="30"/>
      <c r="CR93" s="30"/>
      <c r="CS93" s="30"/>
    </row>
    <row r="94" spans="2:97" ht="15" customHeight="1">
      <c r="BY94" s="39"/>
      <c r="BZ94" s="39"/>
      <c r="CA94" s="30"/>
      <c r="CB94" s="30"/>
      <c r="CC94" s="30"/>
      <c r="CD94" s="30"/>
      <c r="CE94" s="30"/>
      <c r="CF94" s="30"/>
      <c r="CG94" s="30"/>
      <c r="CH94" s="30"/>
      <c r="CI94" s="30"/>
      <c r="CJ94" s="30"/>
      <c r="CK94" s="30"/>
      <c r="CL94" s="30"/>
      <c r="CM94" s="30"/>
      <c r="CN94" s="30"/>
      <c r="CO94" s="30"/>
      <c r="CP94" s="30"/>
      <c r="CQ94" s="30"/>
      <c r="CR94" s="30"/>
      <c r="CS94" s="30"/>
    </row>
    <row r="95" spans="2:97" ht="15" customHeight="1">
      <c r="BY95" s="39"/>
      <c r="BZ95" s="39"/>
      <c r="CA95" s="30"/>
      <c r="CB95" s="30"/>
      <c r="CC95" s="30"/>
      <c r="CD95" s="30"/>
      <c r="CE95" s="30"/>
      <c r="CF95" s="30"/>
      <c r="CG95" s="30"/>
      <c r="CH95" s="30"/>
      <c r="CI95" s="30"/>
      <c r="CJ95" s="30"/>
      <c r="CK95" s="30"/>
      <c r="CL95" s="30"/>
      <c r="CM95" s="30"/>
      <c r="CN95" s="30"/>
      <c r="CO95" s="30"/>
      <c r="CP95" s="30"/>
      <c r="CQ95" s="30"/>
      <c r="CR95" s="30"/>
      <c r="CS95" s="30"/>
    </row>
    <row r="96" spans="2:97" ht="15" customHeight="1">
      <c r="BY96" s="39"/>
      <c r="BZ96" s="39"/>
      <c r="CA96" s="30"/>
      <c r="CB96" s="30"/>
      <c r="CC96" s="30"/>
      <c r="CD96" s="30"/>
      <c r="CE96" s="30"/>
      <c r="CF96" s="30"/>
      <c r="CG96" s="30"/>
      <c r="CH96" s="30"/>
      <c r="CI96" s="30"/>
      <c r="CJ96" s="30"/>
      <c r="CK96" s="30"/>
      <c r="CL96" s="30"/>
      <c r="CM96" s="30"/>
      <c r="CN96" s="30"/>
      <c r="CO96" s="30"/>
      <c r="CP96" s="30"/>
      <c r="CQ96" s="30"/>
      <c r="CR96" s="30"/>
      <c r="CS96" s="30"/>
    </row>
    <row r="97" spans="77:97" ht="15" customHeight="1">
      <c r="BY97" s="39"/>
      <c r="BZ97" s="39"/>
      <c r="CA97" s="30"/>
      <c r="CB97" s="30"/>
      <c r="CC97" s="30"/>
      <c r="CD97" s="30"/>
      <c r="CE97" s="30"/>
      <c r="CF97" s="30"/>
      <c r="CG97" s="30"/>
      <c r="CH97" s="30"/>
      <c r="CI97" s="30"/>
      <c r="CJ97" s="30"/>
      <c r="CK97" s="30"/>
      <c r="CL97" s="30"/>
      <c r="CM97" s="30"/>
      <c r="CN97" s="30"/>
      <c r="CO97" s="30"/>
      <c r="CP97" s="30"/>
      <c r="CQ97" s="30"/>
      <c r="CR97" s="30"/>
      <c r="CS97" s="30"/>
    </row>
    <row r="98" spans="77:97" ht="15" customHeight="1">
      <c r="BY98" s="39"/>
      <c r="BZ98" s="39"/>
      <c r="CA98" s="30"/>
      <c r="CB98" s="30"/>
      <c r="CC98" s="30"/>
      <c r="CD98" s="30"/>
      <c r="CE98" s="30"/>
      <c r="CF98" s="30"/>
      <c r="CG98" s="30"/>
      <c r="CH98" s="30"/>
      <c r="CI98" s="30"/>
      <c r="CJ98" s="30"/>
      <c r="CK98" s="30"/>
      <c r="CL98" s="30"/>
      <c r="CM98" s="30"/>
      <c r="CN98" s="30"/>
      <c r="CO98" s="30"/>
      <c r="CP98" s="30"/>
      <c r="CQ98" s="30"/>
      <c r="CR98" s="30"/>
      <c r="CS98" s="30"/>
    </row>
    <row r="99" spans="77:97" ht="15" customHeight="1">
      <c r="BY99" s="39"/>
      <c r="BZ99" s="39"/>
      <c r="CA99" s="30"/>
      <c r="CB99" s="30"/>
      <c r="CC99" s="30"/>
      <c r="CD99" s="30"/>
      <c r="CE99" s="30"/>
      <c r="CF99" s="30"/>
      <c r="CG99" s="30"/>
      <c r="CH99" s="30"/>
      <c r="CI99" s="30"/>
      <c r="CJ99" s="30"/>
      <c r="CK99" s="30"/>
      <c r="CL99" s="30"/>
      <c r="CM99" s="30"/>
      <c r="CN99" s="30"/>
      <c r="CO99" s="30"/>
      <c r="CP99" s="30"/>
      <c r="CQ99" s="30"/>
      <c r="CR99" s="30"/>
      <c r="CS99" s="30"/>
    </row>
    <row r="100" spans="77:97" ht="15" customHeight="1">
      <c r="BY100" s="39"/>
      <c r="BZ100" s="39"/>
      <c r="CA100" s="30"/>
      <c r="CB100" s="30"/>
      <c r="CC100" s="30"/>
      <c r="CD100" s="30"/>
      <c r="CE100" s="30"/>
      <c r="CF100" s="30"/>
      <c r="CG100" s="30"/>
      <c r="CH100" s="30"/>
      <c r="CI100" s="30"/>
      <c r="CJ100" s="30"/>
      <c r="CK100" s="30"/>
      <c r="CL100" s="30"/>
      <c r="CM100" s="30"/>
      <c r="CN100" s="30"/>
      <c r="CO100" s="30"/>
      <c r="CP100" s="30"/>
      <c r="CQ100" s="30"/>
      <c r="CR100" s="30"/>
      <c r="CS100" s="30"/>
    </row>
    <row r="101" spans="77:97" ht="15" customHeight="1">
      <c r="BY101" s="39"/>
      <c r="BZ101" s="39"/>
      <c r="CA101" s="30"/>
      <c r="CB101" s="30"/>
      <c r="CC101" s="30"/>
      <c r="CD101" s="30"/>
      <c r="CE101" s="30"/>
      <c r="CF101" s="30"/>
      <c r="CG101" s="30"/>
      <c r="CH101" s="30"/>
      <c r="CI101" s="30"/>
      <c r="CJ101" s="30"/>
      <c r="CK101" s="30"/>
      <c r="CL101" s="30"/>
      <c r="CM101" s="30"/>
      <c r="CN101" s="30"/>
      <c r="CO101" s="30"/>
      <c r="CP101" s="30"/>
      <c r="CQ101" s="30"/>
      <c r="CR101" s="30"/>
      <c r="CS101" s="30"/>
    </row>
    <row r="102" spans="77:97" ht="15" customHeight="1">
      <c r="BY102" s="39"/>
      <c r="BZ102" s="39"/>
      <c r="CA102" s="30"/>
      <c r="CB102" s="30"/>
      <c r="CC102" s="30"/>
      <c r="CD102" s="30"/>
      <c r="CE102" s="30"/>
      <c r="CF102" s="30"/>
      <c r="CG102" s="30"/>
      <c r="CH102" s="30"/>
      <c r="CI102" s="30"/>
      <c r="CJ102" s="30"/>
      <c r="CK102" s="30"/>
      <c r="CL102" s="30"/>
      <c r="CM102" s="30"/>
      <c r="CN102" s="30"/>
      <c r="CO102" s="30"/>
      <c r="CP102" s="30"/>
      <c r="CQ102" s="30"/>
      <c r="CR102" s="30"/>
      <c r="CS102" s="30"/>
    </row>
    <row r="103" spans="77:97" ht="15" customHeight="1">
      <c r="BY103" s="39"/>
      <c r="BZ103" s="39"/>
      <c r="CA103" s="30"/>
      <c r="CB103" s="30"/>
      <c r="CC103" s="30"/>
      <c r="CD103" s="30"/>
      <c r="CE103" s="30"/>
      <c r="CF103" s="30"/>
      <c r="CG103" s="30"/>
      <c r="CH103" s="30"/>
      <c r="CI103" s="30"/>
      <c r="CJ103" s="30"/>
      <c r="CK103" s="30"/>
      <c r="CL103" s="30"/>
      <c r="CM103" s="30"/>
      <c r="CN103" s="30"/>
      <c r="CO103" s="30"/>
      <c r="CP103" s="30"/>
      <c r="CQ103" s="30"/>
      <c r="CR103" s="30"/>
      <c r="CS103" s="30"/>
    </row>
    <row r="104" spans="77:97" ht="15" customHeight="1">
      <c r="BY104" s="39"/>
      <c r="BZ104" s="39"/>
      <c r="CA104" s="30"/>
      <c r="CB104" s="30"/>
      <c r="CC104" s="30"/>
      <c r="CD104" s="30"/>
      <c r="CE104" s="30"/>
      <c r="CF104" s="30"/>
      <c r="CG104" s="30"/>
      <c r="CH104" s="30"/>
      <c r="CI104" s="30"/>
      <c r="CJ104" s="30"/>
      <c r="CK104" s="30"/>
      <c r="CL104" s="30"/>
      <c r="CM104" s="30"/>
      <c r="CN104" s="30"/>
      <c r="CO104" s="30"/>
      <c r="CP104" s="30"/>
      <c r="CQ104" s="30"/>
      <c r="CR104" s="30"/>
      <c r="CS104" s="30"/>
    </row>
    <row r="105" spans="77:97" ht="15" customHeight="1">
      <c r="BY105" s="39"/>
      <c r="BZ105" s="39"/>
      <c r="CA105" s="30"/>
      <c r="CB105" s="30"/>
      <c r="CC105" s="30"/>
      <c r="CD105" s="30"/>
      <c r="CE105" s="30"/>
      <c r="CF105" s="30"/>
      <c r="CG105" s="30"/>
      <c r="CH105" s="30"/>
      <c r="CI105" s="30"/>
      <c r="CJ105" s="30"/>
      <c r="CK105" s="30"/>
      <c r="CL105" s="30"/>
      <c r="CM105" s="30"/>
      <c r="CN105" s="30"/>
      <c r="CO105" s="30"/>
      <c r="CP105" s="30"/>
      <c r="CQ105" s="30"/>
      <c r="CR105" s="30"/>
      <c r="CS105" s="30"/>
    </row>
    <row r="106" spans="77:97" ht="15" customHeight="1">
      <c r="BY106" s="39"/>
      <c r="BZ106" s="39"/>
      <c r="CA106" s="30"/>
      <c r="CB106" s="30"/>
      <c r="CC106" s="30"/>
      <c r="CD106" s="30"/>
      <c r="CE106" s="30"/>
      <c r="CF106" s="30"/>
      <c r="CG106" s="30"/>
      <c r="CH106" s="30"/>
      <c r="CI106" s="30"/>
      <c r="CJ106" s="30"/>
      <c r="CK106" s="30"/>
      <c r="CL106" s="30"/>
      <c r="CM106" s="30"/>
      <c r="CN106" s="30"/>
      <c r="CO106" s="30"/>
      <c r="CP106" s="30"/>
      <c r="CQ106" s="30"/>
      <c r="CR106" s="30"/>
      <c r="CS106" s="30"/>
    </row>
    <row r="107" spans="77:97" ht="15" customHeight="1">
      <c r="BY107" s="39"/>
      <c r="BZ107" s="39"/>
      <c r="CA107" s="30"/>
      <c r="CB107" s="30"/>
      <c r="CC107" s="30"/>
      <c r="CD107" s="30"/>
      <c r="CE107" s="30"/>
      <c r="CF107" s="30"/>
      <c r="CG107" s="30"/>
      <c r="CH107" s="30"/>
      <c r="CI107" s="30"/>
      <c r="CJ107" s="30"/>
      <c r="CK107" s="30"/>
      <c r="CL107" s="30"/>
      <c r="CM107" s="30"/>
      <c r="CN107" s="30"/>
      <c r="CO107" s="30"/>
      <c r="CP107" s="30"/>
      <c r="CQ107" s="30"/>
      <c r="CR107" s="30"/>
      <c r="CS107" s="30"/>
    </row>
    <row r="108" spans="77:97" ht="15" customHeight="1">
      <c r="BY108" s="39"/>
      <c r="BZ108" s="39"/>
      <c r="CA108" s="30"/>
      <c r="CB108" s="30"/>
      <c r="CC108" s="30"/>
      <c r="CD108" s="30"/>
      <c r="CE108" s="30"/>
      <c r="CF108" s="30"/>
      <c r="CG108" s="30"/>
      <c r="CH108" s="30"/>
      <c r="CI108" s="30"/>
      <c r="CJ108" s="30"/>
      <c r="CK108" s="30"/>
      <c r="CL108" s="30"/>
      <c r="CM108" s="30"/>
      <c r="CN108" s="30"/>
      <c r="CO108" s="30"/>
      <c r="CP108" s="30"/>
      <c r="CQ108" s="30"/>
      <c r="CR108" s="30"/>
      <c r="CS108" s="30"/>
    </row>
    <row r="109" spans="77:97" ht="15" customHeight="1">
      <c r="BY109" s="39"/>
      <c r="BZ109" s="39"/>
      <c r="CA109" s="30"/>
      <c r="CB109" s="30"/>
      <c r="CC109" s="30"/>
      <c r="CD109" s="30"/>
      <c r="CE109" s="30"/>
      <c r="CF109" s="30"/>
      <c r="CG109" s="30"/>
      <c r="CH109" s="30"/>
      <c r="CI109" s="30"/>
      <c r="CJ109" s="30"/>
      <c r="CK109" s="30"/>
      <c r="CL109" s="30"/>
      <c r="CM109" s="30"/>
      <c r="CN109" s="30"/>
      <c r="CO109" s="30"/>
      <c r="CP109" s="30"/>
      <c r="CQ109" s="30"/>
      <c r="CR109" s="30"/>
      <c r="CS109" s="30"/>
    </row>
    <row r="110" spans="77:97" ht="15" customHeight="1">
      <c r="BY110" s="39"/>
      <c r="BZ110" s="39"/>
      <c r="CA110" s="30"/>
      <c r="CB110" s="30"/>
      <c r="CC110" s="30"/>
      <c r="CD110" s="30"/>
      <c r="CE110" s="30"/>
      <c r="CF110" s="30"/>
      <c r="CG110" s="30"/>
      <c r="CH110" s="30"/>
      <c r="CI110" s="30"/>
      <c r="CJ110" s="30"/>
      <c r="CK110" s="30"/>
      <c r="CL110" s="30"/>
      <c r="CM110" s="30"/>
      <c r="CN110" s="30"/>
      <c r="CO110" s="30"/>
      <c r="CP110" s="30"/>
      <c r="CQ110" s="30"/>
      <c r="CR110" s="30"/>
      <c r="CS110" s="30"/>
    </row>
    <row r="111" spans="77:97" ht="15" customHeight="1">
      <c r="BY111" s="39"/>
      <c r="BZ111" s="39"/>
      <c r="CA111" s="30"/>
      <c r="CB111" s="30"/>
      <c r="CC111" s="30"/>
      <c r="CD111" s="30"/>
      <c r="CE111" s="30"/>
      <c r="CF111" s="30"/>
      <c r="CG111" s="30"/>
      <c r="CH111" s="30"/>
      <c r="CI111" s="30"/>
      <c r="CJ111" s="30"/>
      <c r="CK111" s="30"/>
      <c r="CL111" s="30"/>
      <c r="CM111" s="30"/>
      <c r="CN111" s="30"/>
      <c r="CO111" s="30"/>
      <c r="CP111" s="30"/>
      <c r="CQ111" s="30"/>
      <c r="CR111" s="30"/>
      <c r="CS111" s="30"/>
    </row>
    <row r="112" spans="77:97" ht="15" customHeight="1">
      <c r="BY112" s="39"/>
      <c r="BZ112" s="39"/>
      <c r="CA112" s="30"/>
      <c r="CB112" s="30"/>
      <c r="CC112" s="30"/>
      <c r="CD112" s="30"/>
      <c r="CE112" s="30"/>
      <c r="CF112" s="30"/>
      <c r="CG112" s="30"/>
      <c r="CH112" s="30"/>
      <c r="CI112" s="30"/>
      <c r="CJ112" s="30"/>
      <c r="CK112" s="30"/>
      <c r="CL112" s="30"/>
      <c r="CM112" s="30"/>
      <c r="CN112" s="30"/>
      <c r="CO112" s="30"/>
      <c r="CP112" s="30"/>
      <c r="CQ112" s="30"/>
      <c r="CR112" s="30"/>
      <c r="CS112" s="30"/>
    </row>
    <row r="113" spans="77:97" ht="15" customHeight="1">
      <c r="BY113" s="39"/>
      <c r="BZ113" s="39"/>
      <c r="CA113" s="30"/>
      <c r="CB113" s="30"/>
      <c r="CC113" s="30"/>
      <c r="CD113" s="30"/>
      <c r="CE113" s="30"/>
      <c r="CF113" s="30"/>
      <c r="CG113" s="30"/>
      <c r="CH113" s="30"/>
      <c r="CI113" s="30"/>
      <c r="CJ113" s="30"/>
      <c r="CK113" s="30"/>
      <c r="CL113" s="30"/>
      <c r="CM113" s="30"/>
      <c r="CN113" s="30"/>
      <c r="CO113" s="30"/>
      <c r="CP113" s="30"/>
      <c r="CQ113" s="30"/>
      <c r="CR113" s="30"/>
      <c r="CS113" s="30"/>
    </row>
    <row r="114" spans="77:97" ht="15" customHeight="1">
      <c r="BY114" s="39"/>
      <c r="BZ114" s="39"/>
      <c r="CA114" s="30"/>
      <c r="CB114" s="30"/>
      <c r="CC114" s="30"/>
      <c r="CD114" s="30"/>
      <c r="CE114" s="30"/>
      <c r="CF114" s="30"/>
      <c r="CG114" s="30"/>
      <c r="CH114" s="30"/>
      <c r="CI114" s="30"/>
      <c r="CJ114" s="30"/>
      <c r="CK114" s="30"/>
      <c r="CL114" s="30"/>
      <c r="CM114" s="30"/>
      <c r="CN114" s="30"/>
      <c r="CO114" s="30"/>
      <c r="CP114" s="30"/>
      <c r="CQ114" s="30"/>
      <c r="CR114" s="30"/>
      <c r="CS114" s="30"/>
    </row>
  </sheetData>
  <sheetProtection autoFilter="0"/>
  <autoFilter ref="CA12:CB62"/>
  <mergeCells count="131">
    <mergeCell ref="BC7:BC12"/>
    <mergeCell ref="L7:L12"/>
    <mergeCell ref="CA10:CA12"/>
    <mergeCell ref="BR5:BR12"/>
    <mergeCell ref="E5:BK5"/>
    <mergeCell ref="BK7:BK12"/>
    <mergeCell ref="BP5:BP12"/>
    <mergeCell ref="BQ5:BQ12"/>
    <mergeCell ref="BV11:BV12"/>
    <mergeCell ref="BU11:BU12"/>
    <mergeCell ref="BT11:BT12"/>
    <mergeCell ref="BT10:BV10"/>
    <mergeCell ref="BM6:BM12"/>
    <mergeCell ref="BM5:BO5"/>
    <mergeCell ref="BN6:BN12"/>
    <mergeCell ref="BO6:BO12"/>
    <mergeCell ref="AY6:BI6"/>
    <mergeCell ref="E7:E12"/>
    <mergeCell ref="M7:M12"/>
    <mergeCell ref="N7:N12"/>
    <mergeCell ref="BD7:BD12"/>
    <mergeCell ref="BE7:BE12"/>
    <mergeCell ref="BF7:BF12"/>
    <mergeCell ref="AZ7:AZ12"/>
    <mergeCell ref="BA7:BA12"/>
    <mergeCell ref="E3:BI4"/>
    <mergeCell ref="CN2:CO3"/>
    <mergeCell ref="CL3:CM3"/>
    <mergeCell ref="CF3:CG3"/>
    <mergeCell ref="CH3:CI3"/>
    <mergeCell ref="CJ3:CK3"/>
    <mergeCell ref="CF2:CM2"/>
    <mergeCell ref="BI7:BI12"/>
    <mergeCell ref="AV7:AV12"/>
    <mergeCell ref="AW7:AW12"/>
    <mergeCell ref="AY7:AY12"/>
    <mergeCell ref="BG7:BG12"/>
    <mergeCell ref="BH7:BH12"/>
    <mergeCell ref="AH6:AW6"/>
    <mergeCell ref="O7:O12"/>
    <mergeCell ref="Q6:AF6"/>
    <mergeCell ref="AU7:AU12"/>
    <mergeCell ref="AL7:AL12"/>
    <mergeCell ref="AM7:AM12"/>
    <mergeCell ref="AN7:AN12"/>
    <mergeCell ref="AO7:AO12"/>
    <mergeCell ref="BB7:BB12"/>
    <mergeCell ref="Q7:Q12"/>
    <mergeCell ref="AT7:AT12"/>
    <mergeCell ref="AR7:AR12"/>
    <mergeCell ref="AH7:AH12"/>
    <mergeCell ref="AC7:AC12"/>
    <mergeCell ref="R7:R12"/>
    <mergeCell ref="S7:S12"/>
    <mergeCell ref="T7:T12"/>
    <mergeCell ref="U7:U12"/>
    <mergeCell ref="V7:V12"/>
    <mergeCell ref="W7:W12"/>
    <mergeCell ref="X7:X12"/>
    <mergeCell ref="Y7:Y12"/>
    <mergeCell ref="Z7:Z12"/>
    <mergeCell ref="AA7:AA12"/>
    <mergeCell ref="AP7:AP12"/>
    <mergeCell ref="AD7:AD12"/>
    <mergeCell ref="AE7:AE12"/>
    <mergeCell ref="AF7:AF12"/>
    <mergeCell ref="AB7:AB12"/>
    <mergeCell ref="AS7:AS12"/>
    <mergeCell ref="AI7:AI12"/>
    <mergeCell ref="AJ7:AJ12"/>
    <mergeCell ref="AK7:AK12"/>
    <mergeCell ref="AQ7:AQ12"/>
    <mergeCell ref="B23:D23"/>
    <mergeCell ref="B22:D22"/>
    <mergeCell ref="B21:D21"/>
    <mergeCell ref="B24:D24"/>
    <mergeCell ref="B28:D28"/>
    <mergeCell ref="B27:D27"/>
    <mergeCell ref="B26:D26"/>
    <mergeCell ref="B25:D25"/>
    <mergeCell ref="Q66:AA66"/>
    <mergeCell ref="B62:D62"/>
    <mergeCell ref="B61:D61"/>
    <mergeCell ref="B55:D55"/>
    <mergeCell ref="B54:D54"/>
    <mergeCell ref="B53:D53"/>
    <mergeCell ref="B52:D52"/>
    <mergeCell ref="B51:D51"/>
    <mergeCell ref="B50:D50"/>
    <mergeCell ref="B49:D49"/>
    <mergeCell ref="B48:D48"/>
    <mergeCell ref="B47:D47"/>
    <mergeCell ref="B46:D46"/>
    <mergeCell ref="B29:D29"/>
    <mergeCell ref="B45:D45"/>
    <mergeCell ref="B44:D44"/>
    <mergeCell ref="E6:O6"/>
    <mergeCell ref="B20:D20"/>
    <mergeCell ref="B19:D19"/>
    <mergeCell ref="B18:D18"/>
    <mergeCell ref="B17:D17"/>
    <mergeCell ref="B16:D16"/>
    <mergeCell ref="B15:D15"/>
    <mergeCell ref="B14:D14"/>
    <mergeCell ref="B13:D13"/>
    <mergeCell ref="B12:D12"/>
    <mergeCell ref="H7:H12"/>
    <mergeCell ref="I7:I12"/>
    <mergeCell ref="J7:J12"/>
    <mergeCell ref="K7:K12"/>
    <mergeCell ref="F7:F12"/>
    <mergeCell ref="G7:G12"/>
    <mergeCell ref="B56:D56"/>
    <mergeCell ref="B57:D57"/>
    <mergeCell ref="B58:D58"/>
    <mergeCell ref="B59:D59"/>
    <mergeCell ref="B60:D60"/>
    <mergeCell ref="B43:D43"/>
    <mergeCell ref="B42:D42"/>
    <mergeCell ref="B31:D31"/>
    <mergeCell ref="B30:D30"/>
    <mergeCell ref="B36:D36"/>
    <mergeCell ref="B35:D35"/>
    <mergeCell ref="B34:D34"/>
    <mergeCell ref="B33:D33"/>
    <mergeCell ref="B32:D32"/>
    <mergeCell ref="B41:D41"/>
    <mergeCell ref="B40:D40"/>
    <mergeCell ref="B39:D39"/>
    <mergeCell ref="B38:D38"/>
    <mergeCell ref="B37:D37"/>
  </mergeCells>
  <conditionalFormatting sqref="BM13:BN62">
    <cfRule type="cellIs" dxfId="37" priority="27" operator="lessThan">
      <formula>51</formula>
    </cfRule>
  </conditionalFormatting>
  <conditionalFormatting sqref="BK13:BK62 Q13:AF62 AH13:AW62 AY13:BI62 BM13:BV62 A13:O62">
    <cfRule type="expression" dxfId="36" priority="21">
      <formula>ROW()=CELL("Fila")</formula>
    </cfRule>
  </conditionalFormatting>
  <conditionalFormatting sqref="E7:N7 Q7:AE7 AH7:AV7 AY7:BH7 BM6:BO12 BP5:BS5 BQ6:BQ12 BS11:BV12 BS6:BS10 E8:E12 M8:N12 Q8:Q12 AD8:AE12 AA8:AB12 AH8:AH12 AT8:AV12 AR8:AR12 AY8:AY12 BG8:BH12">
    <cfRule type="expression" dxfId="35" priority="20">
      <formula>COLUMN()=CELL("Columna")</formula>
    </cfRule>
  </conditionalFormatting>
  <conditionalFormatting sqref="CA13:CA62">
    <cfRule type="top10" dxfId="34" priority="654" bottom="1" rank="10"/>
  </conditionalFormatting>
  <conditionalFormatting sqref="BT13:BT62">
    <cfRule type="cellIs" dxfId="33" priority="4" operator="lessThan">
      <formula>51</formula>
    </cfRule>
  </conditionalFormatting>
  <conditionalFormatting sqref="BP13:BP62">
    <cfRule type="cellIs" dxfId="32" priority="3" operator="equal">
      <formula>"RETIRADO"</formula>
    </cfRule>
  </conditionalFormatting>
  <conditionalFormatting sqref="BQ13:BS62">
    <cfRule type="cellIs" dxfId="31" priority="2" operator="equal">
      <formula>"REPROBADO"</formula>
    </cfRule>
  </conditionalFormatting>
  <conditionalFormatting sqref="BR13:BR62">
    <cfRule type="top10" dxfId="30" priority="1" bottom="1" rank="10"/>
  </conditionalFormatting>
  <dataValidations count="6">
    <dataValidation type="decimal" allowBlank="1" showInputMessage="1" showErrorMessage="1" errorTitle="VALOR INCORRECTO" error="Solo se aceptan valores entre 1 y 5." sqref="AY13:BH62 E13:N62">
      <formula1>1</formula1>
      <formula2>5</formula2>
    </dataValidation>
    <dataValidation type="decimal" allowBlank="1" showErrorMessage="1" errorTitle="VALOR INCORRECTO" error="Solo se aceptan valores entre 1 y 40." sqref="AH13:AV62">
      <formula1>1</formula1>
      <formula2>40</formula2>
    </dataValidation>
    <dataValidation type="decimal" allowBlank="1" showErrorMessage="1" errorTitle="VALOR INCORRECTO" error="Solo se aceptan valores entre 1 y 5." sqref="BK13:BK62">
      <formula1>1</formula1>
      <formula2>5</formula2>
    </dataValidation>
    <dataValidation type="decimal" allowBlank="1" showErrorMessage="1" errorTitle="VALOR INCORRECTO" error="Solo se aceptan valores entre 1 y 45." sqref="Q13:AE62">
      <formula1>1</formula1>
      <formula2>45</formula2>
    </dataValidation>
    <dataValidation type="list" allowBlank="1" showInputMessage="1" showErrorMessage="1" sqref="C71 C74">
      <formula1>$B$79:$B$88</formula1>
    </dataValidation>
    <dataValidation type="list" allowBlank="1" showInputMessage="1" showErrorMessage="1" sqref="C72:C73">
      <formula1>$C$79:$C$93</formula1>
    </dataValidation>
  </dataValidations>
  <pageMargins left="0.78740157480314965" right="0.39370078740157483" top="0.39370078740157483" bottom="0.39370078740157483" header="0.31496062992125984" footer="0.31496062992125984"/>
  <pageSetup scale="48" fitToHeight="0" orientation="portrait" horizontalDpi="4294967294"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57"/>
  <sheetViews>
    <sheetView showGridLines="0" showRowColHeaders="0" zoomScale="85" zoomScaleNormal="85" workbookViewId="0">
      <selection activeCell="F9" sqref="F9"/>
    </sheetView>
  </sheetViews>
  <sheetFormatPr baseColWidth="10" defaultRowHeight="15.75"/>
  <cols>
    <col min="1" max="1" width="11" style="503" customWidth="1"/>
    <col min="2" max="2" width="35.5" style="503" customWidth="1"/>
    <col min="3" max="16384" width="11" style="503"/>
  </cols>
  <sheetData>
    <row r="1" spans="1:9" ht="18.75">
      <c r="A1" s="845" t="s">
        <v>326</v>
      </c>
      <c r="B1" s="845"/>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373</v>
      </c>
      <c r="E5" s="507"/>
      <c r="G5" s="509"/>
      <c r="H5" s="505"/>
    </row>
    <row r="7" spans="1:9" ht="20.25" customHeight="1">
      <c r="A7" s="574" t="s">
        <v>307</v>
      </c>
      <c r="B7" s="574" t="s">
        <v>325</v>
      </c>
      <c r="C7" s="574" t="s">
        <v>294</v>
      </c>
      <c r="D7" s="574" t="s">
        <v>382</v>
      </c>
    </row>
    <row r="8" spans="1:9">
      <c r="A8" s="502" t="s">
        <v>328</v>
      </c>
      <c r="B8" s="502" t="str">
        <f>IF(FILIACIÓN!B11="","",FILIACIÓN!B11)</f>
        <v/>
      </c>
      <c r="C8" s="538" t="str">
        <f>IFERROR('2DO TRIMESTRE'!BN13,"")</f>
        <v/>
      </c>
      <c r="D8" s="502" t="str">
        <f t="shared" ref="D8:D57" si="0">IFERROR(RANK(C8,$C$8:$C$57),"")</f>
        <v/>
      </c>
    </row>
    <row r="9" spans="1:9">
      <c r="A9" s="502" t="s">
        <v>329</v>
      </c>
      <c r="B9" s="502" t="str">
        <f>IF(FILIACIÓN!B12="","",FILIACIÓN!B12)</f>
        <v/>
      </c>
      <c r="C9" s="538" t="str">
        <f>IFERROR('2DO TRIMESTRE'!BN14,"")</f>
        <v/>
      </c>
      <c r="D9" s="502" t="str">
        <f t="shared" si="0"/>
        <v/>
      </c>
    </row>
    <row r="10" spans="1:9">
      <c r="A10" s="502" t="s">
        <v>330</v>
      </c>
      <c r="B10" s="502" t="str">
        <f>IF(FILIACIÓN!B13="","",FILIACIÓN!B13)</f>
        <v/>
      </c>
      <c r="C10" s="538" t="str">
        <f>IFERROR('2DO TRIMESTRE'!BN15,"")</f>
        <v/>
      </c>
      <c r="D10" s="502" t="str">
        <f t="shared" si="0"/>
        <v/>
      </c>
    </row>
    <row r="11" spans="1:9">
      <c r="A11" s="502" t="s">
        <v>331</v>
      </c>
      <c r="B11" s="502" t="str">
        <f>IF(FILIACIÓN!B14="","",FILIACIÓN!B14)</f>
        <v/>
      </c>
      <c r="C11" s="538" t="str">
        <f>IFERROR('2DO TRIMESTRE'!BN16,"")</f>
        <v/>
      </c>
      <c r="D11" s="502" t="str">
        <f t="shared" si="0"/>
        <v/>
      </c>
    </row>
    <row r="12" spans="1:9">
      <c r="A12" s="502" t="s">
        <v>332</v>
      </c>
      <c r="B12" s="502" t="str">
        <f>IF(FILIACIÓN!B15="","",FILIACIÓN!B15)</f>
        <v/>
      </c>
      <c r="C12" s="538" t="str">
        <f>IFERROR('2DO TRIMESTRE'!BN17,"")</f>
        <v/>
      </c>
      <c r="D12" s="502" t="str">
        <f t="shared" si="0"/>
        <v/>
      </c>
    </row>
    <row r="13" spans="1:9">
      <c r="A13" s="502" t="s">
        <v>333</v>
      </c>
      <c r="B13" s="502" t="str">
        <f>IF(FILIACIÓN!B16="","",FILIACIÓN!B16)</f>
        <v/>
      </c>
      <c r="C13" s="538" t="str">
        <f>IFERROR('2DO TRIMESTRE'!BN18,"")</f>
        <v/>
      </c>
      <c r="D13" s="502" t="str">
        <f t="shared" si="0"/>
        <v/>
      </c>
    </row>
    <row r="14" spans="1:9">
      <c r="A14" s="502" t="s">
        <v>334</v>
      </c>
      <c r="B14" s="502" t="str">
        <f>IF(FILIACIÓN!B17="","",FILIACIÓN!B17)</f>
        <v/>
      </c>
      <c r="C14" s="538" t="str">
        <f>IFERROR('2DO TRIMESTRE'!BN19,"")</f>
        <v/>
      </c>
      <c r="D14" s="502" t="str">
        <f t="shared" si="0"/>
        <v/>
      </c>
    </row>
    <row r="15" spans="1:9">
      <c r="A15" s="502" t="s">
        <v>335</v>
      </c>
      <c r="B15" s="502" t="str">
        <f>IF(FILIACIÓN!B18="","",FILIACIÓN!B18)</f>
        <v/>
      </c>
      <c r="C15" s="538" t="str">
        <f>IFERROR('2DO TRIMESTRE'!BN20,"")</f>
        <v/>
      </c>
      <c r="D15" s="502" t="str">
        <f t="shared" si="0"/>
        <v/>
      </c>
    </row>
    <row r="16" spans="1:9">
      <c r="A16" s="502" t="s">
        <v>336</v>
      </c>
      <c r="B16" s="502" t="str">
        <f>IF(FILIACIÓN!B19="","",FILIACIÓN!B19)</f>
        <v/>
      </c>
      <c r="C16" s="538" t="str">
        <f>IFERROR('2DO TRIMESTRE'!BN21,"")</f>
        <v/>
      </c>
      <c r="D16" s="502" t="str">
        <f t="shared" si="0"/>
        <v/>
      </c>
    </row>
    <row r="17" spans="1:4">
      <c r="A17" s="502" t="s">
        <v>337</v>
      </c>
      <c r="B17" s="502" t="str">
        <f>IF(FILIACIÓN!B20="","",FILIACIÓN!B20)</f>
        <v/>
      </c>
      <c r="C17" s="538" t="str">
        <f>IFERROR('2DO TRIMESTRE'!BN22,"")</f>
        <v/>
      </c>
      <c r="D17" s="502" t="str">
        <f t="shared" si="0"/>
        <v/>
      </c>
    </row>
    <row r="18" spans="1:4" hidden="1">
      <c r="A18" s="502" t="s">
        <v>338</v>
      </c>
      <c r="B18" s="502" t="str">
        <f>IF(FILIACIÓN!B21="","",FILIACIÓN!B21)</f>
        <v/>
      </c>
      <c r="C18" s="538" t="str">
        <f>IFERROR('2DO TRIMESTRE'!BN23,"")</f>
        <v/>
      </c>
      <c r="D18" s="502" t="str">
        <f t="shared" si="0"/>
        <v/>
      </c>
    </row>
    <row r="19" spans="1:4" hidden="1">
      <c r="A19" s="502" t="s">
        <v>339</v>
      </c>
      <c r="B19" s="502" t="str">
        <f>IF(FILIACIÓN!B22="","",FILIACIÓN!B22)</f>
        <v/>
      </c>
      <c r="C19" s="538" t="str">
        <f>IFERROR('2DO TRIMESTRE'!BN24,"")</f>
        <v/>
      </c>
      <c r="D19" s="502" t="str">
        <f t="shared" si="0"/>
        <v/>
      </c>
    </row>
    <row r="20" spans="1:4" hidden="1">
      <c r="A20" s="502" t="s">
        <v>340</v>
      </c>
      <c r="B20" s="502" t="str">
        <f>IF(FILIACIÓN!B23="","",FILIACIÓN!B23)</f>
        <v/>
      </c>
      <c r="C20" s="538" t="str">
        <f>IFERROR('2DO TRIMESTRE'!BN25,"")</f>
        <v/>
      </c>
      <c r="D20" s="502" t="str">
        <f t="shared" si="0"/>
        <v/>
      </c>
    </row>
    <row r="21" spans="1:4" hidden="1">
      <c r="A21" s="502" t="s">
        <v>341</v>
      </c>
      <c r="B21" s="502" t="str">
        <f>IF(FILIACIÓN!B24="","",FILIACIÓN!B24)</f>
        <v/>
      </c>
      <c r="C21" s="538" t="str">
        <f>IFERROR('2DO TRIMESTRE'!BN26,"")</f>
        <v/>
      </c>
      <c r="D21" s="502" t="str">
        <f t="shared" si="0"/>
        <v/>
      </c>
    </row>
    <row r="22" spans="1:4" hidden="1">
      <c r="A22" s="502" t="s">
        <v>342</v>
      </c>
      <c r="B22" s="502" t="str">
        <f>IF(FILIACIÓN!B25="","",FILIACIÓN!B25)</f>
        <v/>
      </c>
      <c r="C22" s="538" t="str">
        <f>IFERROR('2DO TRIMESTRE'!BN27,"")</f>
        <v/>
      </c>
      <c r="D22" s="502" t="str">
        <f t="shared" si="0"/>
        <v/>
      </c>
    </row>
    <row r="23" spans="1:4" hidden="1">
      <c r="A23" s="502" t="s">
        <v>343</v>
      </c>
      <c r="B23" s="502" t="str">
        <f>IF(FILIACIÓN!B26="","",FILIACIÓN!B26)</f>
        <v/>
      </c>
      <c r="C23" s="538" t="str">
        <f>IFERROR('2DO TRIMESTRE'!BN28,"")</f>
        <v/>
      </c>
      <c r="D23" s="502" t="str">
        <f t="shared" si="0"/>
        <v/>
      </c>
    </row>
    <row r="24" spans="1:4" hidden="1">
      <c r="A24" s="502" t="s">
        <v>344</v>
      </c>
      <c r="B24" s="502" t="str">
        <f>IF(FILIACIÓN!B27="","",FILIACIÓN!B27)</f>
        <v/>
      </c>
      <c r="C24" s="538" t="str">
        <f>IFERROR('2DO TRIMESTRE'!BN29,"")</f>
        <v/>
      </c>
      <c r="D24" s="502" t="str">
        <f t="shared" si="0"/>
        <v/>
      </c>
    </row>
    <row r="25" spans="1:4" hidden="1">
      <c r="A25" s="502" t="s">
        <v>345</v>
      </c>
      <c r="B25" s="502" t="str">
        <f>IF(FILIACIÓN!B28="","",FILIACIÓN!B28)</f>
        <v/>
      </c>
      <c r="C25" s="538" t="str">
        <f>IFERROR('2DO TRIMESTRE'!BN30,"")</f>
        <v/>
      </c>
      <c r="D25" s="502" t="str">
        <f t="shared" si="0"/>
        <v/>
      </c>
    </row>
    <row r="26" spans="1:4" hidden="1">
      <c r="A26" s="502" t="s">
        <v>346</v>
      </c>
      <c r="B26" s="502" t="str">
        <f>IF(FILIACIÓN!B29="","",FILIACIÓN!B29)</f>
        <v/>
      </c>
      <c r="C26" s="538" t="str">
        <f>IFERROR('2DO TRIMESTRE'!BN31,"")</f>
        <v/>
      </c>
      <c r="D26" s="502" t="str">
        <f t="shared" si="0"/>
        <v/>
      </c>
    </row>
    <row r="27" spans="1:4" hidden="1">
      <c r="A27" s="502" t="s">
        <v>347</v>
      </c>
      <c r="B27" s="502" t="str">
        <f>IF(FILIACIÓN!B30="","",FILIACIÓN!B30)</f>
        <v/>
      </c>
      <c r="C27" s="538" t="str">
        <f>IFERROR('2DO TRIMESTRE'!BN32,"")</f>
        <v/>
      </c>
      <c r="D27" s="502" t="str">
        <f t="shared" si="0"/>
        <v/>
      </c>
    </row>
    <row r="28" spans="1:4" hidden="1">
      <c r="A28" s="502" t="s">
        <v>348</v>
      </c>
      <c r="B28" s="502" t="str">
        <f>IF(FILIACIÓN!B31="","",FILIACIÓN!B31)</f>
        <v/>
      </c>
      <c r="C28" s="538" t="str">
        <f>IFERROR('2DO TRIMESTRE'!BN33,"")</f>
        <v/>
      </c>
      <c r="D28" s="502" t="str">
        <f t="shared" si="0"/>
        <v/>
      </c>
    </row>
    <row r="29" spans="1:4" hidden="1">
      <c r="A29" s="502" t="s">
        <v>349</v>
      </c>
      <c r="B29" s="502" t="str">
        <f>IF(FILIACIÓN!B32="","",FILIACIÓN!B32)</f>
        <v/>
      </c>
      <c r="C29" s="538" t="str">
        <f>IFERROR('2DO TRIMESTRE'!BN34,"")</f>
        <v/>
      </c>
      <c r="D29" s="502" t="str">
        <f t="shared" si="0"/>
        <v/>
      </c>
    </row>
    <row r="30" spans="1:4" hidden="1">
      <c r="A30" s="502" t="s">
        <v>350</v>
      </c>
      <c r="B30" s="502" t="str">
        <f>IF(FILIACIÓN!B33="","",FILIACIÓN!B33)</f>
        <v/>
      </c>
      <c r="C30" s="538" t="str">
        <f>IFERROR('2DO TRIMESTRE'!BN35,"")</f>
        <v/>
      </c>
      <c r="D30" s="502" t="str">
        <f t="shared" si="0"/>
        <v/>
      </c>
    </row>
    <row r="31" spans="1:4" hidden="1">
      <c r="A31" s="502" t="s">
        <v>351</v>
      </c>
      <c r="B31" s="502" t="str">
        <f>IF(FILIACIÓN!B34="","",FILIACIÓN!B34)</f>
        <v/>
      </c>
      <c r="C31" s="538" t="str">
        <f>IFERROR('2DO TRIMESTRE'!BN36,"")</f>
        <v/>
      </c>
      <c r="D31" s="502" t="str">
        <f t="shared" si="0"/>
        <v/>
      </c>
    </row>
    <row r="32" spans="1:4" hidden="1">
      <c r="A32" s="502" t="s">
        <v>352</v>
      </c>
      <c r="B32" s="502" t="str">
        <f>IF(FILIACIÓN!B35="","",FILIACIÓN!B35)</f>
        <v/>
      </c>
      <c r="C32" s="538" t="str">
        <f>IFERROR('2DO TRIMESTRE'!BN37,"")</f>
        <v/>
      </c>
      <c r="D32" s="502" t="str">
        <f t="shared" si="0"/>
        <v/>
      </c>
    </row>
    <row r="33" spans="1:4" hidden="1">
      <c r="A33" s="502" t="s">
        <v>353</v>
      </c>
      <c r="B33" s="502" t="str">
        <f>IF(FILIACIÓN!B36="","",FILIACIÓN!B36)</f>
        <v/>
      </c>
      <c r="C33" s="538" t="str">
        <f>IFERROR('2DO TRIMESTRE'!BN38,"")</f>
        <v/>
      </c>
      <c r="D33" s="502" t="str">
        <f t="shared" si="0"/>
        <v/>
      </c>
    </row>
    <row r="34" spans="1:4" hidden="1">
      <c r="A34" s="502" t="s">
        <v>354</v>
      </c>
      <c r="B34" s="502" t="str">
        <f>IF(FILIACIÓN!B37="","",FILIACIÓN!B37)</f>
        <v/>
      </c>
      <c r="C34" s="538" t="str">
        <f>IFERROR('2DO TRIMESTRE'!BN39,"")</f>
        <v/>
      </c>
      <c r="D34" s="502" t="str">
        <f t="shared" si="0"/>
        <v/>
      </c>
    </row>
    <row r="35" spans="1:4" hidden="1">
      <c r="A35" s="502" t="s">
        <v>355</v>
      </c>
      <c r="B35" s="502" t="str">
        <f>IF(FILIACIÓN!B38="","",FILIACIÓN!B38)</f>
        <v/>
      </c>
      <c r="C35" s="538" t="str">
        <f>IFERROR('2DO TRIMESTRE'!BN40,"")</f>
        <v/>
      </c>
      <c r="D35" s="502" t="str">
        <f t="shared" si="0"/>
        <v/>
      </c>
    </row>
    <row r="36" spans="1:4" hidden="1">
      <c r="A36" s="502" t="s">
        <v>356</v>
      </c>
      <c r="B36" s="502" t="str">
        <f>IF(FILIACIÓN!B39="","",FILIACIÓN!B39)</f>
        <v/>
      </c>
      <c r="C36" s="538" t="str">
        <f>IFERROR('2DO TRIMESTRE'!BN41,"")</f>
        <v/>
      </c>
      <c r="D36" s="502" t="str">
        <f t="shared" si="0"/>
        <v/>
      </c>
    </row>
    <row r="37" spans="1:4" hidden="1">
      <c r="A37" s="502" t="s">
        <v>357</v>
      </c>
      <c r="B37" s="502" t="str">
        <f>IF(FILIACIÓN!B40="","",FILIACIÓN!B40)</f>
        <v/>
      </c>
      <c r="C37" s="538" t="str">
        <f>IFERROR('2DO TRIMESTRE'!BN42,"")</f>
        <v/>
      </c>
      <c r="D37" s="502" t="str">
        <f t="shared" si="0"/>
        <v/>
      </c>
    </row>
    <row r="38" spans="1:4" hidden="1">
      <c r="A38" s="502" t="s">
        <v>358</v>
      </c>
      <c r="B38" s="502" t="str">
        <f>IF(FILIACIÓN!B41="","",FILIACIÓN!B41)</f>
        <v/>
      </c>
      <c r="C38" s="538" t="str">
        <f>IFERROR('2DO TRIMESTRE'!BN43,"")</f>
        <v/>
      </c>
      <c r="D38" s="502" t="str">
        <f t="shared" si="0"/>
        <v/>
      </c>
    </row>
    <row r="39" spans="1:4" hidden="1">
      <c r="A39" s="502" t="s">
        <v>359</v>
      </c>
      <c r="B39" s="502" t="str">
        <f>IF(FILIACIÓN!B42="","",FILIACIÓN!B42)</f>
        <v/>
      </c>
      <c r="C39" s="538" t="str">
        <f>IFERROR('2DO TRIMESTRE'!BN44,"")</f>
        <v/>
      </c>
      <c r="D39" s="502" t="str">
        <f t="shared" si="0"/>
        <v/>
      </c>
    </row>
    <row r="40" spans="1:4" hidden="1">
      <c r="A40" s="502" t="s">
        <v>360</v>
      </c>
      <c r="B40" s="502" t="str">
        <f>IF(FILIACIÓN!B43="","",FILIACIÓN!B43)</f>
        <v/>
      </c>
      <c r="C40" s="538" t="str">
        <f>IFERROR('2DO TRIMESTRE'!BN45,"")</f>
        <v/>
      </c>
      <c r="D40" s="502" t="str">
        <f t="shared" si="0"/>
        <v/>
      </c>
    </row>
    <row r="41" spans="1:4" hidden="1">
      <c r="A41" s="502" t="s">
        <v>361</v>
      </c>
      <c r="B41" s="502" t="str">
        <f>IF(FILIACIÓN!B44="","",FILIACIÓN!B44)</f>
        <v/>
      </c>
      <c r="C41" s="538" t="str">
        <f>IFERROR('2DO TRIMESTRE'!BN46,"")</f>
        <v/>
      </c>
      <c r="D41" s="502" t="str">
        <f t="shared" si="0"/>
        <v/>
      </c>
    </row>
    <row r="42" spans="1:4" hidden="1">
      <c r="A42" s="502" t="s">
        <v>362</v>
      </c>
      <c r="B42" s="502" t="str">
        <f>IF(FILIACIÓN!B45="","",FILIACIÓN!B45)</f>
        <v/>
      </c>
      <c r="C42" s="538" t="str">
        <f>IFERROR('2DO TRIMESTRE'!BN47,"")</f>
        <v/>
      </c>
      <c r="D42" s="502" t="str">
        <f t="shared" si="0"/>
        <v/>
      </c>
    </row>
    <row r="43" spans="1:4" hidden="1">
      <c r="A43" s="502" t="s">
        <v>363</v>
      </c>
      <c r="B43" s="502" t="str">
        <f>IF(FILIACIÓN!B46="","",FILIACIÓN!B46)</f>
        <v/>
      </c>
      <c r="C43" s="538" t="str">
        <f>IFERROR('2DO TRIMESTRE'!BN48,"")</f>
        <v/>
      </c>
      <c r="D43" s="502" t="str">
        <f t="shared" si="0"/>
        <v/>
      </c>
    </row>
    <row r="44" spans="1:4" hidden="1">
      <c r="A44" s="502" t="s">
        <v>364</v>
      </c>
      <c r="B44" s="502" t="str">
        <f>IF(FILIACIÓN!B47="","",FILIACIÓN!B47)</f>
        <v/>
      </c>
      <c r="C44" s="538" t="str">
        <f>IFERROR('2DO TRIMESTRE'!BN49,"")</f>
        <v/>
      </c>
      <c r="D44" s="502" t="str">
        <f t="shared" si="0"/>
        <v/>
      </c>
    </row>
    <row r="45" spans="1:4" hidden="1">
      <c r="A45" s="502" t="s">
        <v>365</v>
      </c>
      <c r="B45" s="502" t="str">
        <f>IF(FILIACIÓN!B48="","",FILIACIÓN!B48)</f>
        <v/>
      </c>
      <c r="C45" s="538" t="str">
        <f>IFERROR('2DO TRIMESTRE'!BN50,"")</f>
        <v/>
      </c>
      <c r="D45" s="502" t="str">
        <f t="shared" si="0"/>
        <v/>
      </c>
    </row>
    <row r="46" spans="1:4" hidden="1">
      <c r="A46" s="502" t="s">
        <v>366</v>
      </c>
      <c r="B46" s="502" t="str">
        <f>IF(FILIACIÓN!B49="","",FILIACIÓN!B49)</f>
        <v/>
      </c>
      <c r="C46" s="538" t="str">
        <f>IFERROR('2DO TRIMESTRE'!BN51,"")</f>
        <v/>
      </c>
      <c r="D46" s="502" t="str">
        <f t="shared" si="0"/>
        <v/>
      </c>
    </row>
    <row r="47" spans="1:4" hidden="1">
      <c r="A47" s="502" t="s">
        <v>367</v>
      </c>
      <c r="B47" s="502" t="str">
        <f>IF(FILIACIÓN!B50="","",FILIACIÓN!B50)</f>
        <v/>
      </c>
      <c r="C47" s="538" t="str">
        <f>IFERROR('2DO TRIMESTRE'!BN52,"")</f>
        <v/>
      </c>
      <c r="D47" s="502" t="str">
        <f t="shared" si="0"/>
        <v/>
      </c>
    </row>
    <row r="48" spans="1:4" hidden="1">
      <c r="A48" s="502" t="s">
        <v>368</v>
      </c>
      <c r="B48" s="502" t="str">
        <f>IF(FILIACIÓN!B51="","",FILIACIÓN!B51)</f>
        <v/>
      </c>
      <c r="C48" s="538" t="str">
        <f>IFERROR('2DO TRIMESTRE'!BN53,"")</f>
        <v/>
      </c>
      <c r="D48" s="502" t="str">
        <f t="shared" si="0"/>
        <v/>
      </c>
    </row>
    <row r="49" spans="1:4" hidden="1">
      <c r="A49" s="502" t="s">
        <v>369</v>
      </c>
      <c r="B49" s="502" t="str">
        <f>IF(FILIACIÓN!B52="","",FILIACIÓN!B52)</f>
        <v/>
      </c>
      <c r="C49" s="538" t="str">
        <f>IFERROR('2DO TRIMESTRE'!BN54,"")</f>
        <v/>
      </c>
      <c r="D49" s="502" t="str">
        <f t="shared" si="0"/>
        <v/>
      </c>
    </row>
    <row r="50" spans="1:4" hidden="1">
      <c r="A50" s="502" t="s">
        <v>370</v>
      </c>
      <c r="B50" s="502" t="str">
        <f>IF(FILIACIÓN!B53="","",FILIACIÓN!B53)</f>
        <v/>
      </c>
      <c r="C50" s="538" t="str">
        <f>IFERROR('2DO TRIMESTRE'!BN55,"")</f>
        <v/>
      </c>
      <c r="D50" s="502" t="str">
        <f t="shared" si="0"/>
        <v/>
      </c>
    </row>
    <row r="51" spans="1:4" hidden="1">
      <c r="A51" s="502" t="s">
        <v>371</v>
      </c>
      <c r="B51" s="502" t="str">
        <f>IF(FILIACIÓN!B54="","",FILIACIÓN!B54)</f>
        <v/>
      </c>
      <c r="C51" s="538" t="str">
        <f>IFERROR('2DO TRIMESTRE'!BN56,"")</f>
        <v/>
      </c>
      <c r="D51" s="502" t="str">
        <f t="shared" si="0"/>
        <v/>
      </c>
    </row>
    <row r="52" spans="1:4" hidden="1">
      <c r="A52" s="502" t="s">
        <v>372</v>
      </c>
      <c r="B52" s="502" t="str">
        <f>IF(FILIACIÓN!B55="","",FILIACIÓN!B55)</f>
        <v/>
      </c>
      <c r="C52" s="538" t="str">
        <f>IFERROR('2DO TRIMESTRE'!BN57,"")</f>
        <v/>
      </c>
      <c r="D52" s="502" t="str">
        <f t="shared" si="0"/>
        <v/>
      </c>
    </row>
    <row r="53" spans="1:4" hidden="1">
      <c r="A53" s="502" t="s">
        <v>428</v>
      </c>
      <c r="B53" s="502" t="str">
        <f>IF(FILIACIÓN!B56="","",FILIACIÓN!B56)</f>
        <v/>
      </c>
      <c r="C53" s="538" t="str">
        <f>IFERROR('2DO TRIMESTRE'!BN58,"")</f>
        <v/>
      </c>
      <c r="D53" s="502" t="str">
        <f t="shared" si="0"/>
        <v/>
      </c>
    </row>
    <row r="54" spans="1:4" hidden="1">
      <c r="A54" s="502" t="s">
        <v>429</v>
      </c>
      <c r="B54" s="502" t="str">
        <f>IF(FILIACIÓN!B57="","",FILIACIÓN!B57)</f>
        <v/>
      </c>
      <c r="C54" s="538" t="str">
        <f>IFERROR('2DO TRIMESTRE'!BN59,"")</f>
        <v/>
      </c>
      <c r="D54" s="502" t="str">
        <f t="shared" si="0"/>
        <v/>
      </c>
    </row>
    <row r="55" spans="1:4" hidden="1">
      <c r="A55" s="502" t="s">
        <v>430</v>
      </c>
      <c r="B55" s="502" t="str">
        <f>IF(FILIACIÓN!B58="","",FILIACIÓN!B58)</f>
        <v/>
      </c>
      <c r="C55" s="538" t="str">
        <f>IFERROR('2DO TRIMESTRE'!BN60,"")</f>
        <v/>
      </c>
      <c r="D55" s="502" t="str">
        <f t="shared" si="0"/>
        <v/>
      </c>
    </row>
    <row r="56" spans="1:4" hidden="1">
      <c r="A56" s="502" t="s">
        <v>431</v>
      </c>
      <c r="B56" s="502" t="str">
        <f>IF(FILIACIÓN!B59="","",FILIACIÓN!B59)</f>
        <v/>
      </c>
      <c r="C56" s="538" t="str">
        <f>IFERROR('2DO TRIMESTRE'!BN61,"")</f>
        <v/>
      </c>
      <c r="D56" s="502" t="str">
        <f t="shared" si="0"/>
        <v/>
      </c>
    </row>
    <row r="57" spans="1:4" hidden="1">
      <c r="A57" s="502" t="s">
        <v>432</v>
      </c>
      <c r="B57" s="502" t="str">
        <f>IF(FILIACIÓN!B60="","",FILIACIÓN!B60)</f>
        <v/>
      </c>
      <c r="C57" s="538" t="str">
        <f>IFERROR('2DO TRIMESTRE'!BN62,"")</f>
        <v/>
      </c>
      <c r="D57" s="502" t="str">
        <f t="shared" si="0"/>
        <v/>
      </c>
    </row>
  </sheetData>
  <sheetProtection autoFilter="0"/>
  <autoFilter ref="B7:D57"/>
  <mergeCells count="1">
    <mergeCell ref="A1:D1"/>
  </mergeCells>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I57"/>
  <sheetViews>
    <sheetView showGridLines="0" showRowColHeaders="0" zoomScale="85" zoomScaleNormal="85" workbookViewId="0">
      <selection activeCell="E12" sqref="E12"/>
    </sheetView>
  </sheetViews>
  <sheetFormatPr baseColWidth="10" defaultRowHeight="15.75"/>
  <cols>
    <col min="1" max="1" width="11" style="503" customWidth="1"/>
    <col min="2" max="2" width="35.5" style="503" customWidth="1"/>
    <col min="3" max="16384" width="11" style="503"/>
  </cols>
  <sheetData>
    <row r="1" spans="1:9" ht="18.75">
      <c r="B1" s="845" t="s">
        <v>383</v>
      </c>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373</v>
      </c>
      <c r="E5" s="507"/>
      <c r="G5" s="509"/>
      <c r="H5" s="505"/>
    </row>
    <row r="7" spans="1:9" ht="20.25" customHeight="1">
      <c r="A7" s="572"/>
      <c r="B7" s="574" t="s">
        <v>325</v>
      </c>
      <c r="C7" s="574" t="s">
        <v>294</v>
      </c>
      <c r="D7" s="610"/>
    </row>
    <row r="8" spans="1:9">
      <c r="A8" s="573"/>
      <c r="B8" s="502" t="str">
        <f>IF(FILIACIÓN!B11="","",FILIACIÓN!B11)</f>
        <v/>
      </c>
      <c r="C8" s="538" t="str">
        <f>IFERROR('2DO TRIMESTRE'!BN13,"")</f>
        <v/>
      </c>
      <c r="D8" s="611"/>
    </row>
    <row r="9" spans="1:9">
      <c r="A9" s="573"/>
      <c r="B9" s="502" t="str">
        <f>IF(FILIACIÓN!B12="","",FILIACIÓN!B12)</f>
        <v/>
      </c>
      <c r="C9" s="538" t="str">
        <f>IFERROR('2DO TRIMESTRE'!BN14,"")</f>
        <v/>
      </c>
      <c r="D9" s="611"/>
    </row>
    <row r="10" spans="1:9">
      <c r="A10" s="573"/>
      <c r="B10" s="502" t="str">
        <f>IF(FILIACIÓN!B13="","",FILIACIÓN!B13)</f>
        <v/>
      </c>
      <c r="C10" s="538" t="str">
        <f>IFERROR('2DO TRIMESTRE'!BN15,"")</f>
        <v/>
      </c>
      <c r="D10" s="611"/>
    </row>
    <row r="11" spans="1:9">
      <c r="A11" s="573"/>
      <c r="B11" s="502" t="str">
        <f>IF(FILIACIÓN!B14="","",FILIACIÓN!B14)</f>
        <v/>
      </c>
      <c r="C11" s="538" t="str">
        <f>IFERROR('2DO TRIMESTRE'!BN16,"")</f>
        <v/>
      </c>
      <c r="D11" s="611"/>
    </row>
    <row r="12" spans="1:9">
      <c r="A12" s="573"/>
      <c r="B12" s="502" t="str">
        <f>IF(FILIACIÓN!B15="","",FILIACIÓN!B15)</f>
        <v/>
      </c>
      <c r="C12" s="538" t="str">
        <f>IFERROR('2DO TRIMESTRE'!BN17,"")</f>
        <v/>
      </c>
      <c r="D12" s="611"/>
    </row>
    <row r="13" spans="1:9">
      <c r="A13" s="573"/>
      <c r="B13" s="502" t="str">
        <f>IF(FILIACIÓN!B16="","",FILIACIÓN!B16)</f>
        <v/>
      </c>
      <c r="C13" s="538" t="str">
        <f>IFERROR('2DO TRIMESTRE'!BN18,"")</f>
        <v/>
      </c>
      <c r="D13" s="611"/>
    </row>
    <row r="14" spans="1:9">
      <c r="A14" s="573"/>
      <c r="B14" s="502" t="str">
        <f>IF(FILIACIÓN!B17="","",FILIACIÓN!B17)</f>
        <v/>
      </c>
      <c r="C14" s="538" t="str">
        <f>IFERROR('2DO TRIMESTRE'!BN19,"")</f>
        <v/>
      </c>
      <c r="D14" s="611"/>
    </row>
    <row r="15" spans="1:9">
      <c r="A15" s="573"/>
      <c r="B15" s="502" t="str">
        <f>IF(FILIACIÓN!B18="","",FILIACIÓN!B18)</f>
        <v/>
      </c>
      <c r="C15" s="538" t="str">
        <f>IFERROR('2DO TRIMESTRE'!BN20,"")</f>
        <v/>
      </c>
      <c r="D15" s="611"/>
    </row>
    <row r="16" spans="1:9">
      <c r="A16" s="573"/>
      <c r="B16" s="502" t="str">
        <f>IF(FILIACIÓN!B19="","",FILIACIÓN!B19)</f>
        <v/>
      </c>
      <c r="C16" s="538" t="str">
        <f>IFERROR('2DO TRIMESTRE'!BN21,"")</f>
        <v/>
      </c>
      <c r="D16" s="611"/>
    </row>
    <row r="17" spans="1:4">
      <c r="A17" s="573"/>
      <c r="B17" s="502" t="str">
        <f>IF(FILIACIÓN!B20="","",FILIACIÓN!B20)</f>
        <v/>
      </c>
      <c r="C17" s="538" t="str">
        <f>IFERROR('2DO TRIMESTRE'!BN22,"")</f>
        <v/>
      </c>
      <c r="D17" s="611"/>
    </row>
    <row r="18" spans="1:4">
      <c r="A18" s="573"/>
      <c r="B18" s="502" t="str">
        <f>IF(FILIACIÓN!B21="","",FILIACIÓN!B21)</f>
        <v/>
      </c>
      <c r="C18" s="538" t="str">
        <f>IFERROR('2DO TRIMESTRE'!BN23,"")</f>
        <v/>
      </c>
      <c r="D18" s="611"/>
    </row>
    <row r="19" spans="1:4">
      <c r="A19" s="573"/>
      <c r="B19" s="502" t="str">
        <f>IF(FILIACIÓN!B22="","",FILIACIÓN!B22)</f>
        <v/>
      </c>
      <c r="C19" s="538" t="str">
        <f>IFERROR('2DO TRIMESTRE'!BN24,"")</f>
        <v/>
      </c>
      <c r="D19" s="611"/>
    </row>
    <row r="20" spans="1:4">
      <c r="A20" s="573"/>
      <c r="B20" s="502" t="str">
        <f>IF(FILIACIÓN!B23="","",FILIACIÓN!B23)</f>
        <v/>
      </c>
      <c r="C20" s="538" t="str">
        <f>IFERROR('2DO TRIMESTRE'!BN25,"")</f>
        <v/>
      </c>
      <c r="D20" s="611"/>
    </row>
    <row r="21" spans="1:4">
      <c r="A21" s="573"/>
      <c r="B21" s="502" t="str">
        <f>IF(FILIACIÓN!B24="","",FILIACIÓN!B24)</f>
        <v/>
      </c>
      <c r="C21" s="538" t="str">
        <f>IFERROR('2DO TRIMESTRE'!BN26,"")</f>
        <v/>
      </c>
      <c r="D21" s="611"/>
    </row>
    <row r="22" spans="1:4">
      <c r="A22" s="573"/>
      <c r="B22" s="502" t="str">
        <f>IF(FILIACIÓN!B25="","",FILIACIÓN!B25)</f>
        <v/>
      </c>
      <c r="C22" s="538" t="str">
        <f>IFERROR('2DO TRIMESTRE'!BN27,"")</f>
        <v/>
      </c>
      <c r="D22" s="611"/>
    </row>
    <row r="23" spans="1:4">
      <c r="A23" s="573"/>
      <c r="B23" s="502" t="str">
        <f>IF(FILIACIÓN!B26="","",FILIACIÓN!B26)</f>
        <v/>
      </c>
      <c r="C23" s="538" t="str">
        <f>IFERROR('2DO TRIMESTRE'!BN28,"")</f>
        <v/>
      </c>
      <c r="D23" s="611"/>
    </row>
    <row r="24" spans="1:4">
      <c r="A24" s="573"/>
      <c r="B24" s="502" t="str">
        <f>IF(FILIACIÓN!B27="","",FILIACIÓN!B27)</f>
        <v/>
      </c>
      <c r="C24" s="538" t="str">
        <f>IFERROR('2DO TRIMESTRE'!BN29,"")</f>
        <v/>
      </c>
      <c r="D24" s="611"/>
    </row>
    <row r="25" spans="1:4">
      <c r="A25" s="573"/>
      <c r="B25" s="502" t="str">
        <f>IF(FILIACIÓN!B28="","",FILIACIÓN!B28)</f>
        <v/>
      </c>
      <c r="C25" s="538" t="str">
        <f>IFERROR('2DO TRIMESTRE'!BN30,"")</f>
        <v/>
      </c>
      <c r="D25" s="611"/>
    </row>
    <row r="26" spans="1:4">
      <c r="A26" s="573"/>
      <c r="B26" s="502" t="str">
        <f>IF(FILIACIÓN!B29="","",FILIACIÓN!B29)</f>
        <v/>
      </c>
      <c r="C26" s="538" t="str">
        <f>IFERROR('2DO TRIMESTRE'!BN31,"")</f>
        <v/>
      </c>
      <c r="D26" s="611"/>
    </row>
    <row r="27" spans="1:4">
      <c r="A27" s="573"/>
      <c r="B27" s="502" t="str">
        <f>IF(FILIACIÓN!B30="","",FILIACIÓN!B30)</f>
        <v/>
      </c>
      <c r="C27" s="538" t="str">
        <f>IFERROR('2DO TRIMESTRE'!BN32,"")</f>
        <v/>
      </c>
      <c r="D27" s="611"/>
    </row>
    <row r="28" spans="1:4">
      <c r="A28" s="573"/>
      <c r="B28" s="502" t="str">
        <f>IF(FILIACIÓN!B31="","",FILIACIÓN!B31)</f>
        <v/>
      </c>
      <c r="C28" s="538" t="str">
        <f>IFERROR('2DO TRIMESTRE'!BN33,"")</f>
        <v/>
      </c>
      <c r="D28" s="611"/>
    </row>
    <row r="29" spans="1:4">
      <c r="A29" s="573"/>
      <c r="B29" s="502" t="str">
        <f>IF(FILIACIÓN!B32="","",FILIACIÓN!B32)</f>
        <v/>
      </c>
      <c r="C29" s="538" t="str">
        <f>IFERROR('2DO TRIMESTRE'!BN34,"")</f>
        <v/>
      </c>
      <c r="D29" s="611"/>
    </row>
    <row r="30" spans="1:4">
      <c r="A30" s="573"/>
      <c r="B30" s="502" t="str">
        <f>IF(FILIACIÓN!B33="","",FILIACIÓN!B33)</f>
        <v/>
      </c>
      <c r="C30" s="538" t="str">
        <f>IFERROR('2DO TRIMESTRE'!BN35,"")</f>
        <v/>
      </c>
      <c r="D30" s="611"/>
    </row>
    <row r="31" spans="1:4">
      <c r="A31" s="573"/>
      <c r="B31" s="502" t="str">
        <f>IF(FILIACIÓN!B34="","",FILIACIÓN!B34)</f>
        <v/>
      </c>
      <c r="C31" s="538" t="str">
        <f>IFERROR('2DO TRIMESTRE'!BN36,"")</f>
        <v/>
      </c>
      <c r="D31" s="611"/>
    </row>
    <row r="32" spans="1:4">
      <c r="A32" s="573"/>
      <c r="B32" s="502" t="str">
        <f>IF(FILIACIÓN!B35="","",FILIACIÓN!B35)</f>
        <v/>
      </c>
      <c r="C32" s="538" t="str">
        <f>IFERROR('2DO TRIMESTRE'!BN37,"")</f>
        <v/>
      </c>
      <c r="D32" s="611"/>
    </row>
    <row r="33" spans="1:4">
      <c r="A33" s="573"/>
      <c r="B33" s="502" t="str">
        <f>IF(FILIACIÓN!B36="","",FILIACIÓN!B36)</f>
        <v/>
      </c>
      <c r="C33" s="538" t="str">
        <f>IFERROR('2DO TRIMESTRE'!BN38,"")</f>
        <v/>
      </c>
      <c r="D33" s="611"/>
    </row>
    <row r="34" spans="1:4">
      <c r="A34" s="573"/>
      <c r="B34" s="502" t="str">
        <f>IF(FILIACIÓN!B37="","",FILIACIÓN!B37)</f>
        <v/>
      </c>
      <c r="C34" s="538" t="str">
        <f>IFERROR('2DO TRIMESTRE'!BN39,"")</f>
        <v/>
      </c>
      <c r="D34" s="611"/>
    </row>
    <row r="35" spans="1:4">
      <c r="A35" s="573"/>
      <c r="B35" s="502" t="str">
        <f>IF(FILIACIÓN!B38="","",FILIACIÓN!B38)</f>
        <v/>
      </c>
      <c r="C35" s="538" t="str">
        <f>IFERROR('2DO TRIMESTRE'!BN40,"")</f>
        <v/>
      </c>
      <c r="D35" s="611"/>
    </row>
    <row r="36" spans="1:4">
      <c r="A36" s="573"/>
      <c r="B36" s="502" t="str">
        <f>IF(FILIACIÓN!B39="","",FILIACIÓN!B39)</f>
        <v/>
      </c>
      <c r="C36" s="538" t="str">
        <f>IFERROR('2DO TRIMESTRE'!BN41,"")</f>
        <v/>
      </c>
      <c r="D36" s="611"/>
    </row>
    <row r="37" spans="1:4">
      <c r="A37" s="573"/>
      <c r="B37" s="502" t="str">
        <f>IF(FILIACIÓN!B40="","",FILIACIÓN!B40)</f>
        <v/>
      </c>
      <c r="C37" s="538" t="str">
        <f>IFERROR('2DO TRIMESTRE'!BN42,"")</f>
        <v/>
      </c>
      <c r="D37" s="611"/>
    </row>
    <row r="38" spans="1:4">
      <c r="A38" s="573"/>
      <c r="B38" s="502" t="str">
        <f>IF(FILIACIÓN!B41="","",FILIACIÓN!B41)</f>
        <v/>
      </c>
      <c r="C38" s="538" t="str">
        <f>IFERROR('2DO TRIMESTRE'!BN43,"")</f>
        <v/>
      </c>
      <c r="D38" s="611"/>
    </row>
    <row r="39" spans="1:4">
      <c r="A39" s="573"/>
      <c r="B39" s="502" t="str">
        <f>IF(FILIACIÓN!B42="","",FILIACIÓN!B42)</f>
        <v/>
      </c>
      <c r="C39" s="538" t="str">
        <f>IFERROR('2DO TRIMESTRE'!BN44,"")</f>
        <v/>
      </c>
      <c r="D39" s="611"/>
    </row>
    <row r="40" spans="1:4">
      <c r="A40" s="573"/>
      <c r="B40" s="502" t="str">
        <f>IF(FILIACIÓN!B43="","",FILIACIÓN!B43)</f>
        <v/>
      </c>
      <c r="C40" s="538" t="str">
        <f>IFERROR('2DO TRIMESTRE'!BN45,"")</f>
        <v/>
      </c>
      <c r="D40" s="611"/>
    </row>
    <row r="41" spans="1:4">
      <c r="A41" s="573"/>
      <c r="B41" s="502" t="str">
        <f>IF(FILIACIÓN!B44="","",FILIACIÓN!B44)</f>
        <v/>
      </c>
      <c r="C41" s="538" t="str">
        <f>IFERROR('2DO TRIMESTRE'!BN46,"")</f>
        <v/>
      </c>
      <c r="D41" s="611"/>
    </row>
    <row r="42" spans="1:4">
      <c r="A42" s="573"/>
      <c r="B42" s="502" t="str">
        <f>IF(FILIACIÓN!B45="","",FILIACIÓN!B45)</f>
        <v/>
      </c>
      <c r="C42" s="538" t="str">
        <f>IFERROR('2DO TRIMESTRE'!BN47,"")</f>
        <v/>
      </c>
      <c r="D42" s="611"/>
    </row>
    <row r="43" spans="1:4">
      <c r="A43" s="573"/>
      <c r="B43" s="502" t="str">
        <f>IF(FILIACIÓN!B46="","",FILIACIÓN!B46)</f>
        <v/>
      </c>
      <c r="C43" s="538" t="str">
        <f>IFERROR('2DO TRIMESTRE'!BN48,"")</f>
        <v/>
      </c>
      <c r="D43" s="611"/>
    </row>
    <row r="44" spans="1:4">
      <c r="A44" s="573"/>
      <c r="B44" s="502" t="str">
        <f>IF(FILIACIÓN!B47="","",FILIACIÓN!B47)</f>
        <v/>
      </c>
      <c r="C44" s="538" t="str">
        <f>IFERROR('2DO TRIMESTRE'!BN49,"")</f>
        <v/>
      </c>
      <c r="D44" s="611"/>
    </row>
    <row r="45" spans="1:4">
      <c r="A45" s="573"/>
      <c r="B45" s="502" t="str">
        <f>IF(FILIACIÓN!B48="","",FILIACIÓN!B48)</f>
        <v/>
      </c>
      <c r="C45" s="538" t="str">
        <f>IFERROR('2DO TRIMESTRE'!BN50,"")</f>
        <v/>
      </c>
      <c r="D45" s="611"/>
    </row>
    <row r="46" spans="1:4">
      <c r="A46" s="573"/>
      <c r="B46" s="502" t="str">
        <f>IF(FILIACIÓN!B49="","",FILIACIÓN!B49)</f>
        <v/>
      </c>
      <c r="C46" s="538" t="str">
        <f>IFERROR('2DO TRIMESTRE'!BN51,"")</f>
        <v/>
      </c>
      <c r="D46" s="611"/>
    </row>
    <row r="47" spans="1:4">
      <c r="A47" s="573"/>
      <c r="B47" s="502" t="str">
        <f>IF(FILIACIÓN!B50="","",FILIACIÓN!B50)</f>
        <v/>
      </c>
      <c r="C47" s="538" t="str">
        <f>IFERROR('2DO TRIMESTRE'!BN52,"")</f>
        <v/>
      </c>
      <c r="D47" s="611"/>
    </row>
    <row r="48" spans="1:4">
      <c r="A48" s="573"/>
      <c r="B48" s="502" t="str">
        <f>IF(FILIACIÓN!B51="","",FILIACIÓN!B51)</f>
        <v/>
      </c>
      <c r="C48" s="538" t="str">
        <f>IFERROR('2DO TRIMESTRE'!BN53,"")</f>
        <v/>
      </c>
      <c r="D48" s="611"/>
    </row>
    <row r="49" spans="1:4">
      <c r="A49" s="573"/>
      <c r="B49" s="502" t="str">
        <f>IF(FILIACIÓN!B52="","",FILIACIÓN!B52)</f>
        <v/>
      </c>
      <c r="C49" s="538" t="str">
        <f>IFERROR('2DO TRIMESTRE'!BN54,"")</f>
        <v/>
      </c>
      <c r="D49" s="611"/>
    </row>
    <row r="50" spans="1:4">
      <c r="A50" s="573"/>
      <c r="B50" s="502" t="str">
        <f>IF(FILIACIÓN!B53="","",FILIACIÓN!B53)</f>
        <v/>
      </c>
      <c r="C50" s="538" t="str">
        <f>IFERROR('2DO TRIMESTRE'!BN55,"")</f>
        <v/>
      </c>
      <c r="D50" s="611"/>
    </row>
    <row r="51" spans="1:4">
      <c r="A51" s="573"/>
      <c r="B51" s="502" t="str">
        <f>IF(FILIACIÓN!B54="","",FILIACIÓN!B54)</f>
        <v/>
      </c>
      <c r="C51" s="538" t="str">
        <f>IFERROR('2DO TRIMESTRE'!BN56,"")</f>
        <v/>
      </c>
      <c r="D51" s="611"/>
    </row>
    <row r="52" spans="1:4">
      <c r="A52" s="573"/>
      <c r="B52" s="502" t="str">
        <f>IF(FILIACIÓN!B55="","",FILIACIÓN!B55)</f>
        <v/>
      </c>
      <c r="C52" s="538" t="str">
        <f>IFERROR('2DO TRIMESTRE'!BN57,"")</f>
        <v/>
      </c>
      <c r="D52" s="611"/>
    </row>
    <row r="53" spans="1:4">
      <c r="A53" s="573"/>
      <c r="B53" s="502" t="str">
        <f>IF(FILIACIÓN!B56="","",FILIACIÓN!B56)</f>
        <v/>
      </c>
      <c r="C53" s="538" t="str">
        <f>IFERROR('2DO TRIMESTRE'!BN58,"")</f>
        <v/>
      </c>
      <c r="D53" s="611"/>
    </row>
    <row r="54" spans="1:4">
      <c r="A54" s="573"/>
      <c r="B54" s="502" t="str">
        <f>IF(FILIACIÓN!B57="","",FILIACIÓN!B57)</f>
        <v/>
      </c>
      <c r="C54" s="538" t="str">
        <f>IFERROR('2DO TRIMESTRE'!BN59,"")</f>
        <v/>
      </c>
      <c r="D54" s="611"/>
    </row>
    <row r="55" spans="1:4">
      <c r="A55" s="573"/>
      <c r="B55" s="502" t="str">
        <f>IF(FILIACIÓN!B58="","",FILIACIÓN!B58)</f>
        <v/>
      </c>
      <c r="C55" s="538" t="str">
        <f>IFERROR('2DO TRIMESTRE'!BN60,"")</f>
        <v/>
      </c>
      <c r="D55" s="611"/>
    </row>
    <row r="56" spans="1:4">
      <c r="A56" s="573"/>
      <c r="B56" s="502" t="str">
        <f>IF(FILIACIÓN!B59="","",FILIACIÓN!B59)</f>
        <v/>
      </c>
      <c r="C56" s="538" t="str">
        <f>IFERROR('2DO TRIMESTRE'!BN61,"")</f>
        <v/>
      </c>
      <c r="D56" s="611"/>
    </row>
    <row r="57" spans="1:4">
      <c r="A57" s="573"/>
      <c r="B57" s="502" t="str">
        <f>IF(FILIACIÓN!B60="","",FILIACIÓN!B60)</f>
        <v/>
      </c>
      <c r="C57" s="538" t="str">
        <f>IFERROR('2DO TRIMESTRE'!BN62,"")</f>
        <v/>
      </c>
      <c r="D57" s="611"/>
    </row>
  </sheetData>
  <sheetProtection autoFilter="0"/>
  <autoFilter ref="B7:C7"/>
  <mergeCells count="1">
    <mergeCell ref="B1:D1"/>
  </mergeCells>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tabColor rgb="FF92D050"/>
    <pageSetUpPr fitToPage="1"/>
  </sheetPr>
  <dimension ref="A1:IA73"/>
  <sheetViews>
    <sheetView showGridLines="0" showRowColHeaders="0" showZeros="0" zoomScale="85" zoomScaleNormal="85" workbookViewId="0">
      <pane xSplit="4" ySplit="13" topLeftCell="F14" activePane="bottomRight" state="frozen"/>
      <selection activeCell="F14" sqref="F14"/>
      <selection pane="topRight" activeCell="F14" sqref="F14"/>
      <selection pane="bottomLeft" activeCell="F14" sqref="F14"/>
      <selection pane="bottomRight" activeCell="F14" sqref="F14"/>
    </sheetView>
  </sheetViews>
  <sheetFormatPr baseColWidth="10" defaultColWidth="4" defaultRowHeight="15"/>
  <cols>
    <col min="1" max="2" width="4.25" style="26" customWidth="1"/>
    <col min="3" max="3" width="8.125" style="26" customWidth="1"/>
    <col min="4" max="4" width="24.25" style="26" customWidth="1"/>
    <col min="5" max="5" width="4.5" style="26" hidden="1" customWidth="1"/>
    <col min="6" max="30" width="2.75" style="26" customWidth="1"/>
    <col min="31" max="75" width="2.75" style="26" hidden="1" customWidth="1"/>
    <col min="76" max="77" width="3.875" style="26" customWidth="1"/>
    <col min="78" max="79" width="3.875" style="43" customWidth="1"/>
    <col min="80" max="80" width="4.375" style="43" customWidth="1"/>
    <col min="81" max="81" width="8.625" style="25" customWidth="1"/>
    <col min="82" max="82" width="4.5" style="25" customWidth="1"/>
    <col min="83" max="83" width="4" style="25" customWidth="1"/>
    <col min="84" max="89" width="6.75" style="25" hidden="1" customWidth="1"/>
    <col min="90" max="91" width="2.375" style="25" hidden="1" customWidth="1"/>
    <col min="92" max="92" width="1.25" style="25" hidden="1" customWidth="1"/>
    <col min="93" max="97" width="2.375" style="25" customWidth="1"/>
    <col min="98" max="98" width="1.25" style="25" customWidth="1"/>
    <col min="99" max="103" width="2.375" style="25" customWidth="1"/>
    <col min="104" max="104" width="1.25" style="25" customWidth="1"/>
    <col min="105" max="109" width="2.375" style="25" customWidth="1"/>
    <col min="110" max="110" width="1.25" style="25" customWidth="1"/>
    <col min="111" max="115" width="2.375" style="25" customWidth="1"/>
    <col min="116" max="116" width="1.25" style="25" customWidth="1"/>
    <col min="117" max="117" width="4" style="77"/>
    <col min="118" max="119" width="4" style="25"/>
    <col min="120" max="124" width="2.375" style="25" customWidth="1"/>
    <col min="125" max="125" width="1.25" style="25" customWidth="1"/>
    <col min="126" max="130" width="2.375" style="25" customWidth="1"/>
    <col min="131" max="131" width="1.25" style="25" customWidth="1"/>
    <col min="132" max="136" width="2.375" style="25" customWidth="1"/>
    <col min="137" max="137" width="1.25" style="25" customWidth="1"/>
    <col min="138" max="142" width="2.375" style="25" customWidth="1"/>
    <col min="143" max="143" width="1.25" style="25" customWidth="1"/>
    <col min="144" max="148" width="2.375" style="25" customWidth="1"/>
    <col min="149" max="149" width="1.25" style="25" customWidth="1"/>
    <col min="150" max="154" width="2.375" style="25" customWidth="1"/>
    <col min="155" max="155" width="1.25" style="25" customWidth="1"/>
    <col min="156" max="158" width="4" style="25"/>
    <col min="159" max="163" width="2.375" style="25" customWidth="1"/>
    <col min="164" max="164" width="1.25" style="25" customWidth="1"/>
    <col min="165" max="169" width="2.375" style="25" customWidth="1"/>
    <col min="170" max="170" width="1.25" style="25" customWidth="1"/>
    <col min="171" max="175" width="2.375" style="25" customWidth="1"/>
    <col min="176" max="176" width="1.25" style="25" customWidth="1"/>
    <col min="177" max="181" width="2.375" style="25" customWidth="1"/>
    <col min="182" max="182" width="1.25" style="25" customWidth="1"/>
    <col min="183" max="187" width="2.375" style="25" customWidth="1"/>
    <col min="188" max="188" width="1.25" style="25" customWidth="1"/>
    <col min="189" max="193" width="2.375" style="25" customWidth="1"/>
    <col min="194" max="194" width="1.25" style="25" customWidth="1"/>
    <col min="195" max="195" width="4" style="25"/>
    <col min="196" max="196" width="4" style="66"/>
    <col min="197" max="201" width="2.375" style="66" customWidth="1"/>
    <col min="202" max="202" width="1.375" style="66" customWidth="1"/>
    <col min="203" max="207" width="2.375" style="66" customWidth="1"/>
    <col min="208" max="208" width="1.375" style="66" customWidth="1"/>
    <col min="209" max="209" width="2.375" style="66" customWidth="1"/>
    <col min="210" max="213" width="2.375" style="67" customWidth="1"/>
    <col min="214" max="214" width="1.375" style="67" customWidth="1"/>
    <col min="215" max="219" width="2.375" style="67" customWidth="1"/>
    <col min="220" max="220" width="1.375" style="67" customWidth="1"/>
    <col min="221" max="225" width="2.375" style="67" customWidth="1"/>
    <col min="226" max="226" width="1.375" style="67" customWidth="1"/>
    <col min="227" max="231" width="2.375" style="67" customWidth="1"/>
    <col min="232" max="232" width="1.375" style="67" customWidth="1"/>
    <col min="233" max="235" width="4" style="67"/>
    <col min="236" max="16384" width="4" style="68"/>
  </cols>
  <sheetData>
    <row r="1" spans="1:233" ht="16.5" customHeight="1">
      <c r="A1" s="64"/>
      <c r="D1" s="426" t="str">
        <f>IF(FILIACIÓN!C1="","",FILIACIÓN!C1)</f>
        <v xml:space="preserve">UNIDAD EDUCATIVA </v>
      </c>
      <c r="E1" s="426"/>
      <c r="BZ1" s="48"/>
      <c r="CA1" s="48"/>
      <c r="CB1" s="48"/>
    </row>
    <row r="2" spans="1:233" ht="18" customHeight="1">
      <c r="A2" s="64"/>
      <c r="D2" s="426" t="str">
        <f>IF(FILIACIÓN!C2="","",FILIACIÓN!C2)</f>
        <v>NIVEL SECUNDARIA COMUNITARIA PRODUCTIVA</v>
      </c>
      <c r="E2" s="426"/>
      <c r="L2" s="727" t="s">
        <v>376</v>
      </c>
      <c r="M2" s="728"/>
      <c r="N2" s="728"/>
      <c r="O2" s="728"/>
      <c r="P2" s="728"/>
      <c r="Q2" s="728"/>
      <c r="R2" s="728"/>
      <c r="S2" s="728"/>
      <c r="T2" s="728"/>
      <c r="U2" s="728"/>
      <c r="V2" s="728"/>
      <c r="W2" s="728"/>
      <c r="X2" s="728"/>
      <c r="Y2" s="728"/>
      <c r="Z2" s="728"/>
      <c r="AA2" s="728"/>
      <c r="AB2" s="728"/>
      <c r="AC2" s="728"/>
      <c r="AD2" s="728"/>
      <c r="AE2" s="728"/>
      <c r="AF2" s="728"/>
      <c r="AG2" s="728"/>
      <c r="AH2" s="728"/>
      <c r="AI2" s="728"/>
      <c r="AJ2" s="728"/>
      <c r="AK2" s="728"/>
      <c r="AL2" s="728"/>
      <c r="AM2" s="728"/>
      <c r="AN2" s="728"/>
      <c r="AO2" s="728"/>
      <c r="AP2" s="728"/>
      <c r="AQ2" s="728"/>
      <c r="AR2" s="728"/>
      <c r="AS2" s="728"/>
      <c r="AT2" s="728"/>
      <c r="AU2" s="728"/>
      <c r="AV2" s="728"/>
      <c r="AW2" s="728"/>
      <c r="AX2" s="728"/>
      <c r="AY2" s="728"/>
      <c r="AZ2" s="728"/>
      <c r="BA2" s="728"/>
      <c r="BB2" s="728"/>
      <c r="BC2" s="728"/>
      <c r="BD2" s="728"/>
      <c r="BE2" s="728"/>
      <c r="BF2" s="728"/>
      <c r="BG2" s="728"/>
      <c r="BH2" s="728"/>
      <c r="BI2" s="728"/>
      <c r="BJ2" s="728"/>
      <c r="BK2" s="728"/>
      <c r="BL2" s="728"/>
      <c r="BM2" s="728"/>
      <c r="BN2" s="728"/>
      <c r="BO2" s="728"/>
      <c r="BP2" s="728"/>
      <c r="BQ2" s="728"/>
      <c r="BR2" s="728"/>
      <c r="BS2" s="728"/>
      <c r="BT2" s="728"/>
      <c r="BU2" s="728"/>
      <c r="BV2" s="728"/>
      <c r="BW2" s="728"/>
      <c r="BX2" s="728"/>
      <c r="BY2" s="728"/>
      <c r="BZ2" s="728"/>
      <c r="CA2" s="728"/>
      <c r="CB2" s="728"/>
    </row>
    <row r="3" spans="1:233" ht="18" customHeight="1">
      <c r="A3" s="64"/>
      <c r="D3" s="426" t="str">
        <f>IF(FILIACIÓN!C3="","",FILIACIÓN!C3)</f>
        <v xml:space="preserve">TURNO </v>
      </c>
      <c r="E3" s="426"/>
      <c r="DM3" s="198"/>
    </row>
    <row r="4" spans="1:233" ht="18" customHeight="1">
      <c r="A4" s="25"/>
      <c r="D4" s="427" t="str">
        <f>IF(FILIACIÓN!E3="","",FILIACIÓN!E3)</f>
        <v xml:space="preserve">SIE </v>
      </c>
      <c r="E4" s="427"/>
      <c r="G4" s="529"/>
      <c r="H4" s="529"/>
      <c r="I4" s="529"/>
      <c r="J4" s="529"/>
      <c r="K4" s="529"/>
      <c r="L4" s="850" t="s">
        <v>379</v>
      </c>
      <c r="M4" s="850"/>
      <c r="N4" s="850"/>
      <c r="O4" s="850"/>
      <c r="P4" s="850"/>
      <c r="Q4" s="850"/>
      <c r="R4" s="850"/>
      <c r="S4" s="850"/>
      <c r="T4" s="850"/>
      <c r="U4" s="850"/>
      <c r="V4" s="850"/>
      <c r="W4" s="850"/>
      <c r="X4" s="850"/>
      <c r="Y4" s="850"/>
      <c r="Z4" s="850"/>
      <c r="AA4" s="850"/>
      <c r="AB4" s="850"/>
      <c r="AC4" s="850"/>
      <c r="AD4" s="850"/>
      <c r="AE4" s="850"/>
      <c r="AF4" s="850"/>
      <c r="AG4" s="850"/>
      <c r="AH4" s="850"/>
      <c r="AI4" s="850"/>
      <c r="AJ4" s="850"/>
      <c r="AK4" s="850"/>
      <c r="AL4" s="850"/>
      <c r="AM4" s="850"/>
      <c r="AN4" s="850"/>
      <c r="AO4" s="850"/>
      <c r="AP4" s="850"/>
      <c r="AQ4" s="850"/>
      <c r="AR4" s="850"/>
      <c r="AS4" s="850"/>
      <c r="AT4" s="850"/>
      <c r="AU4" s="850"/>
      <c r="AV4" s="850"/>
      <c r="AW4" s="850"/>
      <c r="AX4" s="850"/>
      <c r="AY4" s="850"/>
      <c r="AZ4" s="850"/>
      <c r="BA4" s="850"/>
      <c r="BB4" s="850"/>
      <c r="BC4" s="850"/>
      <c r="BD4" s="850"/>
      <c r="BE4" s="850"/>
      <c r="BF4" s="850"/>
      <c r="BG4" s="850"/>
      <c r="BH4" s="850"/>
      <c r="BI4" s="850"/>
      <c r="BJ4" s="850"/>
      <c r="BK4" s="850"/>
      <c r="BL4" s="850"/>
      <c r="BM4" s="850"/>
      <c r="BN4" s="850"/>
      <c r="BO4" s="850"/>
      <c r="BP4" s="850"/>
      <c r="BQ4" s="850"/>
      <c r="BR4" s="850"/>
      <c r="BS4" s="850"/>
      <c r="BT4" s="850"/>
      <c r="BU4" s="850"/>
      <c r="BV4" s="850"/>
      <c r="BW4" s="850"/>
      <c r="BX4" s="850"/>
      <c r="BY4" s="850"/>
      <c r="BZ4" s="850"/>
      <c r="CA4" s="850"/>
      <c r="CB4" s="850"/>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198"/>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row>
    <row r="5" spans="1:233" ht="18" customHeight="1">
      <c r="A5" s="25"/>
      <c r="B5" s="48"/>
      <c r="D5" s="428" t="str">
        <f>IF(FILIACIÓN!C4="","",FILIACIÓN!C4)</f>
        <v>GESTION 2025</v>
      </c>
      <c r="E5" s="428"/>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510"/>
      <c r="AH5" s="510"/>
      <c r="AI5" s="510"/>
      <c r="AJ5" s="510"/>
      <c r="AK5" s="510"/>
      <c r="AL5" s="510"/>
      <c r="AM5" s="510"/>
      <c r="AN5" s="510"/>
      <c r="AO5" s="510"/>
      <c r="AP5" s="510"/>
      <c r="AQ5" s="425"/>
      <c r="AR5" s="627"/>
      <c r="AS5" s="627"/>
      <c r="AT5" s="627"/>
      <c r="AU5" s="627"/>
      <c r="AV5" s="627"/>
      <c r="AW5" s="627"/>
      <c r="AX5" s="627"/>
      <c r="AY5" s="627"/>
      <c r="AZ5" s="627"/>
      <c r="BA5" s="627"/>
      <c r="BB5" s="627"/>
      <c r="BC5" s="627"/>
      <c r="BD5" s="627"/>
      <c r="BE5" s="627"/>
      <c r="BF5" s="627"/>
      <c r="BG5" s="627"/>
      <c r="BH5" s="627"/>
      <c r="BI5" s="627"/>
      <c r="BJ5" s="627"/>
      <c r="BK5" s="627"/>
      <c r="BL5" s="627"/>
      <c r="BM5" s="627"/>
      <c r="BN5" s="627"/>
      <c r="BO5" s="627"/>
      <c r="BP5" s="627"/>
      <c r="BQ5" s="627"/>
      <c r="BR5" s="627"/>
      <c r="BS5" s="627"/>
      <c r="BT5" s="627"/>
      <c r="BU5" s="627"/>
      <c r="BV5" s="425"/>
      <c r="BW5" s="425"/>
      <c r="CG5" s="199"/>
      <c r="CH5" s="199"/>
      <c r="CI5" s="199"/>
      <c r="CJ5" s="199"/>
      <c r="CK5" s="607"/>
      <c r="CL5" s="607"/>
      <c r="CM5" s="607"/>
      <c r="CO5" s="607"/>
      <c r="CP5" s="607"/>
      <c r="CQ5" s="607"/>
      <c r="CR5" s="607"/>
      <c r="CS5" s="199"/>
      <c r="CU5" s="199"/>
      <c r="CV5" s="199"/>
      <c r="CW5" s="199"/>
      <c r="CX5" s="199"/>
      <c r="CY5" s="199"/>
      <c r="DA5" s="199"/>
      <c r="DB5" s="199"/>
      <c r="DC5" s="199"/>
      <c r="DD5" s="199"/>
      <c r="DE5" s="199"/>
      <c r="DG5" s="199"/>
      <c r="DH5" s="199"/>
      <c r="DI5" s="199"/>
      <c r="DJ5" s="199"/>
      <c r="DK5" s="199"/>
      <c r="DM5" s="198"/>
      <c r="DP5" s="199"/>
      <c r="DQ5" s="199"/>
      <c r="DR5" s="199"/>
      <c r="DS5" s="199"/>
      <c r="DT5" s="199"/>
      <c r="DV5" s="199"/>
      <c r="DW5" s="199"/>
      <c r="DX5" s="199"/>
      <c r="DY5" s="199"/>
      <c r="DZ5" s="199"/>
      <c r="EB5" s="199"/>
      <c r="EC5" s="199"/>
      <c r="ED5" s="199"/>
      <c r="EE5" s="199"/>
      <c r="EF5" s="199"/>
      <c r="EH5" s="199"/>
      <c r="EI5" s="199"/>
      <c r="EJ5" s="199"/>
      <c r="EK5" s="199"/>
      <c r="EL5" s="199"/>
      <c r="EN5" s="199"/>
      <c r="EO5" s="199"/>
      <c r="EP5" s="199"/>
      <c r="EQ5" s="199"/>
      <c r="ER5" s="199"/>
      <c r="ET5" s="199"/>
      <c r="EU5" s="199"/>
      <c r="EV5" s="199"/>
      <c r="EW5" s="199"/>
      <c r="EX5" s="199"/>
      <c r="FC5" s="78"/>
      <c r="FD5" s="78"/>
      <c r="FE5" s="78"/>
      <c r="FF5" s="78"/>
      <c r="FG5" s="78"/>
      <c r="FI5" s="78"/>
      <c r="FJ5" s="78"/>
      <c r="FK5" s="78"/>
      <c r="FL5" s="78"/>
      <c r="FM5" s="78"/>
      <c r="FO5" s="78"/>
      <c r="FP5" s="78"/>
      <c r="FQ5" s="78"/>
      <c r="FR5" s="78"/>
      <c r="FS5" s="78"/>
      <c r="FU5" s="78"/>
      <c r="FV5" s="78"/>
      <c r="FW5" s="78"/>
      <c r="FX5" s="78"/>
      <c r="FY5" s="78"/>
      <c r="GA5" s="78"/>
      <c r="GB5" s="78"/>
      <c r="GC5" s="78"/>
      <c r="GD5" s="78"/>
      <c r="GE5" s="78"/>
      <c r="GG5" s="78"/>
      <c r="GH5" s="78"/>
      <c r="GI5" s="78"/>
      <c r="GJ5" s="78"/>
      <c r="GK5" s="78"/>
    </row>
    <row r="6" spans="1:233" ht="5.25" customHeight="1">
      <c r="A6" s="25"/>
      <c r="B6" s="48"/>
      <c r="C6" s="69"/>
      <c r="D6" s="61"/>
      <c r="E6" s="61"/>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375"/>
      <c r="AZ6" s="375"/>
      <c r="BA6" s="375"/>
      <c r="BB6" s="375"/>
      <c r="BC6" s="375"/>
      <c r="BD6" s="375"/>
      <c r="BE6" s="375"/>
      <c r="BF6" s="375"/>
      <c r="BG6" s="375"/>
      <c r="BH6" s="375"/>
      <c r="BI6" s="375"/>
      <c r="BJ6" s="375"/>
      <c r="BK6" s="375"/>
      <c r="BL6" s="375"/>
      <c r="BM6" s="375"/>
      <c r="BN6" s="375"/>
      <c r="BO6" s="375"/>
      <c r="BP6" s="375"/>
      <c r="BQ6" s="375"/>
      <c r="BR6" s="375"/>
      <c r="BS6" s="375"/>
      <c r="BT6" s="375"/>
      <c r="BU6" s="375"/>
      <c r="BV6" s="375"/>
      <c r="BW6" s="375"/>
      <c r="BX6" s="375"/>
      <c r="BY6" s="375"/>
      <c r="BZ6" s="375"/>
      <c r="CA6" s="375"/>
      <c r="CB6" s="375"/>
      <c r="CD6" s="729" t="s">
        <v>249</v>
      </c>
      <c r="CG6" s="199"/>
      <c r="CH6" s="199"/>
      <c r="CI6" s="199"/>
      <c r="CJ6" s="199"/>
      <c r="CK6" s="607"/>
      <c r="CL6" s="607"/>
      <c r="CM6" s="607"/>
      <c r="CO6" s="607"/>
      <c r="CP6" s="607"/>
      <c r="CQ6" s="607"/>
      <c r="CR6" s="607"/>
      <c r="CS6" s="199"/>
      <c r="CU6" s="199"/>
      <c r="CV6" s="199"/>
      <c r="CW6" s="199"/>
      <c r="CX6" s="199"/>
      <c r="CY6" s="199"/>
      <c r="DA6" s="199"/>
      <c r="DB6" s="199"/>
      <c r="DC6" s="199"/>
      <c r="DD6" s="199"/>
      <c r="DE6" s="199"/>
      <c r="DG6" s="199"/>
      <c r="DH6" s="199"/>
      <c r="DI6" s="199"/>
      <c r="DJ6" s="199"/>
      <c r="DK6" s="199"/>
      <c r="DM6" s="198"/>
      <c r="DP6" s="199"/>
      <c r="DQ6" s="199"/>
      <c r="DR6" s="199"/>
      <c r="DS6" s="199"/>
      <c r="DT6" s="199"/>
      <c r="DV6" s="199"/>
      <c r="DW6" s="199"/>
      <c r="DX6" s="199"/>
      <c r="DY6" s="199"/>
      <c r="DZ6" s="199"/>
      <c r="EB6" s="199"/>
      <c r="EC6" s="199"/>
      <c r="ED6" s="199"/>
      <c r="EE6" s="199"/>
      <c r="EF6" s="199"/>
      <c r="EH6" s="199"/>
      <c r="EI6" s="199"/>
      <c r="EJ6" s="199"/>
      <c r="EK6" s="199"/>
      <c r="EL6" s="199"/>
      <c r="EN6" s="199"/>
      <c r="EO6" s="199"/>
      <c r="EP6" s="199"/>
      <c r="EQ6" s="199"/>
      <c r="ER6" s="199"/>
      <c r="ET6" s="199"/>
      <c r="EU6" s="199"/>
      <c r="EV6" s="199"/>
      <c r="EW6" s="199"/>
      <c r="EX6" s="199"/>
      <c r="FC6" s="78"/>
      <c r="FD6" s="78"/>
      <c r="FE6" s="78"/>
      <c r="FF6" s="78"/>
      <c r="FG6" s="78"/>
      <c r="FI6" s="78"/>
      <c r="FJ6" s="78"/>
      <c r="FK6" s="78"/>
      <c r="FL6" s="78"/>
      <c r="FM6" s="78"/>
      <c r="FO6" s="78"/>
      <c r="FP6" s="78"/>
      <c r="FQ6" s="78"/>
      <c r="FR6" s="78"/>
      <c r="FS6" s="78"/>
      <c r="FU6" s="78"/>
      <c r="FV6" s="78"/>
      <c r="FW6" s="78"/>
      <c r="FX6" s="78"/>
      <c r="FY6" s="78"/>
      <c r="GA6" s="78"/>
      <c r="GB6" s="78"/>
      <c r="GC6" s="78"/>
      <c r="GD6" s="78"/>
      <c r="GE6" s="78"/>
      <c r="GG6" s="78"/>
      <c r="GH6" s="78"/>
      <c r="GI6" s="78"/>
      <c r="GJ6" s="78"/>
      <c r="GK6" s="78"/>
    </row>
    <row r="7" spans="1:233" ht="5.25" customHeight="1">
      <c r="A7" s="25"/>
      <c r="B7" s="48"/>
      <c r="C7" s="69"/>
      <c r="D7" s="61"/>
      <c r="E7" s="61"/>
      <c r="F7" s="78"/>
      <c r="V7" s="78"/>
      <c r="W7" s="78"/>
      <c r="X7" s="78"/>
      <c r="Y7" s="78"/>
      <c r="Z7" s="78"/>
      <c r="AA7" s="78"/>
      <c r="AB7" s="78"/>
      <c r="AC7" s="230"/>
      <c r="AD7" s="230"/>
      <c r="AE7" s="230"/>
      <c r="AF7" s="78"/>
      <c r="AG7" s="510"/>
      <c r="AH7" s="510"/>
      <c r="AI7" s="510"/>
      <c r="AJ7" s="510"/>
      <c r="AK7" s="510"/>
      <c r="AL7" s="510"/>
      <c r="AM7" s="510"/>
      <c r="AN7" s="510"/>
      <c r="AO7" s="510"/>
      <c r="AP7" s="510"/>
      <c r="AQ7" s="194"/>
      <c r="AR7" s="627"/>
      <c r="AS7" s="627"/>
      <c r="AT7" s="627"/>
      <c r="AU7" s="627"/>
      <c r="AV7" s="627"/>
      <c r="AW7" s="627"/>
      <c r="AX7" s="627"/>
      <c r="AY7" s="627"/>
      <c r="AZ7" s="627"/>
      <c r="BA7" s="627"/>
      <c r="BB7" s="627"/>
      <c r="BC7" s="627"/>
      <c r="BD7" s="627"/>
      <c r="BE7" s="627"/>
      <c r="BF7" s="627"/>
      <c r="BG7" s="627"/>
      <c r="BH7" s="627"/>
      <c r="BI7" s="627"/>
      <c r="BJ7" s="627"/>
      <c r="BK7" s="627"/>
      <c r="BL7" s="627"/>
      <c r="BM7" s="627"/>
      <c r="BN7" s="627"/>
      <c r="BO7" s="627"/>
      <c r="BP7" s="627"/>
      <c r="BQ7" s="627"/>
      <c r="BR7" s="627"/>
      <c r="BS7" s="627"/>
      <c r="BT7" s="627"/>
      <c r="BU7" s="627"/>
      <c r="BV7" s="230"/>
      <c r="CD7" s="730"/>
      <c r="CG7" s="199"/>
      <c r="CH7" s="199"/>
      <c r="CI7" s="199"/>
      <c r="CJ7" s="199"/>
      <c r="CK7" s="607"/>
      <c r="CL7" s="607"/>
      <c r="CM7" s="607"/>
      <c r="CO7" s="607"/>
      <c r="CP7" s="607"/>
      <c r="CQ7" s="607"/>
      <c r="CR7" s="607"/>
      <c r="CS7" s="199"/>
      <c r="CU7" s="199"/>
      <c r="CV7" s="199"/>
      <c r="CW7" s="199"/>
      <c r="CX7" s="199"/>
      <c r="CY7" s="199"/>
      <c r="DA7" s="199"/>
      <c r="DB7" s="199"/>
      <c r="DC7" s="199"/>
      <c r="DD7" s="199"/>
      <c r="DE7" s="199"/>
      <c r="DG7" s="199"/>
      <c r="DH7" s="199"/>
      <c r="DI7" s="199"/>
      <c r="DJ7" s="199"/>
      <c r="DK7" s="199"/>
      <c r="DM7" s="198"/>
      <c r="DP7" s="199"/>
      <c r="DQ7" s="199"/>
      <c r="DR7" s="199"/>
      <c r="DS7" s="199"/>
      <c r="DT7" s="199"/>
      <c r="DV7" s="199"/>
      <c r="DW7" s="199"/>
      <c r="DX7" s="199"/>
      <c r="DY7" s="199"/>
      <c r="DZ7" s="199"/>
      <c r="EB7" s="199"/>
      <c r="EC7" s="199"/>
      <c r="ED7" s="199"/>
      <c r="EE7" s="199"/>
      <c r="EF7" s="199"/>
      <c r="EH7" s="199"/>
      <c r="EI7" s="199"/>
      <c r="EJ7" s="199"/>
      <c r="EK7" s="199"/>
      <c r="EL7" s="199"/>
      <c r="EN7" s="199"/>
      <c r="EO7" s="199"/>
      <c r="EP7" s="199"/>
      <c r="EQ7" s="199"/>
      <c r="ER7" s="199"/>
      <c r="ET7" s="199"/>
      <c r="EU7" s="199"/>
      <c r="EV7" s="199"/>
      <c r="EW7" s="199"/>
      <c r="EX7" s="199"/>
      <c r="FC7" s="78"/>
      <c r="FD7" s="78"/>
      <c r="FE7" s="78"/>
      <c r="FF7" s="78"/>
      <c r="FG7" s="78"/>
      <c r="FI7" s="78"/>
      <c r="FJ7" s="78"/>
      <c r="FK7" s="78"/>
      <c r="FL7" s="78"/>
      <c r="FM7" s="78"/>
      <c r="FO7" s="78"/>
      <c r="FP7" s="78"/>
      <c r="FQ7" s="78"/>
      <c r="FR7" s="78"/>
      <c r="FS7" s="78"/>
      <c r="FU7" s="78"/>
      <c r="FV7" s="78"/>
      <c r="FW7" s="78"/>
      <c r="FX7" s="78"/>
      <c r="FY7" s="78"/>
      <c r="GA7" s="78"/>
      <c r="GB7" s="78"/>
      <c r="GC7" s="78"/>
      <c r="GD7" s="78"/>
      <c r="GE7" s="78"/>
      <c r="GG7" s="78"/>
      <c r="GH7" s="78"/>
      <c r="GI7" s="78"/>
      <c r="GJ7" s="78"/>
      <c r="GK7" s="78"/>
    </row>
    <row r="8" spans="1:233" ht="21.75" customHeight="1" thickBot="1">
      <c r="A8" s="25"/>
      <c r="B8" s="428" t="str">
        <f>"AÑO DE ESCOLARIDAD:"&amp;" "&amp;FILIACIÓN!F5</f>
        <v xml:space="preserve">AÑO DE ESCOLARIDAD: </v>
      </c>
      <c r="E8" s="48"/>
      <c r="F8" s="428" t="str">
        <f>"CAMPO:"&amp;" "&amp;FILIACIÓN!F6</f>
        <v xml:space="preserve">CAMPO: </v>
      </c>
      <c r="H8" s="78"/>
      <c r="I8" s="78"/>
      <c r="J8" s="78"/>
      <c r="K8" s="78"/>
      <c r="N8" s="69"/>
      <c r="O8" s="48"/>
      <c r="P8" s="69"/>
      <c r="Q8" s="69"/>
      <c r="R8" s="69"/>
      <c r="S8" s="69"/>
      <c r="T8" s="69"/>
      <c r="U8" s="78"/>
      <c r="V8" s="78"/>
      <c r="W8" s="78"/>
      <c r="X8" s="78"/>
      <c r="Y8" s="78"/>
      <c r="Z8" s="78"/>
      <c r="AA8" s="78"/>
      <c r="AB8" s="78"/>
      <c r="AC8" s="230"/>
      <c r="AD8" s="230"/>
      <c r="AE8" s="230"/>
      <c r="AF8" s="78"/>
      <c r="AG8" s="510"/>
      <c r="AH8" s="510"/>
      <c r="AI8" s="510"/>
      <c r="AJ8" s="510"/>
      <c r="AK8" s="510"/>
      <c r="AL8" s="510"/>
      <c r="AM8" s="510"/>
      <c r="AN8" s="510"/>
      <c r="AO8" s="510"/>
      <c r="AP8" s="510"/>
      <c r="BX8" s="733" t="s">
        <v>320</v>
      </c>
      <c r="BY8" s="733"/>
      <c r="BZ8" s="733"/>
      <c r="CA8" s="733"/>
      <c r="CB8" s="733"/>
      <c r="CC8" s="348"/>
      <c r="CD8" s="117">
        <f>(COUNTA(F13:BW13)-COUNTIF(F12:BW12,"F"))</f>
        <v>0</v>
      </c>
      <c r="CG8" s="41"/>
      <c r="CH8" s="41"/>
      <c r="CI8" s="41"/>
      <c r="CJ8" s="41"/>
      <c r="CK8" s="41"/>
      <c r="CL8" s="41"/>
      <c r="CM8" s="41"/>
      <c r="CO8" s="41"/>
      <c r="CP8" s="41"/>
      <c r="CQ8" s="41"/>
      <c r="CR8" s="41"/>
      <c r="CS8" s="41"/>
      <c r="CU8" s="41"/>
      <c r="CV8" s="41"/>
      <c r="CW8" s="41"/>
      <c r="CX8" s="41"/>
      <c r="CY8" s="41"/>
      <c r="DA8" s="41"/>
      <c r="DB8" s="41"/>
      <c r="DC8" s="41"/>
      <c r="DD8" s="41"/>
      <c r="DE8" s="41"/>
      <c r="DG8" s="41"/>
      <c r="DH8" s="41"/>
      <c r="DI8" s="41"/>
      <c r="DJ8" s="41"/>
      <c r="DK8" s="41"/>
      <c r="DM8" s="198"/>
      <c r="DP8" s="41"/>
      <c r="DQ8" s="41"/>
      <c r="DR8" s="41"/>
      <c r="DS8" s="41"/>
      <c r="DT8" s="41"/>
      <c r="DV8" s="41"/>
      <c r="DW8" s="41"/>
      <c r="DX8" s="41"/>
      <c r="DY8" s="41"/>
      <c r="DZ8" s="41"/>
      <c r="EB8" s="41"/>
      <c r="EC8" s="41"/>
      <c r="ED8" s="41"/>
      <c r="EE8" s="41"/>
      <c r="EF8" s="41"/>
      <c r="EH8" s="41"/>
      <c r="EI8" s="41"/>
      <c r="EJ8" s="41"/>
      <c r="EK8" s="41"/>
      <c r="EL8" s="41"/>
      <c r="EN8" s="41"/>
      <c r="EO8" s="41"/>
      <c r="EP8" s="41"/>
      <c r="EQ8" s="41"/>
      <c r="ER8" s="41"/>
      <c r="ET8" s="41"/>
      <c r="EU8" s="41"/>
      <c r="EV8" s="41"/>
      <c r="EW8" s="41"/>
      <c r="EX8" s="41"/>
      <c r="FC8" s="41"/>
      <c r="FD8" s="41"/>
      <c r="FE8" s="41"/>
      <c r="FF8" s="41"/>
      <c r="FG8" s="41"/>
      <c r="FI8" s="41"/>
      <c r="FJ8" s="41"/>
      <c r="FK8" s="41"/>
      <c r="FL8" s="41"/>
      <c r="FM8" s="41"/>
      <c r="FO8" s="41"/>
      <c r="FP8" s="41"/>
      <c r="FQ8" s="41"/>
      <c r="FR8" s="41"/>
      <c r="FS8" s="41"/>
      <c r="FU8" s="41"/>
      <c r="FV8" s="41"/>
      <c r="FW8" s="41"/>
      <c r="FX8" s="41"/>
      <c r="FY8" s="41"/>
      <c r="GA8" s="41"/>
      <c r="GB8" s="41"/>
      <c r="GC8" s="41"/>
      <c r="GD8" s="41"/>
      <c r="GE8" s="41"/>
      <c r="GG8" s="41"/>
      <c r="GH8" s="41"/>
      <c r="GI8" s="41"/>
      <c r="GJ8" s="41"/>
      <c r="GK8" s="41"/>
    </row>
    <row r="9" spans="1:233" ht="18" customHeight="1" thickBot="1">
      <c r="A9" s="25"/>
      <c r="B9" s="428" t="str">
        <f>"ÁREA:"&amp;" "&amp;FILIACIÓN!F7</f>
        <v xml:space="preserve">ÁREA: </v>
      </c>
      <c r="C9" s="48"/>
      <c r="E9" s="69"/>
      <c r="F9" s="428" t="str">
        <f>"MAESTRO/A:"&amp;" "&amp;FILIACIÓN!F8</f>
        <v>MAESTRO/A: nombre maestro</v>
      </c>
      <c r="H9" s="78"/>
      <c r="I9" s="78"/>
      <c r="J9" s="78"/>
      <c r="K9" s="78"/>
      <c r="N9" s="69"/>
      <c r="O9" s="48"/>
      <c r="P9" s="69"/>
      <c r="Q9" s="69"/>
      <c r="R9" s="69"/>
      <c r="S9" s="69"/>
      <c r="T9" s="69"/>
      <c r="U9" s="78"/>
      <c r="BX9" s="744" t="s">
        <v>298</v>
      </c>
      <c r="BY9" s="745"/>
      <c r="BZ9" s="741" t="s">
        <v>323</v>
      </c>
      <c r="CA9" s="741" t="s">
        <v>324</v>
      </c>
      <c r="CB9" s="749" t="s">
        <v>132</v>
      </c>
      <c r="CC9" s="738" t="s">
        <v>3</v>
      </c>
      <c r="CD9" s="738" t="s">
        <v>182</v>
      </c>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200"/>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719"/>
      <c r="FC9" s="732"/>
      <c r="FD9" s="732"/>
      <c r="FE9" s="732"/>
      <c r="FF9" s="732"/>
      <c r="FG9" s="732"/>
      <c r="FH9" s="732"/>
      <c r="FI9" s="732"/>
      <c r="FJ9" s="732"/>
      <c r="FK9" s="732"/>
      <c r="FL9" s="732"/>
      <c r="FM9" s="732"/>
      <c r="FN9" s="732"/>
      <c r="FO9" s="732"/>
      <c r="FP9" s="732"/>
      <c r="FQ9" s="732"/>
      <c r="FR9" s="732"/>
      <c r="FS9" s="732"/>
      <c r="FT9" s="732"/>
      <c r="FU9" s="732"/>
      <c r="FV9" s="732"/>
      <c r="FW9" s="732"/>
      <c r="FX9" s="732"/>
      <c r="FY9" s="732"/>
      <c r="FZ9" s="732"/>
      <c r="GA9" s="732"/>
      <c r="GB9" s="732"/>
      <c r="GC9" s="732"/>
      <c r="GD9" s="732"/>
      <c r="GE9" s="732"/>
      <c r="GF9" s="732"/>
      <c r="GG9" s="732"/>
      <c r="GH9" s="732"/>
      <c r="GI9" s="732"/>
      <c r="GJ9" s="732"/>
      <c r="GK9" s="732"/>
      <c r="GL9" s="732"/>
      <c r="GM9" s="719"/>
      <c r="GO9" s="732"/>
      <c r="GP9" s="732"/>
      <c r="GQ9" s="732"/>
      <c r="GR9" s="732"/>
      <c r="GS9" s="732"/>
      <c r="GT9" s="732"/>
      <c r="GU9" s="732"/>
      <c r="GV9" s="732"/>
      <c r="GW9" s="732"/>
      <c r="GX9" s="732"/>
      <c r="GY9" s="732"/>
      <c r="GZ9" s="732"/>
      <c r="HA9" s="732"/>
      <c r="HB9" s="732"/>
      <c r="HC9" s="732"/>
      <c r="HD9" s="732"/>
      <c r="HE9" s="732"/>
      <c r="HF9" s="732"/>
      <c r="HG9" s="732"/>
      <c r="HH9" s="732"/>
      <c r="HI9" s="732"/>
      <c r="HJ9" s="732"/>
      <c r="HK9" s="732"/>
      <c r="HL9" s="732"/>
      <c r="HM9" s="732"/>
      <c r="HN9" s="732"/>
      <c r="HO9" s="732"/>
      <c r="HP9" s="732"/>
      <c r="HQ9" s="732"/>
      <c r="HR9" s="732"/>
      <c r="HS9" s="732"/>
      <c r="HT9" s="732"/>
      <c r="HU9" s="732"/>
      <c r="HV9" s="732"/>
      <c r="HW9" s="732"/>
      <c r="HX9" s="732"/>
      <c r="HY9" s="719"/>
    </row>
    <row r="10" spans="1:233" ht="5.25" customHeight="1" thickBot="1">
      <c r="B10" s="48"/>
      <c r="C10" s="61"/>
      <c r="D10" s="61"/>
      <c r="E10" s="61"/>
      <c r="F10" s="302"/>
      <c r="G10" s="302"/>
      <c r="H10" s="302"/>
      <c r="I10" s="302"/>
      <c r="J10" s="360"/>
      <c r="K10" s="361"/>
      <c r="L10" s="302"/>
      <c r="M10" s="360"/>
      <c r="N10" s="302"/>
      <c r="O10" s="302"/>
      <c r="P10" s="302"/>
      <c r="Q10" s="302"/>
      <c r="R10" s="302"/>
      <c r="S10" s="302"/>
      <c r="T10" s="360"/>
      <c r="U10" s="361"/>
      <c r="V10" s="360"/>
      <c r="W10" s="302"/>
      <c r="X10" s="302"/>
      <c r="Y10" s="302"/>
      <c r="Z10" s="302"/>
      <c r="AA10" s="302"/>
      <c r="AB10" s="360"/>
      <c r="AC10" s="360"/>
      <c r="AD10" s="361"/>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2"/>
      <c r="BO10" s="302"/>
      <c r="BP10" s="302"/>
      <c r="BQ10" s="302"/>
      <c r="BR10" s="302"/>
      <c r="BS10" s="302"/>
      <c r="BT10" s="302"/>
      <c r="BU10" s="302"/>
      <c r="BV10" s="302"/>
      <c r="BW10" s="302"/>
      <c r="BX10" s="752" t="s">
        <v>322</v>
      </c>
      <c r="BY10" s="746" t="s">
        <v>321</v>
      </c>
      <c r="BZ10" s="846"/>
      <c r="CA10" s="846"/>
      <c r="CB10" s="848"/>
      <c r="CC10" s="739"/>
      <c r="CD10" s="739"/>
      <c r="DM10" s="200"/>
      <c r="EZ10" s="719"/>
      <c r="FC10" s="731"/>
      <c r="FD10" s="731"/>
      <c r="FE10" s="731"/>
      <c r="FF10" s="731"/>
      <c r="FG10" s="731"/>
      <c r="FI10" s="731"/>
      <c r="FJ10" s="731"/>
      <c r="FK10" s="731"/>
      <c r="FL10" s="731"/>
      <c r="FM10" s="731"/>
      <c r="FO10" s="731"/>
      <c r="FP10" s="731"/>
      <c r="FQ10" s="731"/>
      <c r="FR10" s="731"/>
      <c r="FS10" s="731"/>
      <c r="FU10" s="731"/>
      <c r="FV10" s="731"/>
      <c r="FW10" s="731"/>
      <c r="FX10" s="731"/>
      <c r="FY10" s="731"/>
      <c r="GA10" s="731"/>
      <c r="GB10" s="731"/>
      <c r="GC10" s="731"/>
      <c r="GD10" s="731"/>
      <c r="GE10" s="731"/>
      <c r="GG10" s="731"/>
      <c r="GH10" s="731"/>
      <c r="GI10" s="731"/>
      <c r="GJ10" s="731"/>
      <c r="GK10" s="731"/>
      <c r="GM10" s="719"/>
      <c r="GO10" s="731"/>
      <c r="GP10" s="731"/>
      <c r="GQ10" s="731"/>
      <c r="GR10" s="731"/>
      <c r="GS10" s="731"/>
      <c r="GT10" s="25"/>
      <c r="GU10" s="731"/>
      <c r="GV10" s="731"/>
      <c r="GW10" s="731"/>
      <c r="GX10" s="731"/>
      <c r="GY10" s="731"/>
      <c r="GZ10" s="25"/>
      <c r="HA10" s="731"/>
      <c r="HB10" s="731"/>
      <c r="HC10" s="731"/>
      <c r="HD10" s="731"/>
      <c r="HE10" s="731"/>
      <c r="HF10" s="25"/>
      <c r="HG10" s="731"/>
      <c r="HH10" s="731"/>
      <c r="HI10" s="731"/>
      <c r="HJ10" s="731"/>
      <c r="HK10" s="731"/>
      <c r="HL10" s="25"/>
      <c r="HM10" s="731"/>
      <c r="HN10" s="731"/>
      <c r="HO10" s="731"/>
      <c r="HP10" s="731"/>
      <c r="HQ10" s="731"/>
      <c r="HR10" s="25"/>
      <c r="HS10" s="731"/>
      <c r="HT10" s="731"/>
      <c r="HU10" s="731"/>
      <c r="HV10" s="731"/>
      <c r="HW10" s="731"/>
      <c r="HX10" s="25"/>
      <c r="HY10" s="719"/>
    </row>
    <row r="11" spans="1:233" ht="18.75" customHeight="1" thickBot="1">
      <c r="B11" s="25"/>
      <c r="C11" s="25"/>
      <c r="D11" s="25"/>
      <c r="E11" s="25"/>
      <c r="F11" s="769"/>
      <c r="G11" s="770"/>
      <c r="H11" s="770"/>
      <c r="I11" s="770"/>
      <c r="J11" s="770"/>
      <c r="K11" s="770"/>
      <c r="L11" s="770"/>
      <c r="M11" s="770"/>
      <c r="N11" s="770"/>
      <c r="O11" s="770"/>
      <c r="P11" s="770"/>
      <c r="Q11" s="770"/>
      <c r="R11" s="770"/>
      <c r="S11" s="770"/>
      <c r="T11" s="770"/>
      <c r="U11" s="770"/>
      <c r="V11" s="770"/>
      <c r="W11" s="770"/>
      <c r="X11" s="770"/>
      <c r="Y11" s="770"/>
      <c r="Z11" s="770"/>
      <c r="AA11" s="770"/>
      <c r="AB11" s="770"/>
      <c r="AC11" s="770"/>
      <c r="AD11" s="770"/>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1"/>
      <c r="BX11" s="753"/>
      <c r="BY11" s="747"/>
      <c r="BZ11" s="846"/>
      <c r="CA11" s="846"/>
      <c r="CB11" s="848"/>
      <c r="CC11" s="739"/>
      <c r="CD11" s="739"/>
      <c r="DM11" s="200"/>
      <c r="EZ11" s="719"/>
      <c r="FC11" s="731"/>
      <c r="FD11" s="731"/>
      <c r="FE11" s="731"/>
      <c r="FF11" s="731"/>
      <c r="FG11" s="731"/>
      <c r="FI11" s="731"/>
      <c r="FJ11" s="731"/>
      <c r="FK11" s="731"/>
      <c r="FL11" s="731"/>
      <c r="FM11" s="731"/>
      <c r="FO11" s="731"/>
      <c r="FP11" s="731"/>
      <c r="FQ11" s="731"/>
      <c r="FR11" s="731"/>
      <c r="FS11" s="731"/>
      <c r="FU11" s="731"/>
      <c r="FV11" s="731"/>
      <c r="FW11" s="731"/>
      <c r="FX11" s="731"/>
      <c r="FY11" s="731"/>
      <c r="GA11" s="731"/>
      <c r="GB11" s="731"/>
      <c r="GC11" s="731"/>
      <c r="GD11" s="731"/>
      <c r="GE11" s="731"/>
      <c r="GG11" s="731"/>
      <c r="GH11" s="731"/>
      <c r="GI11" s="731"/>
      <c r="GJ11" s="731"/>
      <c r="GK11" s="731"/>
      <c r="GM11" s="719"/>
      <c r="GO11" s="731"/>
      <c r="GP11" s="731"/>
      <c r="GQ11" s="731"/>
      <c r="GR11" s="731"/>
      <c r="GS11" s="731"/>
      <c r="GT11" s="25"/>
      <c r="GU11" s="731"/>
      <c r="GV11" s="731"/>
      <c r="GW11" s="731"/>
      <c r="GX11" s="731"/>
      <c r="GY11" s="731"/>
      <c r="GZ11" s="25"/>
      <c r="HA11" s="731"/>
      <c r="HB11" s="731"/>
      <c r="HC11" s="731"/>
      <c r="HD11" s="731"/>
      <c r="HE11" s="731"/>
      <c r="HF11" s="25"/>
      <c r="HG11" s="731"/>
      <c r="HH11" s="731"/>
      <c r="HI11" s="731"/>
      <c r="HJ11" s="731"/>
      <c r="HK11" s="731"/>
      <c r="HL11" s="25"/>
      <c r="HM11" s="731"/>
      <c r="HN11" s="731"/>
      <c r="HO11" s="731"/>
      <c r="HP11" s="731"/>
      <c r="HQ11" s="731"/>
      <c r="HR11" s="25"/>
      <c r="HS11" s="731"/>
      <c r="HT11" s="731"/>
      <c r="HU11" s="731"/>
      <c r="HV11" s="731"/>
      <c r="HW11" s="731"/>
      <c r="HX11" s="25"/>
      <c r="HY11" s="719"/>
    </row>
    <row r="12" spans="1:233" ht="24" customHeight="1" thickBot="1">
      <c r="A12" s="734"/>
      <c r="B12" s="734"/>
      <c r="C12" s="734"/>
      <c r="D12" s="734"/>
      <c r="E12" s="489"/>
      <c r="F12" s="70">
        <v>1</v>
      </c>
      <c r="G12" s="71">
        <v>2</v>
      </c>
      <c r="H12" s="71">
        <v>3</v>
      </c>
      <c r="I12" s="71">
        <v>4</v>
      </c>
      <c r="J12" s="71">
        <v>5</v>
      </c>
      <c r="K12" s="71">
        <v>6</v>
      </c>
      <c r="L12" s="71">
        <v>7</v>
      </c>
      <c r="M12" s="71">
        <v>8</v>
      </c>
      <c r="N12" s="71">
        <v>9</v>
      </c>
      <c r="O12" s="71">
        <v>10</v>
      </c>
      <c r="P12" s="71">
        <v>11</v>
      </c>
      <c r="Q12" s="71">
        <v>12</v>
      </c>
      <c r="R12" s="71">
        <v>13</v>
      </c>
      <c r="S12" s="71">
        <v>14</v>
      </c>
      <c r="T12" s="71">
        <v>15</v>
      </c>
      <c r="U12" s="71">
        <v>16</v>
      </c>
      <c r="V12" s="71">
        <v>17</v>
      </c>
      <c r="W12" s="71">
        <v>18</v>
      </c>
      <c r="X12" s="71">
        <v>19</v>
      </c>
      <c r="Y12" s="71">
        <v>20</v>
      </c>
      <c r="Z12" s="71">
        <v>21</v>
      </c>
      <c r="AA12" s="71">
        <v>22</v>
      </c>
      <c r="AB12" s="71">
        <v>23</v>
      </c>
      <c r="AC12" s="71">
        <v>24</v>
      </c>
      <c r="AD12" s="71">
        <v>25</v>
      </c>
      <c r="AE12" s="71">
        <v>26</v>
      </c>
      <c r="AF12" s="71">
        <v>27</v>
      </c>
      <c r="AG12" s="71">
        <v>28</v>
      </c>
      <c r="AH12" s="71">
        <v>29</v>
      </c>
      <c r="AI12" s="71">
        <v>30</v>
      </c>
      <c r="AJ12" s="71">
        <v>31</v>
      </c>
      <c r="AK12" s="71">
        <v>32</v>
      </c>
      <c r="AL12" s="71">
        <v>33</v>
      </c>
      <c r="AM12" s="71">
        <v>34</v>
      </c>
      <c r="AN12" s="71">
        <v>35</v>
      </c>
      <c r="AO12" s="71">
        <v>36</v>
      </c>
      <c r="AP12" s="71">
        <v>37</v>
      </c>
      <c r="AQ12" s="71">
        <v>38</v>
      </c>
      <c r="AR12" s="71">
        <v>39</v>
      </c>
      <c r="AS12" s="71">
        <v>40</v>
      </c>
      <c r="AT12" s="71">
        <v>41</v>
      </c>
      <c r="AU12" s="71">
        <v>42</v>
      </c>
      <c r="AV12" s="71">
        <v>43</v>
      </c>
      <c r="AW12" s="71">
        <v>44</v>
      </c>
      <c r="AX12" s="71">
        <v>45</v>
      </c>
      <c r="AY12" s="71">
        <v>46</v>
      </c>
      <c r="AZ12" s="71">
        <v>47</v>
      </c>
      <c r="BA12" s="71">
        <v>48</v>
      </c>
      <c r="BB12" s="71">
        <v>49</v>
      </c>
      <c r="BC12" s="71">
        <v>50</v>
      </c>
      <c r="BD12" s="71">
        <v>51</v>
      </c>
      <c r="BE12" s="71">
        <v>52</v>
      </c>
      <c r="BF12" s="71">
        <v>53</v>
      </c>
      <c r="BG12" s="71">
        <v>54</v>
      </c>
      <c r="BH12" s="71">
        <v>55</v>
      </c>
      <c r="BI12" s="71">
        <v>56</v>
      </c>
      <c r="BJ12" s="71">
        <v>57</v>
      </c>
      <c r="BK12" s="71">
        <v>58</v>
      </c>
      <c r="BL12" s="71">
        <v>59</v>
      </c>
      <c r="BM12" s="71">
        <v>60</v>
      </c>
      <c r="BN12" s="71">
        <v>61</v>
      </c>
      <c r="BO12" s="71">
        <v>62</v>
      </c>
      <c r="BP12" s="71">
        <v>63</v>
      </c>
      <c r="BQ12" s="71">
        <v>64</v>
      </c>
      <c r="BR12" s="71">
        <v>65</v>
      </c>
      <c r="BS12" s="71">
        <v>66</v>
      </c>
      <c r="BT12" s="71">
        <v>67</v>
      </c>
      <c r="BU12" s="71">
        <v>68</v>
      </c>
      <c r="BV12" s="71">
        <v>69</v>
      </c>
      <c r="BW12" s="72">
        <v>70</v>
      </c>
      <c r="BX12" s="753"/>
      <c r="BY12" s="747"/>
      <c r="BZ12" s="846"/>
      <c r="CA12" s="846"/>
      <c r="CB12" s="848"/>
      <c r="CC12" s="739"/>
      <c r="CD12" s="739"/>
      <c r="CG12" s="198"/>
      <c r="CH12" s="198"/>
      <c r="CI12" s="198"/>
      <c r="CJ12" s="198"/>
      <c r="CK12" s="606"/>
      <c r="CL12" s="606"/>
      <c r="CM12" s="606"/>
      <c r="CO12" s="606"/>
      <c r="CP12" s="606"/>
      <c r="CQ12" s="606"/>
      <c r="CR12" s="606"/>
      <c r="CS12" s="198"/>
      <c r="CU12" s="198"/>
      <c r="CV12" s="198"/>
      <c r="CW12" s="198"/>
      <c r="CX12" s="198"/>
      <c r="CY12" s="198"/>
      <c r="DA12" s="198"/>
      <c r="DB12" s="198"/>
      <c r="DC12" s="198"/>
      <c r="DD12" s="198"/>
      <c r="DE12" s="198"/>
      <c r="DG12" s="198"/>
      <c r="DH12" s="198"/>
      <c r="DI12" s="198"/>
      <c r="DJ12" s="198"/>
      <c r="DK12" s="198"/>
      <c r="DM12" s="200"/>
      <c r="DP12" s="198"/>
      <c r="DQ12" s="198"/>
      <c r="DR12" s="198"/>
      <c r="DS12" s="198"/>
      <c r="DT12" s="198"/>
      <c r="DV12" s="198"/>
      <c r="DW12" s="198"/>
      <c r="DX12" s="198"/>
      <c r="DY12" s="198"/>
      <c r="DZ12" s="198"/>
      <c r="EB12" s="198"/>
      <c r="EC12" s="198"/>
      <c r="ED12" s="198"/>
      <c r="EE12" s="198"/>
      <c r="EF12" s="198"/>
      <c r="EH12" s="198"/>
      <c r="EI12" s="198"/>
      <c r="EJ12" s="198"/>
      <c r="EK12" s="198"/>
      <c r="EL12" s="198"/>
      <c r="EN12" s="198"/>
      <c r="EO12" s="198"/>
      <c r="EP12" s="198"/>
      <c r="EQ12" s="198"/>
      <c r="ER12" s="198"/>
      <c r="ET12" s="198"/>
      <c r="EU12" s="198"/>
      <c r="EV12" s="198"/>
      <c r="EW12" s="198"/>
      <c r="EX12" s="198"/>
      <c r="EZ12" s="719"/>
      <c r="FC12" s="77"/>
      <c r="FD12" s="77"/>
      <c r="FE12" s="77"/>
      <c r="FF12" s="77"/>
      <c r="FG12" s="77"/>
      <c r="FI12" s="77"/>
      <c r="FJ12" s="77"/>
      <c r="FK12" s="77"/>
      <c r="FL12" s="77"/>
      <c r="FM12" s="77"/>
      <c r="FO12" s="77"/>
      <c r="FP12" s="77"/>
      <c r="FQ12" s="77"/>
      <c r="FR12" s="77"/>
      <c r="FS12" s="77"/>
      <c r="FU12" s="77"/>
      <c r="FV12" s="77"/>
      <c r="FW12" s="77"/>
      <c r="FX12" s="77"/>
      <c r="FY12" s="77"/>
      <c r="GA12" s="77"/>
      <c r="GB12" s="77"/>
      <c r="GC12" s="77"/>
      <c r="GD12" s="77"/>
      <c r="GE12" s="77"/>
      <c r="GG12" s="77"/>
      <c r="GH12" s="77"/>
      <c r="GI12" s="77"/>
      <c r="GJ12" s="77"/>
      <c r="GK12" s="77"/>
      <c r="GM12" s="719"/>
      <c r="GO12" s="77"/>
      <c r="GP12" s="77"/>
      <c r="GQ12" s="77"/>
      <c r="GR12" s="77"/>
      <c r="GS12" s="77"/>
      <c r="GT12" s="25"/>
      <c r="GU12" s="77"/>
      <c r="GV12" s="77"/>
      <c r="GW12" s="77"/>
      <c r="GX12" s="77"/>
      <c r="GY12" s="77"/>
      <c r="GZ12" s="25"/>
      <c r="HA12" s="77"/>
      <c r="HB12" s="77"/>
      <c r="HC12" s="77"/>
      <c r="HD12" s="77"/>
      <c r="HE12" s="77"/>
      <c r="HF12" s="25"/>
      <c r="HG12" s="77"/>
      <c r="HH12" s="77"/>
      <c r="HI12" s="77"/>
      <c r="HJ12" s="77"/>
      <c r="HK12" s="77"/>
      <c r="HL12" s="25"/>
      <c r="HM12" s="77"/>
      <c r="HN12" s="77"/>
      <c r="HO12" s="77"/>
      <c r="HP12" s="77"/>
      <c r="HQ12" s="77"/>
      <c r="HR12" s="25"/>
      <c r="HS12" s="77"/>
      <c r="HT12" s="77"/>
      <c r="HU12" s="77"/>
      <c r="HV12" s="77"/>
      <c r="HW12" s="77"/>
      <c r="HX12" s="25"/>
      <c r="HY12" s="719"/>
    </row>
    <row r="13" spans="1:233" ht="42.75" customHeight="1" thickBot="1">
      <c r="A13" s="523" t="s">
        <v>0</v>
      </c>
      <c r="B13" s="735" t="s">
        <v>200</v>
      </c>
      <c r="C13" s="736"/>
      <c r="D13" s="737"/>
      <c r="E13" s="524" t="s">
        <v>20</v>
      </c>
      <c r="F13" s="100"/>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9"/>
      <c r="BX13" s="754"/>
      <c r="BY13" s="748"/>
      <c r="BZ13" s="847"/>
      <c r="CA13" s="847"/>
      <c r="CB13" s="849"/>
      <c r="CC13" s="740"/>
      <c r="CD13" s="740"/>
      <c r="CF13" s="496" t="s">
        <v>314</v>
      </c>
      <c r="CG13" s="497" t="s">
        <v>298</v>
      </c>
      <c r="CH13" s="497" t="s">
        <v>313</v>
      </c>
      <c r="CI13" s="497" t="s">
        <v>315</v>
      </c>
      <c r="CJ13" s="497" t="s">
        <v>316</v>
      </c>
      <c r="CK13" s="47"/>
      <c r="CL13" s="47"/>
      <c r="CM13" s="47" t="s">
        <v>271</v>
      </c>
      <c r="CN13" s="606" t="s">
        <v>270</v>
      </c>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200"/>
      <c r="DP13" s="47"/>
      <c r="DQ13" s="47"/>
      <c r="DR13" s="47"/>
      <c r="DS13" s="47"/>
      <c r="DT13" s="47"/>
      <c r="DU13" s="47"/>
      <c r="DV13" s="47"/>
      <c r="DW13" s="47"/>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719"/>
      <c r="FC13" s="47"/>
      <c r="FD13" s="47"/>
      <c r="FE13" s="47"/>
      <c r="FF13" s="47"/>
      <c r="FG13" s="47"/>
      <c r="FH13" s="47"/>
      <c r="FI13" s="47"/>
      <c r="FJ13" s="47"/>
      <c r="FK13" s="47"/>
      <c r="FL13" s="47"/>
      <c r="FM13" s="47"/>
      <c r="FN13" s="47"/>
      <c r="FO13" s="47"/>
      <c r="FP13" s="47"/>
      <c r="FQ13" s="47"/>
      <c r="FR13" s="47"/>
      <c r="FS13" s="47"/>
      <c r="FT13" s="47"/>
      <c r="FU13" s="47"/>
      <c r="FV13" s="47"/>
      <c r="FW13" s="47"/>
      <c r="FX13" s="47"/>
      <c r="FY13" s="47"/>
      <c r="FZ13" s="47"/>
      <c r="GA13" s="47"/>
      <c r="GB13" s="47"/>
      <c r="GC13" s="47"/>
      <c r="GD13" s="47"/>
      <c r="GE13" s="47"/>
      <c r="GF13" s="47"/>
      <c r="GG13" s="47"/>
      <c r="GH13" s="47"/>
      <c r="GI13" s="47"/>
      <c r="GJ13" s="47"/>
      <c r="GK13" s="47"/>
      <c r="GL13" s="47"/>
      <c r="GM13" s="719"/>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719"/>
    </row>
    <row r="14" spans="1:233" ht="21.75" customHeight="1">
      <c r="A14" s="188">
        <f>--SUBTOTAL(2,CN$13:CN14)</f>
        <v>1</v>
      </c>
      <c r="B14" s="758" t="str">
        <f>IF(FILIACIÓN!B11="","",UPPER(FILIACIÓN!B11))</f>
        <v/>
      </c>
      <c r="C14" s="759"/>
      <c r="D14" s="760"/>
      <c r="E14" s="515" t="str">
        <f>IFERROR(CD14,"")</f>
        <v/>
      </c>
      <c r="F14" s="158"/>
      <c r="G14" s="159"/>
      <c r="H14" s="159"/>
      <c r="I14" s="159"/>
      <c r="J14" s="159"/>
      <c r="K14" s="159"/>
      <c r="L14" s="159"/>
      <c r="M14" s="159"/>
      <c r="N14" s="159"/>
      <c r="O14" s="159"/>
      <c r="P14" s="159"/>
      <c r="Q14" s="159"/>
      <c r="R14" s="159"/>
      <c r="S14" s="159"/>
      <c r="T14" s="159"/>
      <c r="U14" s="303"/>
      <c r="V14" s="304"/>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60"/>
      <c r="BX14" s="177">
        <f>COUNTIF(F14:BW14,"L")</f>
        <v>0</v>
      </c>
      <c r="BY14" s="178">
        <f>COUNTIF(F14:BW14,"F")</f>
        <v>0</v>
      </c>
      <c r="BZ14" s="176">
        <f t="shared" ref="BZ14:BZ63" si="0">COUNTIF(F14:BW14,"T")</f>
        <v>0</v>
      </c>
      <c r="CA14" s="176">
        <f t="shared" ref="CA14:CA63" si="1">COUNTIF(F14:BW14,"A")</f>
        <v>0</v>
      </c>
      <c r="CB14" s="185">
        <f>SUM(BZ14:CA14)</f>
        <v>0</v>
      </c>
      <c r="CC14" s="525" t="str">
        <f>FILIACIÓN!Y11</f>
        <v/>
      </c>
      <c r="CD14" s="512" t="str">
        <f t="shared" ref="CD14:CD56" si="2">IFERROR(IF($CD$8="","",SUM(($B$70*BZ14)/$CD$8,($B$67*CA14)/$CD$8,($B$69*BX14)/$CD$8)),"")</f>
        <v/>
      </c>
      <c r="CE14" s="78"/>
      <c r="CF14" s="498"/>
      <c r="CG14" s="499"/>
      <c r="CH14" s="499"/>
      <c r="CI14" s="499"/>
      <c r="CJ14" s="499"/>
      <c r="CK14" s="43"/>
      <c r="CL14" s="43"/>
      <c r="CM14" s="43" t="str">
        <f>IF(FILIACIÓN!Z11="MOSTRAR","1","")</f>
        <v/>
      </c>
      <c r="CN14" s="43">
        <v>1</v>
      </c>
      <c r="CO14" s="43"/>
      <c r="CP14" s="43"/>
      <c r="CQ14" s="43"/>
      <c r="CR14" s="43"/>
      <c r="CS14" s="43"/>
      <c r="CU14" s="43"/>
      <c r="CV14" s="43"/>
      <c r="CW14" s="43"/>
      <c r="CX14" s="43"/>
      <c r="CY14" s="43"/>
      <c r="DA14" s="43"/>
      <c r="DB14" s="43"/>
      <c r="DC14" s="43"/>
      <c r="DD14" s="43"/>
      <c r="DE14" s="43"/>
      <c r="DG14" s="43"/>
      <c r="DH14" s="43"/>
      <c r="DI14" s="43"/>
      <c r="DJ14" s="43"/>
      <c r="DK14" s="43"/>
      <c r="DP14" s="43"/>
      <c r="DQ14" s="43"/>
      <c r="DR14" s="43"/>
      <c r="DS14" s="43"/>
      <c r="DT14" s="43"/>
      <c r="DV14" s="43"/>
      <c r="DW14" s="43"/>
      <c r="DX14" s="43"/>
      <c r="DY14" s="43"/>
      <c r="DZ14" s="43"/>
      <c r="EB14" s="43"/>
      <c r="EC14" s="43"/>
      <c r="ED14" s="43"/>
      <c r="EE14" s="43"/>
      <c r="EF14" s="43"/>
      <c r="EH14" s="43"/>
      <c r="EI14" s="43"/>
      <c r="EJ14" s="43"/>
      <c r="EK14" s="43"/>
      <c r="EL14" s="43"/>
      <c r="EN14" s="43"/>
      <c r="EO14" s="43"/>
      <c r="EP14" s="43"/>
      <c r="EQ14" s="43"/>
      <c r="ER14" s="43"/>
      <c r="ET14" s="43"/>
      <c r="EU14" s="43"/>
      <c r="EV14" s="43"/>
      <c r="EW14" s="43"/>
      <c r="EX14" s="43"/>
      <c r="EZ14" s="43"/>
      <c r="FC14" s="43"/>
      <c r="FD14" s="43"/>
      <c r="FE14" s="43"/>
      <c r="FF14" s="43"/>
      <c r="FG14" s="43"/>
      <c r="FI14" s="43"/>
      <c r="FJ14" s="43"/>
      <c r="FK14" s="43"/>
      <c r="FL14" s="43"/>
      <c r="FM14" s="43"/>
      <c r="FO14" s="43"/>
      <c r="FP14" s="43"/>
      <c r="FQ14" s="43"/>
      <c r="FR14" s="43"/>
      <c r="FS14" s="43"/>
      <c r="FU14" s="43"/>
      <c r="FV14" s="43"/>
      <c r="FW14" s="43"/>
      <c r="FX14" s="43"/>
      <c r="FY14" s="43"/>
      <c r="GA14" s="43"/>
      <c r="GB14" s="43"/>
      <c r="GC14" s="43"/>
      <c r="GD14" s="43"/>
      <c r="GE14" s="43"/>
      <c r="GG14" s="43"/>
      <c r="GH14" s="43"/>
      <c r="GI14" s="43"/>
      <c r="GJ14" s="43"/>
      <c r="GK14" s="43"/>
      <c r="GM14" s="77"/>
      <c r="GO14" s="43"/>
      <c r="GP14" s="43"/>
      <c r="GQ14" s="43"/>
      <c r="GR14" s="43"/>
      <c r="GS14" s="43"/>
      <c r="GT14" s="25"/>
      <c r="GU14" s="43"/>
      <c r="GV14" s="43"/>
      <c r="GW14" s="43"/>
      <c r="GX14" s="43"/>
      <c r="GY14" s="43"/>
      <c r="GZ14" s="25"/>
      <c r="HA14" s="43"/>
      <c r="HB14" s="43"/>
      <c r="HC14" s="43"/>
      <c r="HD14" s="43"/>
      <c r="HE14" s="43"/>
      <c r="HF14" s="25"/>
      <c r="HG14" s="43"/>
      <c r="HH14" s="43"/>
      <c r="HI14" s="43"/>
      <c r="HJ14" s="43"/>
      <c r="HK14" s="43"/>
      <c r="HL14" s="25"/>
      <c r="HM14" s="43"/>
      <c r="HN14" s="43"/>
      <c r="HO14" s="43"/>
      <c r="HP14" s="43"/>
      <c r="HQ14" s="43"/>
      <c r="HR14" s="25"/>
      <c r="HS14" s="43"/>
      <c r="HT14" s="43"/>
      <c r="HU14" s="43"/>
      <c r="HV14" s="43"/>
      <c r="HW14" s="43"/>
      <c r="HX14" s="25"/>
      <c r="HY14" s="77"/>
    </row>
    <row r="15" spans="1:233" ht="21.75" customHeight="1">
      <c r="A15" s="189">
        <f>--SUBTOTAL(2,CN$13:CN15)</f>
        <v>2</v>
      </c>
      <c r="B15" s="755" t="str">
        <f>IF(FILIACIÓN!B12="","",UPPER(FILIACIÓN!B12))</f>
        <v/>
      </c>
      <c r="C15" s="756"/>
      <c r="D15" s="757"/>
      <c r="E15" s="516" t="str">
        <f t="shared" ref="E15:E63" si="3">IFERROR(CD15,"")</f>
        <v/>
      </c>
      <c r="F15" s="161"/>
      <c r="G15" s="162"/>
      <c r="H15" s="162"/>
      <c r="I15" s="162"/>
      <c r="J15" s="162"/>
      <c r="K15" s="162"/>
      <c r="L15" s="162"/>
      <c r="M15" s="162"/>
      <c r="N15" s="162"/>
      <c r="O15" s="162"/>
      <c r="P15" s="162"/>
      <c r="Q15" s="162"/>
      <c r="R15" s="162"/>
      <c r="S15" s="162"/>
      <c r="T15" s="162"/>
      <c r="U15" s="305"/>
      <c r="V15" s="306"/>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3"/>
      <c r="BX15" s="180">
        <f t="shared" ref="BX15:BX63" si="4">COUNTIF(F15:BW15,"L")</f>
        <v>0</v>
      </c>
      <c r="BY15" s="181">
        <f t="shared" ref="BY15:BY63" si="5">COUNTIF(F15:BW15,"F")</f>
        <v>0</v>
      </c>
      <c r="BZ15" s="179">
        <f t="shared" si="0"/>
        <v>0</v>
      </c>
      <c r="CA15" s="186">
        <f t="shared" si="1"/>
        <v>0</v>
      </c>
      <c r="CB15" s="186">
        <f t="shared" ref="CB15:CB62" si="6">SUM(BZ15:CA15)</f>
        <v>0</v>
      </c>
      <c r="CC15" s="526" t="str">
        <f>FILIACIÓN!Y12</f>
        <v/>
      </c>
      <c r="CD15" s="513" t="str">
        <f t="shared" si="2"/>
        <v/>
      </c>
      <c r="CE15" s="78"/>
      <c r="CF15" s="498"/>
      <c r="CG15" s="499"/>
      <c r="CH15" s="499"/>
      <c r="CI15" s="499"/>
      <c r="CJ15" s="499"/>
      <c r="CK15" s="43"/>
      <c r="CL15" s="43"/>
      <c r="CM15" s="43" t="str">
        <f>IF(FILIACIÓN!Z12="MOSTRAR","1","")</f>
        <v/>
      </c>
      <c r="CN15" s="43">
        <v>2</v>
      </c>
      <c r="CO15" s="43"/>
      <c r="CP15" s="43"/>
      <c r="CQ15" s="43"/>
      <c r="CR15" s="43"/>
      <c r="CS15" s="43"/>
      <c r="CU15" s="43"/>
      <c r="CV15" s="43"/>
      <c r="CW15" s="43"/>
      <c r="CX15" s="43"/>
      <c r="CY15" s="43"/>
      <c r="DA15" s="43"/>
      <c r="DB15" s="43"/>
      <c r="DC15" s="43"/>
      <c r="DD15" s="43"/>
      <c r="DE15" s="43"/>
      <c r="DG15" s="43"/>
      <c r="DH15" s="43"/>
      <c r="DI15" s="43"/>
      <c r="DJ15" s="43"/>
      <c r="DK15" s="43"/>
      <c r="DP15" s="43"/>
      <c r="DQ15" s="43"/>
      <c r="DR15" s="43"/>
      <c r="DS15" s="43"/>
      <c r="DT15" s="43"/>
      <c r="DV15" s="43"/>
      <c r="DW15" s="43"/>
      <c r="DX15" s="43"/>
      <c r="DY15" s="43"/>
      <c r="DZ15" s="43"/>
      <c r="EB15" s="43"/>
      <c r="EC15" s="43"/>
      <c r="ED15" s="43"/>
      <c r="EE15" s="43"/>
      <c r="EF15" s="43"/>
      <c r="EH15" s="43"/>
      <c r="EI15" s="43"/>
      <c r="EJ15" s="43"/>
      <c r="EK15" s="43"/>
      <c r="EL15" s="43"/>
      <c r="EN15" s="43"/>
      <c r="EO15" s="43"/>
      <c r="EP15" s="43"/>
      <c r="EQ15" s="43"/>
      <c r="ER15" s="43"/>
      <c r="ET15" s="43"/>
      <c r="EU15" s="43"/>
      <c r="EV15" s="43"/>
      <c r="EW15" s="43"/>
      <c r="EX15" s="43"/>
      <c r="EZ15" s="43"/>
      <c r="FC15" s="43"/>
      <c r="FD15" s="43"/>
      <c r="FE15" s="43"/>
      <c r="FF15" s="43"/>
      <c r="FG15" s="43"/>
      <c r="FI15" s="43"/>
      <c r="FJ15" s="43"/>
      <c r="FK15" s="43"/>
      <c r="FL15" s="43"/>
      <c r="FM15" s="43"/>
      <c r="FO15" s="43"/>
      <c r="FP15" s="43"/>
      <c r="FQ15" s="43"/>
      <c r="FR15" s="43"/>
      <c r="FS15" s="43"/>
      <c r="FU15" s="43"/>
      <c r="FV15" s="43"/>
      <c r="FW15" s="43"/>
      <c r="FX15" s="43"/>
      <c r="FY15" s="43"/>
      <c r="GA15" s="43"/>
      <c r="GB15" s="43"/>
      <c r="GC15" s="43"/>
      <c r="GD15" s="43"/>
      <c r="GE15" s="43"/>
      <c r="GG15" s="43"/>
      <c r="GH15" s="43"/>
      <c r="GI15" s="43"/>
      <c r="GJ15" s="43"/>
      <c r="GK15" s="43"/>
      <c r="GM15" s="77"/>
      <c r="GO15" s="43"/>
      <c r="GP15" s="43"/>
      <c r="GQ15" s="43"/>
      <c r="GR15" s="43"/>
      <c r="GS15" s="43"/>
      <c r="GT15" s="25"/>
      <c r="GU15" s="43"/>
      <c r="GV15" s="43"/>
      <c r="GW15" s="43"/>
      <c r="GX15" s="43"/>
      <c r="GY15" s="43"/>
      <c r="GZ15" s="25"/>
      <c r="HA15" s="43"/>
      <c r="HB15" s="43"/>
      <c r="HC15" s="43"/>
      <c r="HD15" s="43"/>
      <c r="HE15" s="43"/>
      <c r="HF15" s="25"/>
      <c r="HG15" s="43"/>
      <c r="HH15" s="43"/>
      <c r="HI15" s="43"/>
      <c r="HJ15" s="43"/>
      <c r="HK15" s="43"/>
      <c r="HL15" s="25"/>
      <c r="HM15" s="43"/>
      <c r="HN15" s="43"/>
      <c r="HO15" s="43"/>
      <c r="HP15" s="43"/>
      <c r="HQ15" s="43"/>
      <c r="HR15" s="25"/>
      <c r="HS15" s="43"/>
      <c r="HT15" s="43"/>
      <c r="HU15" s="43"/>
      <c r="HV15" s="43"/>
      <c r="HW15" s="43"/>
      <c r="HX15" s="25"/>
      <c r="HY15" s="77"/>
    </row>
    <row r="16" spans="1:233" ht="21.75" customHeight="1">
      <c r="A16" s="189">
        <f>--SUBTOTAL(2,CN$13:CN16)</f>
        <v>3</v>
      </c>
      <c r="B16" s="755" t="str">
        <f>IF(FILIACIÓN!B13="","",UPPER(FILIACIÓN!B13))</f>
        <v/>
      </c>
      <c r="C16" s="756"/>
      <c r="D16" s="757"/>
      <c r="E16" s="516" t="str">
        <f t="shared" si="3"/>
        <v/>
      </c>
      <c r="F16" s="161"/>
      <c r="G16" s="162"/>
      <c r="H16" s="162"/>
      <c r="I16" s="162"/>
      <c r="J16" s="162"/>
      <c r="K16" s="162"/>
      <c r="L16" s="162"/>
      <c r="M16" s="162"/>
      <c r="N16" s="162"/>
      <c r="O16" s="162"/>
      <c r="P16" s="162"/>
      <c r="Q16" s="162"/>
      <c r="R16" s="162"/>
      <c r="S16" s="162"/>
      <c r="T16" s="162"/>
      <c r="U16" s="305"/>
      <c r="V16" s="306"/>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3"/>
      <c r="BX16" s="180">
        <f t="shared" si="4"/>
        <v>0</v>
      </c>
      <c r="BY16" s="181">
        <f t="shared" si="5"/>
        <v>0</v>
      </c>
      <c r="BZ16" s="179">
        <f t="shared" si="0"/>
        <v>0</v>
      </c>
      <c r="CA16" s="186">
        <f t="shared" si="1"/>
        <v>0</v>
      </c>
      <c r="CB16" s="186">
        <f t="shared" si="6"/>
        <v>0</v>
      </c>
      <c r="CC16" s="526" t="str">
        <f>FILIACIÓN!Y13</f>
        <v/>
      </c>
      <c r="CD16" s="513" t="str">
        <f t="shared" si="2"/>
        <v/>
      </c>
      <c r="CE16" s="78"/>
      <c r="CF16" s="498"/>
      <c r="CG16" s="499"/>
      <c r="CH16" s="499"/>
      <c r="CI16" s="499"/>
      <c r="CJ16" s="499"/>
      <c r="CK16" s="43"/>
      <c r="CL16" s="43"/>
      <c r="CM16" s="43" t="str">
        <f>IF(FILIACIÓN!Z13="MOSTRAR","1","")</f>
        <v/>
      </c>
      <c r="CN16" s="43">
        <v>3</v>
      </c>
      <c r="CO16" s="43"/>
      <c r="CP16" s="43"/>
      <c r="CQ16" s="43"/>
      <c r="CR16" s="43"/>
      <c r="CS16" s="43"/>
      <c r="CU16" s="43"/>
      <c r="CV16" s="43"/>
      <c r="CW16" s="43"/>
      <c r="CX16" s="43"/>
      <c r="CY16" s="43"/>
      <c r="DA16" s="43"/>
      <c r="DB16" s="43"/>
      <c r="DC16" s="43"/>
      <c r="DD16" s="43"/>
      <c r="DE16" s="43"/>
      <c r="DG16" s="43"/>
      <c r="DH16" s="43"/>
      <c r="DI16" s="43"/>
      <c r="DJ16" s="43"/>
      <c r="DK16" s="43"/>
      <c r="DP16" s="43"/>
      <c r="DQ16" s="43"/>
      <c r="DR16" s="43"/>
      <c r="DS16" s="43"/>
      <c r="DT16" s="43"/>
      <c r="DV16" s="43"/>
      <c r="DW16" s="43"/>
      <c r="DX16" s="43"/>
      <c r="DY16" s="43"/>
      <c r="DZ16" s="43"/>
      <c r="EB16" s="43"/>
      <c r="EC16" s="43"/>
      <c r="ED16" s="43"/>
      <c r="EE16" s="43"/>
      <c r="EF16" s="43"/>
      <c r="EH16" s="43"/>
      <c r="EI16" s="43"/>
      <c r="EJ16" s="43"/>
      <c r="EK16" s="43"/>
      <c r="EL16" s="43"/>
      <c r="EN16" s="43"/>
      <c r="EO16" s="43"/>
      <c r="EP16" s="43"/>
      <c r="EQ16" s="43"/>
      <c r="ER16" s="43"/>
      <c r="ET16" s="43"/>
      <c r="EU16" s="43"/>
      <c r="EV16" s="43"/>
      <c r="EW16" s="43"/>
      <c r="EX16" s="43"/>
      <c r="EZ16" s="43"/>
      <c r="FC16" s="43"/>
      <c r="FD16" s="43"/>
      <c r="FE16" s="43"/>
      <c r="FF16" s="43"/>
      <c r="FG16" s="43"/>
      <c r="FI16" s="43"/>
      <c r="FJ16" s="43"/>
      <c r="FK16" s="43"/>
      <c r="FL16" s="43"/>
      <c r="FM16" s="43"/>
      <c r="FO16" s="43"/>
      <c r="FP16" s="43"/>
      <c r="FQ16" s="43"/>
      <c r="FR16" s="43"/>
      <c r="FS16" s="43"/>
      <c r="FU16" s="43"/>
      <c r="FV16" s="43"/>
      <c r="FW16" s="43"/>
      <c r="FX16" s="43"/>
      <c r="FY16" s="43"/>
      <c r="GA16" s="43"/>
      <c r="GB16" s="43"/>
      <c r="GC16" s="43"/>
      <c r="GD16" s="43"/>
      <c r="GE16" s="43"/>
      <c r="GG16" s="43"/>
      <c r="GH16" s="43"/>
      <c r="GI16" s="43"/>
      <c r="GJ16" s="43"/>
      <c r="GK16" s="43"/>
      <c r="GM16" s="77"/>
      <c r="GO16" s="43"/>
      <c r="GP16" s="43"/>
      <c r="GQ16" s="43"/>
      <c r="GR16" s="43"/>
      <c r="GS16" s="43"/>
      <c r="GT16" s="25"/>
      <c r="GU16" s="43"/>
      <c r="GV16" s="43"/>
      <c r="GW16" s="43"/>
      <c r="GX16" s="43"/>
      <c r="GY16" s="43"/>
      <c r="GZ16" s="25"/>
      <c r="HA16" s="43"/>
      <c r="HB16" s="43"/>
      <c r="HC16" s="43"/>
      <c r="HD16" s="43"/>
      <c r="HE16" s="43"/>
      <c r="HF16" s="25"/>
      <c r="HG16" s="43"/>
      <c r="HH16" s="43"/>
      <c r="HI16" s="43"/>
      <c r="HJ16" s="43"/>
      <c r="HK16" s="43"/>
      <c r="HL16" s="25"/>
      <c r="HM16" s="43"/>
      <c r="HN16" s="43"/>
      <c r="HO16" s="43"/>
      <c r="HP16" s="43"/>
      <c r="HQ16" s="43"/>
      <c r="HR16" s="25"/>
      <c r="HS16" s="43"/>
      <c r="HT16" s="43"/>
      <c r="HU16" s="43"/>
      <c r="HV16" s="43"/>
      <c r="HW16" s="43"/>
      <c r="HX16" s="25"/>
      <c r="HY16" s="77"/>
    </row>
    <row r="17" spans="1:233" ht="21.75" customHeight="1">
      <c r="A17" s="189">
        <f>--SUBTOTAL(2,CN$13:CN17)</f>
        <v>4</v>
      </c>
      <c r="B17" s="755" t="str">
        <f>IF(FILIACIÓN!B14="","",UPPER(FILIACIÓN!B14))</f>
        <v/>
      </c>
      <c r="C17" s="756"/>
      <c r="D17" s="757"/>
      <c r="E17" s="516" t="str">
        <f t="shared" si="3"/>
        <v/>
      </c>
      <c r="F17" s="161"/>
      <c r="G17" s="162"/>
      <c r="H17" s="162"/>
      <c r="I17" s="162"/>
      <c r="J17" s="162"/>
      <c r="K17" s="162"/>
      <c r="L17" s="162"/>
      <c r="M17" s="162"/>
      <c r="N17" s="162"/>
      <c r="O17" s="162"/>
      <c r="P17" s="162"/>
      <c r="Q17" s="162"/>
      <c r="R17" s="162"/>
      <c r="S17" s="162"/>
      <c r="T17" s="162"/>
      <c r="U17" s="305"/>
      <c r="V17" s="306"/>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3"/>
      <c r="BX17" s="180">
        <f t="shared" si="4"/>
        <v>0</v>
      </c>
      <c r="BY17" s="181">
        <f t="shared" si="5"/>
        <v>0</v>
      </c>
      <c r="BZ17" s="179">
        <f t="shared" si="0"/>
        <v>0</v>
      </c>
      <c r="CA17" s="186">
        <f t="shared" si="1"/>
        <v>0</v>
      </c>
      <c r="CB17" s="186">
        <f t="shared" si="6"/>
        <v>0</v>
      </c>
      <c r="CC17" s="526" t="str">
        <f>FILIACIÓN!Y14</f>
        <v/>
      </c>
      <c r="CD17" s="513" t="str">
        <f t="shared" si="2"/>
        <v/>
      </c>
      <c r="CE17" s="78"/>
      <c r="CF17" s="498"/>
      <c r="CG17" s="499"/>
      <c r="CH17" s="499"/>
      <c r="CI17" s="499"/>
      <c r="CJ17" s="499"/>
      <c r="CK17" s="43"/>
      <c r="CL17" s="43"/>
      <c r="CM17" s="43" t="str">
        <f>IF(FILIACIÓN!Z14="MOSTRAR","1","")</f>
        <v/>
      </c>
      <c r="CN17" s="43">
        <v>4</v>
      </c>
      <c r="CO17" s="43"/>
      <c r="CP17" s="43"/>
      <c r="CQ17" s="43"/>
      <c r="CR17" s="43"/>
      <c r="CS17" s="43"/>
      <c r="CU17" s="43"/>
      <c r="CV17" s="43"/>
      <c r="CW17" s="43"/>
      <c r="CX17" s="43"/>
      <c r="CY17" s="43"/>
      <c r="DA17" s="43"/>
      <c r="DB17" s="43"/>
      <c r="DC17" s="43"/>
      <c r="DD17" s="43"/>
      <c r="DE17" s="43"/>
      <c r="DG17" s="43"/>
      <c r="DH17" s="43"/>
      <c r="DI17" s="43"/>
      <c r="DJ17" s="43"/>
      <c r="DK17" s="43"/>
      <c r="DP17" s="43"/>
      <c r="DQ17" s="43"/>
      <c r="DR17" s="43"/>
      <c r="DS17" s="43"/>
      <c r="DT17" s="43"/>
      <c r="DV17" s="43"/>
      <c r="DW17" s="43"/>
      <c r="DX17" s="43"/>
      <c r="DY17" s="43"/>
      <c r="DZ17" s="43"/>
      <c r="EB17" s="43"/>
      <c r="EC17" s="43"/>
      <c r="ED17" s="43"/>
      <c r="EE17" s="43"/>
      <c r="EF17" s="43"/>
      <c r="EH17" s="43"/>
      <c r="EI17" s="43"/>
      <c r="EJ17" s="43"/>
      <c r="EK17" s="43"/>
      <c r="EL17" s="43"/>
      <c r="EN17" s="43"/>
      <c r="EO17" s="43"/>
      <c r="EP17" s="43"/>
      <c r="EQ17" s="43"/>
      <c r="ER17" s="43"/>
      <c r="ET17" s="43"/>
      <c r="EU17" s="43"/>
      <c r="EV17" s="43"/>
      <c r="EW17" s="43"/>
      <c r="EX17" s="43"/>
      <c r="EZ17" s="43"/>
      <c r="FC17" s="43"/>
      <c r="FD17" s="43"/>
      <c r="FE17" s="43"/>
      <c r="FF17" s="43"/>
      <c r="FG17" s="43"/>
      <c r="FI17" s="43"/>
      <c r="FJ17" s="43"/>
      <c r="FK17" s="43"/>
      <c r="FL17" s="43"/>
      <c r="FM17" s="43"/>
      <c r="FO17" s="43"/>
      <c r="FP17" s="43"/>
      <c r="FQ17" s="43"/>
      <c r="FR17" s="43"/>
      <c r="FS17" s="43"/>
      <c r="FU17" s="43"/>
      <c r="FV17" s="43"/>
      <c r="FW17" s="43"/>
      <c r="FX17" s="43"/>
      <c r="FY17" s="43"/>
      <c r="GA17" s="43"/>
      <c r="GB17" s="43"/>
      <c r="GC17" s="43"/>
      <c r="GD17" s="43"/>
      <c r="GE17" s="43"/>
      <c r="GG17" s="43"/>
      <c r="GH17" s="43"/>
      <c r="GI17" s="43"/>
      <c r="GJ17" s="43"/>
      <c r="GK17" s="43"/>
      <c r="GM17" s="77"/>
      <c r="GO17" s="43"/>
      <c r="GP17" s="43"/>
      <c r="GQ17" s="43"/>
      <c r="GR17" s="43"/>
      <c r="GS17" s="43"/>
      <c r="GT17" s="25"/>
      <c r="GU17" s="43"/>
      <c r="GV17" s="43"/>
      <c r="GW17" s="43"/>
      <c r="GX17" s="43"/>
      <c r="GY17" s="43"/>
      <c r="GZ17" s="25"/>
      <c r="HA17" s="43"/>
      <c r="HB17" s="43"/>
      <c r="HC17" s="43"/>
      <c r="HD17" s="43"/>
      <c r="HE17" s="43"/>
      <c r="HF17" s="25"/>
      <c r="HG17" s="43"/>
      <c r="HH17" s="43"/>
      <c r="HI17" s="43"/>
      <c r="HJ17" s="43"/>
      <c r="HK17" s="43"/>
      <c r="HL17" s="25"/>
      <c r="HM17" s="43"/>
      <c r="HN17" s="43"/>
      <c r="HO17" s="43"/>
      <c r="HP17" s="43"/>
      <c r="HQ17" s="43"/>
      <c r="HR17" s="25"/>
      <c r="HS17" s="43"/>
      <c r="HT17" s="43"/>
      <c r="HU17" s="43"/>
      <c r="HV17" s="43"/>
      <c r="HW17" s="43"/>
      <c r="HX17" s="25"/>
      <c r="HY17" s="77"/>
    </row>
    <row r="18" spans="1:233" ht="21.75" customHeight="1">
      <c r="A18" s="189">
        <f>--SUBTOTAL(2,CN$13:CN18)</f>
        <v>5</v>
      </c>
      <c r="B18" s="755" t="str">
        <f>IF(FILIACIÓN!B15="","",UPPER(FILIACIÓN!B15))</f>
        <v/>
      </c>
      <c r="C18" s="756"/>
      <c r="D18" s="757"/>
      <c r="E18" s="516" t="str">
        <f t="shared" si="3"/>
        <v/>
      </c>
      <c r="F18" s="161"/>
      <c r="G18" s="162"/>
      <c r="H18" s="162"/>
      <c r="I18" s="162"/>
      <c r="J18" s="162"/>
      <c r="K18" s="162"/>
      <c r="L18" s="162"/>
      <c r="M18" s="162"/>
      <c r="N18" s="162"/>
      <c r="O18" s="162"/>
      <c r="P18" s="162"/>
      <c r="Q18" s="162"/>
      <c r="R18" s="162"/>
      <c r="S18" s="162"/>
      <c r="T18" s="162"/>
      <c r="U18" s="305"/>
      <c r="V18" s="306"/>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3"/>
      <c r="BX18" s="180">
        <f t="shared" si="4"/>
        <v>0</v>
      </c>
      <c r="BY18" s="181">
        <f t="shared" si="5"/>
        <v>0</v>
      </c>
      <c r="BZ18" s="179">
        <f t="shared" si="0"/>
        <v>0</v>
      </c>
      <c r="CA18" s="186">
        <f t="shared" si="1"/>
        <v>0</v>
      </c>
      <c r="CB18" s="186">
        <f t="shared" si="6"/>
        <v>0</v>
      </c>
      <c r="CC18" s="526" t="str">
        <f>FILIACIÓN!Y15</f>
        <v/>
      </c>
      <c r="CD18" s="513" t="str">
        <f t="shared" si="2"/>
        <v/>
      </c>
      <c r="CE18" s="78"/>
      <c r="CF18" s="498"/>
      <c r="CG18" s="499"/>
      <c r="CH18" s="499"/>
      <c r="CI18" s="499"/>
      <c r="CJ18" s="499"/>
      <c r="CK18" s="43"/>
      <c r="CL18" s="43"/>
      <c r="CM18" s="43" t="str">
        <f>IF(FILIACIÓN!Z15="MOSTRAR","1","")</f>
        <v/>
      </c>
      <c r="CN18" s="43">
        <v>5</v>
      </c>
      <c r="CO18" s="43"/>
      <c r="CP18" s="43"/>
      <c r="CQ18" s="43"/>
      <c r="CR18" s="43"/>
      <c r="CS18" s="43"/>
      <c r="CU18" s="43"/>
      <c r="CV18" s="43"/>
      <c r="CW18" s="43"/>
      <c r="CX18" s="43"/>
      <c r="CY18" s="43"/>
      <c r="DA18" s="43"/>
      <c r="DB18" s="43"/>
      <c r="DC18" s="43"/>
      <c r="DD18" s="43"/>
      <c r="DE18" s="43"/>
      <c r="DG18" s="43"/>
      <c r="DH18" s="43"/>
      <c r="DI18" s="43"/>
      <c r="DJ18" s="43"/>
      <c r="DK18" s="43"/>
      <c r="DP18" s="43"/>
      <c r="DQ18" s="43"/>
      <c r="DR18" s="43"/>
      <c r="DS18" s="43"/>
      <c r="DT18" s="43"/>
      <c r="DV18" s="43"/>
      <c r="DW18" s="43"/>
      <c r="DX18" s="43"/>
      <c r="DY18" s="43"/>
      <c r="DZ18" s="43"/>
      <c r="EB18" s="43"/>
      <c r="EC18" s="43"/>
      <c r="ED18" s="43"/>
      <c r="EE18" s="43"/>
      <c r="EF18" s="43"/>
      <c r="EH18" s="43"/>
      <c r="EI18" s="43"/>
      <c r="EJ18" s="43"/>
      <c r="EK18" s="43"/>
      <c r="EL18" s="43"/>
      <c r="EN18" s="43"/>
      <c r="EO18" s="43"/>
      <c r="EP18" s="43"/>
      <c r="EQ18" s="43"/>
      <c r="ER18" s="43"/>
      <c r="ET18" s="43"/>
      <c r="EU18" s="43"/>
      <c r="EV18" s="43"/>
      <c r="EW18" s="43"/>
      <c r="EX18" s="43"/>
      <c r="EZ18" s="43"/>
      <c r="FC18" s="43"/>
      <c r="FD18" s="43"/>
      <c r="FE18" s="43"/>
      <c r="FF18" s="43"/>
      <c r="FG18" s="43"/>
      <c r="FI18" s="43"/>
      <c r="FJ18" s="43"/>
      <c r="FK18" s="43"/>
      <c r="FL18" s="43"/>
      <c r="FM18" s="43"/>
      <c r="FO18" s="43"/>
      <c r="FP18" s="43"/>
      <c r="FQ18" s="43"/>
      <c r="FR18" s="43"/>
      <c r="FS18" s="43"/>
      <c r="FU18" s="43"/>
      <c r="FV18" s="43"/>
      <c r="FW18" s="43"/>
      <c r="FX18" s="43"/>
      <c r="FY18" s="43"/>
      <c r="GA18" s="43"/>
      <c r="GB18" s="43"/>
      <c r="GC18" s="43"/>
      <c r="GD18" s="43"/>
      <c r="GE18" s="43"/>
      <c r="GG18" s="43"/>
      <c r="GH18" s="43"/>
      <c r="GI18" s="43"/>
      <c r="GJ18" s="43"/>
      <c r="GK18" s="43"/>
      <c r="GM18" s="77"/>
      <c r="GO18" s="43"/>
      <c r="GP18" s="43"/>
      <c r="GQ18" s="43"/>
      <c r="GR18" s="43"/>
      <c r="GS18" s="43"/>
      <c r="GT18" s="25"/>
      <c r="GU18" s="43"/>
      <c r="GV18" s="43"/>
      <c r="GW18" s="43"/>
      <c r="GX18" s="43"/>
      <c r="GY18" s="43"/>
      <c r="GZ18" s="25"/>
      <c r="HA18" s="43"/>
      <c r="HB18" s="43"/>
      <c r="HC18" s="43"/>
      <c r="HD18" s="43"/>
      <c r="HE18" s="43"/>
      <c r="HF18" s="25"/>
      <c r="HG18" s="43"/>
      <c r="HH18" s="43"/>
      <c r="HI18" s="43"/>
      <c r="HJ18" s="43"/>
      <c r="HK18" s="43"/>
      <c r="HL18" s="25"/>
      <c r="HM18" s="43"/>
      <c r="HN18" s="43"/>
      <c r="HO18" s="43"/>
      <c r="HP18" s="43"/>
      <c r="HQ18" s="43"/>
      <c r="HR18" s="25"/>
      <c r="HS18" s="43"/>
      <c r="HT18" s="43"/>
      <c r="HU18" s="43"/>
      <c r="HV18" s="43"/>
      <c r="HW18" s="43"/>
      <c r="HX18" s="25"/>
      <c r="HY18" s="77"/>
    </row>
    <row r="19" spans="1:233" ht="21.75" customHeight="1">
      <c r="A19" s="189">
        <f>--SUBTOTAL(2,CN$13:CN19)</f>
        <v>6</v>
      </c>
      <c r="B19" s="755" t="str">
        <f>IF(FILIACIÓN!B16="","",UPPER(FILIACIÓN!B16))</f>
        <v/>
      </c>
      <c r="C19" s="756"/>
      <c r="D19" s="757"/>
      <c r="E19" s="516" t="str">
        <f t="shared" si="3"/>
        <v/>
      </c>
      <c r="F19" s="161"/>
      <c r="G19" s="162"/>
      <c r="H19" s="162"/>
      <c r="I19" s="162"/>
      <c r="J19" s="162"/>
      <c r="K19" s="162"/>
      <c r="L19" s="162"/>
      <c r="M19" s="162"/>
      <c r="N19" s="162"/>
      <c r="O19" s="162"/>
      <c r="P19" s="162"/>
      <c r="Q19" s="162"/>
      <c r="R19" s="162"/>
      <c r="S19" s="162"/>
      <c r="T19" s="162"/>
      <c r="U19" s="305"/>
      <c r="V19" s="306"/>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3"/>
      <c r="BX19" s="180">
        <f t="shared" si="4"/>
        <v>0</v>
      </c>
      <c r="BY19" s="181">
        <f t="shared" si="5"/>
        <v>0</v>
      </c>
      <c r="BZ19" s="179">
        <f t="shared" si="0"/>
        <v>0</v>
      </c>
      <c r="CA19" s="186">
        <f t="shared" si="1"/>
        <v>0</v>
      </c>
      <c r="CB19" s="186">
        <f t="shared" si="6"/>
        <v>0</v>
      </c>
      <c r="CC19" s="526" t="str">
        <f>FILIACIÓN!Y16</f>
        <v/>
      </c>
      <c r="CD19" s="513" t="str">
        <f t="shared" si="2"/>
        <v/>
      </c>
      <c r="CE19" s="78"/>
      <c r="CF19" s="498"/>
      <c r="CG19" s="499"/>
      <c r="CH19" s="499"/>
      <c r="CI19" s="499"/>
      <c r="CJ19" s="499"/>
      <c r="CK19" s="43"/>
      <c r="CL19" s="43"/>
      <c r="CM19" s="43" t="str">
        <f>IF(FILIACIÓN!Z16="MOSTRAR","1","")</f>
        <v/>
      </c>
      <c r="CN19" s="43">
        <v>6</v>
      </c>
      <c r="CO19" s="43"/>
      <c r="CP19" s="43"/>
      <c r="CQ19" s="43"/>
      <c r="CR19" s="43"/>
      <c r="CS19" s="43"/>
      <c r="CU19" s="43"/>
      <c r="CV19" s="43"/>
      <c r="CW19" s="43"/>
      <c r="CX19" s="43"/>
      <c r="CY19" s="43"/>
      <c r="DA19" s="43"/>
      <c r="DB19" s="43"/>
      <c r="DC19" s="43"/>
      <c r="DD19" s="43"/>
      <c r="DE19" s="43"/>
      <c r="DG19" s="43"/>
      <c r="DH19" s="43"/>
      <c r="DI19" s="43"/>
      <c r="DJ19" s="43"/>
      <c r="DK19" s="43"/>
      <c r="DP19" s="43"/>
      <c r="DQ19" s="43"/>
      <c r="DR19" s="43"/>
      <c r="DS19" s="43"/>
      <c r="DT19" s="43"/>
      <c r="DV19" s="43"/>
      <c r="DW19" s="43"/>
      <c r="DX19" s="43"/>
      <c r="DY19" s="43"/>
      <c r="DZ19" s="43"/>
      <c r="EB19" s="43"/>
      <c r="EC19" s="43"/>
      <c r="ED19" s="43"/>
      <c r="EE19" s="43"/>
      <c r="EF19" s="43"/>
      <c r="EH19" s="43"/>
      <c r="EI19" s="43"/>
      <c r="EJ19" s="43"/>
      <c r="EK19" s="43"/>
      <c r="EL19" s="43"/>
      <c r="EN19" s="43"/>
      <c r="EO19" s="43"/>
      <c r="EP19" s="43"/>
      <c r="EQ19" s="43"/>
      <c r="ER19" s="43"/>
      <c r="ET19" s="43"/>
      <c r="EU19" s="43"/>
      <c r="EV19" s="43"/>
      <c r="EW19" s="43"/>
      <c r="EX19" s="43"/>
      <c r="EZ19" s="43"/>
      <c r="FC19" s="43"/>
      <c r="FD19" s="43"/>
      <c r="FE19" s="43"/>
      <c r="FF19" s="43"/>
      <c r="FG19" s="43"/>
      <c r="FI19" s="43"/>
      <c r="FJ19" s="43"/>
      <c r="FK19" s="43"/>
      <c r="FL19" s="43"/>
      <c r="FM19" s="43"/>
      <c r="FO19" s="43"/>
      <c r="FP19" s="43"/>
      <c r="FQ19" s="43"/>
      <c r="FR19" s="43"/>
      <c r="FS19" s="43"/>
      <c r="FU19" s="43"/>
      <c r="FV19" s="43"/>
      <c r="FW19" s="43"/>
      <c r="FX19" s="43"/>
      <c r="FY19" s="43"/>
      <c r="GA19" s="43"/>
      <c r="GB19" s="43"/>
      <c r="GC19" s="43"/>
      <c r="GD19" s="43"/>
      <c r="GE19" s="43"/>
      <c r="GG19" s="43"/>
      <c r="GH19" s="43"/>
      <c r="GI19" s="43"/>
      <c r="GJ19" s="43"/>
      <c r="GK19" s="43"/>
      <c r="GM19" s="77"/>
      <c r="GO19" s="43"/>
      <c r="GP19" s="43"/>
      <c r="GQ19" s="43"/>
      <c r="GR19" s="43"/>
      <c r="GS19" s="43"/>
      <c r="GT19" s="25"/>
      <c r="GU19" s="43"/>
      <c r="GV19" s="43"/>
      <c r="GW19" s="43"/>
      <c r="GX19" s="43"/>
      <c r="GY19" s="43"/>
      <c r="GZ19" s="25"/>
      <c r="HA19" s="43"/>
      <c r="HB19" s="43"/>
      <c r="HC19" s="43"/>
      <c r="HD19" s="43"/>
      <c r="HE19" s="43"/>
      <c r="HF19" s="25"/>
      <c r="HG19" s="43"/>
      <c r="HH19" s="43"/>
      <c r="HI19" s="43"/>
      <c r="HJ19" s="43"/>
      <c r="HK19" s="43"/>
      <c r="HL19" s="25"/>
      <c r="HM19" s="43"/>
      <c r="HN19" s="43"/>
      <c r="HO19" s="43"/>
      <c r="HP19" s="43"/>
      <c r="HQ19" s="43"/>
      <c r="HR19" s="25"/>
      <c r="HS19" s="43"/>
      <c r="HT19" s="43"/>
      <c r="HU19" s="43"/>
      <c r="HV19" s="43"/>
      <c r="HW19" s="43"/>
      <c r="HX19" s="25"/>
      <c r="HY19" s="77"/>
    </row>
    <row r="20" spans="1:233" ht="21.75" customHeight="1">
      <c r="A20" s="189">
        <f>--SUBTOTAL(2,CN$13:CN20)</f>
        <v>7</v>
      </c>
      <c r="B20" s="755" t="str">
        <f>IF(FILIACIÓN!B17="","",UPPER(FILIACIÓN!B17))</f>
        <v/>
      </c>
      <c r="C20" s="756"/>
      <c r="D20" s="757"/>
      <c r="E20" s="516" t="str">
        <f t="shared" si="3"/>
        <v/>
      </c>
      <c r="F20" s="161"/>
      <c r="G20" s="162"/>
      <c r="H20" s="162"/>
      <c r="I20" s="162"/>
      <c r="J20" s="162"/>
      <c r="K20" s="162"/>
      <c r="L20" s="162"/>
      <c r="M20" s="162"/>
      <c r="N20" s="162"/>
      <c r="O20" s="162"/>
      <c r="P20" s="162"/>
      <c r="Q20" s="162"/>
      <c r="R20" s="162"/>
      <c r="S20" s="162"/>
      <c r="T20" s="162"/>
      <c r="U20" s="305"/>
      <c r="V20" s="306"/>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3"/>
      <c r="BX20" s="180">
        <f t="shared" si="4"/>
        <v>0</v>
      </c>
      <c r="BY20" s="181">
        <f t="shared" si="5"/>
        <v>0</v>
      </c>
      <c r="BZ20" s="179">
        <f t="shared" si="0"/>
        <v>0</v>
      </c>
      <c r="CA20" s="186">
        <f t="shared" si="1"/>
        <v>0</v>
      </c>
      <c r="CB20" s="186">
        <f t="shared" si="6"/>
        <v>0</v>
      </c>
      <c r="CC20" s="526" t="str">
        <f>FILIACIÓN!Y17</f>
        <v/>
      </c>
      <c r="CD20" s="513" t="str">
        <f t="shared" si="2"/>
        <v/>
      </c>
      <c r="CE20" s="78"/>
      <c r="CF20" s="498"/>
      <c r="CG20" s="499"/>
      <c r="CH20" s="499"/>
      <c r="CI20" s="499"/>
      <c r="CJ20" s="499"/>
      <c r="CK20" s="43"/>
      <c r="CL20" s="43"/>
      <c r="CM20" s="43" t="str">
        <f>IF(FILIACIÓN!Z17="MOSTRAR","1","")</f>
        <v/>
      </c>
      <c r="CN20" s="43">
        <v>7</v>
      </c>
      <c r="CO20" s="43"/>
      <c r="CP20" s="43"/>
      <c r="CQ20" s="43"/>
      <c r="CR20" s="43"/>
      <c r="CS20" s="43"/>
      <c r="CU20" s="43"/>
      <c r="CV20" s="43"/>
      <c r="CW20" s="43"/>
      <c r="CX20" s="43"/>
      <c r="CY20" s="43"/>
      <c r="DA20" s="43"/>
      <c r="DB20" s="43"/>
      <c r="DC20" s="43"/>
      <c r="DD20" s="43"/>
      <c r="DE20" s="43"/>
      <c r="DG20" s="43"/>
      <c r="DH20" s="43"/>
      <c r="DI20" s="43"/>
      <c r="DJ20" s="43"/>
      <c r="DK20" s="43"/>
      <c r="DP20" s="43"/>
      <c r="DQ20" s="43"/>
      <c r="DR20" s="43"/>
      <c r="DS20" s="43"/>
      <c r="DT20" s="43"/>
      <c r="DV20" s="43"/>
      <c r="DW20" s="43"/>
      <c r="DX20" s="43"/>
      <c r="DY20" s="43"/>
      <c r="DZ20" s="43"/>
      <c r="EB20" s="43"/>
      <c r="EC20" s="43"/>
      <c r="ED20" s="43"/>
      <c r="EE20" s="43"/>
      <c r="EF20" s="43"/>
      <c r="EH20" s="43"/>
      <c r="EI20" s="43"/>
      <c r="EJ20" s="43"/>
      <c r="EK20" s="43"/>
      <c r="EL20" s="43"/>
      <c r="EN20" s="43"/>
      <c r="EO20" s="43"/>
      <c r="EP20" s="43"/>
      <c r="EQ20" s="43"/>
      <c r="ER20" s="43"/>
      <c r="ET20" s="43"/>
      <c r="EU20" s="43"/>
      <c r="EV20" s="43"/>
      <c r="EW20" s="43"/>
      <c r="EX20" s="43"/>
      <c r="EZ20" s="43"/>
      <c r="FC20" s="43"/>
      <c r="FD20" s="43"/>
      <c r="FE20" s="43"/>
      <c r="FF20" s="43"/>
      <c r="FG20" s="43"/>
      <c r="FI20" s="43"/>
      <c r="FJ20" s="43"/>
      <c r="FK20" s="43"/>
      <c r="FL20" s="43"/>
      <c r="FM20" s="43"/>
      <c r="FO20" s="43"/>
      <c r="FP20" s="43"/>
      <c r="FQ20" s="43"/>
      <c r="FR20" s="43"/>
      <c r="FS20" s="43"/>
      <c r="FU20" s="43"/>
      <c r="FV20" s="43"/>
      <c r="FW20" s="43"/>
      <c r="FX20" s="43"/>
      <c r="FY20" s="43"/>
      <c r="GA20" s="43"/>
      <c r="GB20" s="43"/>
      <c r="GC20" s="43"/>
      <c r="GD20" s="43"/>
      <c r="GE20" s="43"/>
      <c r="GG20" s="43"/>
      <c r="GH20" s="43"/>
      <c r="GI20" s="43"/>
      <c r="GJ20" s="43"/>
      <c r="GK20" s="43"/>
      <c r="GM20" s="77"/>
      <c r="GO20" s="43"/>
      <c r="GP20" s="43"/>
      <c r="GQ20" s="43"/>
      <c r="GR20" s="43"/>
      <c r="GS20" s="43"/>
      <c r="GT20" s="25"/>
      <c r="GU20" s="43"/>
      <c r="GV20" s="43"/>
      <c r="GW20" s="43"/>
      <c r="GX20" s="43"/>
      <c r="GY20" s="43"/>
      <c r="GZ20" s="25"/>
      <c r="HA20" s="43"/>
      <c r="HB20" s="43"/>
      <c r="HC20" s="43"/>
      <c r="HD20" s="43"/>
      <c r="HE20" s="43"/>
      <c r="HF20" s="25"/>
      <c r="HG20" s="43"/>
      <c r="HH20" s="43"/>
      <c r="HI20" s="43"/>
      <c r="HJ20" s="43"/>
      <c r="HK20" s="43"/>
      <c r="HL20" s="25"/>
      <c r="HM20" s="43"/>
      <c r="HN20" s="43"/>
      <c r="HO20" s="43"/>
      <c r="HP20" s="43"/>
      <c r="HQ20" s="43"/>
      <c r="HR20" s="25"/>
      <c r="HS20" s="43"/>
      <c r="HT20" s="43"/>
      <c r="HU20" s="43"/>
      <c r="HV20" s="43"/>
      <c r="HW20" s="43"/>
      <c r="HX20" s="25"/>
      <c r="HY20" s="77"/>
    </row>
    <row r="21" spans="1:233" ht="21.75" customHeight="1">
      <c r="A21" s="189">
        <f>--SUBTOTAL(2,CN$13:CN21)</f>
        <v>8</v>
      </c>
      <c r="B21" s="755" t="str">
        <f>IF(FILIACIÓN!B18="","",UPPER(FILIACIÓN!B18))</f>
        <v/>
      </c>
      <c r="C21" s="756"/>
      <c r="D21" s="757"/>
      <c r="E21" s="516" t="str">
        <f t="shared" si="3"/>
        <v/>
      </c>
      <c r="F21" s="161"/>
      <c r="G21" s="162"/>
      <c r="H21" s="162"/>
      <c r="I21" s="162"/>
      <c r="J21" s="162"/>
      <c r="K21" s="162"/>
      <c r="L21" s="162"/>
      <c r="M21" s="162"/>
      <c r="N21" s="162"/>
      <c r="O21" s="162"/>
      <c r="P21" s="162"/>
      <c r="Q21" s="162"/>
      <c r="R21" s="162"/>
      <c r="S21" s="162"/>
      <c r="T21" s="162"/>
      <c r="U21" s="305"/>
      <c r="V21" s="306"/>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3"/>
      <c r="BX21" s="180">
        <f t="shared" si="4"/>
        <v>0</v>
      </c>
      <c r="BY21" s="181">
        <f t="shared" si="5"/>
        <v>0</v>
      </c>
      <c r="BZ21" s="179">
        <f t="shared" si="0"/>
        <v>0</v>
      </c>
      <c r="CA21" s="186">
        <f t="shared" si="1"/>
        <v>0</v>
      </c>
      <c r="CB21" s="186">
        <f t="shared" si="6"/>
        <v>0</v>
      </c>
      <c r="CC21" s="526" t="str">
        <f>FILIACIÓN!Y18</f>
        <v/>
      </c>
      <c r="CD21" s="513" t="str">
        <f t="shared" si="2"/>
        <v/>
      </c>
      <c r="CE21" s="78"/>
      <c r="CF21" s="498"/>
      <c r="CG21" s="499"/>
      <c r="CH21" s="499"/>
      <c r="CI21" s="499"/>
      <c r="CJ21" s="499"/>
      <c r="CK21" s="43"/>
      <c r="CL21" s="43"/>
      <c r="CM21" s="43" t="str">
        <f>IF(FILIACIÓN!Z18="MOSTRAR","1","")</f>
        <v/>
      </c>
      <c r="CN21" s="43">
        <v>8</v>
      </c>
      <c r="CO21" s="43"/>
      <c r="CP21" s="43"/>
      <c r="CQ21" s="43"/>
      <c r="CR21" s="43"/>
      <c r="CS21" s="43"/>
      <c r="CU21" s="43"/>
      <c r="CV21" s="43"/>
      <c r="CW21" s="43"/>
      <c r="CX21" s="43"/>
      <c r="CY21" s="43"/>
      <c r="DA21" s="43"/>
      <c r="DB21" s="43"/>
      <c r="DC21" s="43"/>
      <c r="DD21" s="43"/>
      <c r="DE21" s="43"/>
      <c r="DG21" s="43"/>
      <c r="DH21" s="43"/>
      <c r="DI21" s="43"/>
      <c r="DJ21" s="43"/>
      <c r="DK21" s="43"/>
      <c r="DP21" s="43"/>
      <c r="DQ21" s="43"/>
      <c r="DR21" s="43"/>
      <c r="DS21" s="43"/>
      <c r="DT21" s="43"/>
      <c r="DV21" s="43"/>
      <c r="DW21" s="43"/>
      <c r="DX21" s="43"/>
      <c r="DY21" s="43"/>
      <c r="DZ21" s="43"/>
      <c r="EB21" s="43"/>
      <c r="EC21" s="43"/>
      <c r="ED21" s="43"/>
      <c r="EE21" s="43"/>
      <c r="EF21" s="43"/>
      <c r="EH21" s="43"/>
      <c r="EI21" s="43"/>
      <c r="EJ21" s="43"/>
      <c r="EK21" s="43"/>
      <c r="EL21" s="43"/>
      <c r="EN21" s="43"/>
      <c r="EO21" s="43"/>
      <c r="EP21" s="43"/>
      <c r="EQ21" s="43"/>
      <c r="ER21" s="43"/>
      <c r="ET21" s="43"/>
      <c r="EU21" s="43"/>
      <c r="EV21" s="43"/>
      <c r="EW21" s="43"/>
      <c r="EX21" s="43"/>
      <c r="EZ21" s="43"/>
      <c r="FC21" s="43"/>
      <c r="FD21" s="43"/>
      <c r="FE21" s="43"/>
      <c r="FF21" s="43"/>
      <c r="FG21" s="43"/>
      <c r="FI21" s="43"/>
      <c r="FJ21" s="43"/>
      <c r="FK21" s="43"/>
      <c r="FL21" s="43"/>
      <c r="FM21" s="43"/>
      <c r="FO21" s="43"/>
      <c r="FP21" s="43"/>
      <c r="FQ21" s="43"/>
      <c r="FR21" s="43"/>
      <c r="FS21" s="43"/>
      <c r="FU21" s="43"/>
      <c r="FV21" s="43"/>
      <c r="FW21" s="43"/>
      <c r="FX21" s="43"/>
      <c r="FY21" s="43"/>
      <c r="GA21" s="43"/>
      <c r="GB21" s="43"/>
      <c r="GC21" s="43"/>
      <c r="GD21" s="43"/>
      <c r="GE21" s="43"/>
      <c r="GG21" s="43"/>
      <c r="GH21" s="43"/>
      <c r="GI21" s="43"/>
      <c r="GJ21" s="43"/>
      <c r="GK21" s="43"/>
      <c r="GM21" s="77"/>
      <c r="GO21" s="43"/>
      <c r="GP21" s="43"/>
      <c r="GQ21" s="43"/>
      <c r="GR21" s="43"/>
      <c r="GS21" s="43"/>
      <c r="GT21" s="25"/>
      <c r="GU21" s="43"/>
      <c r="GV21" s="43"/>
      <c r="GW21" s="43"/>
      <c r="GX21" s="43"/>
      <c r="GY21" s="43"/>
      <c r="GZ21" s="25"/>
      <c r="HA21" s="43"/>
      <c r="HB21" s="43"/>
      <c r="HC21" s="43"/>
      <c r="HD21" s="43"/>
      <c r="HE21" s="43"/>
      <c r="HF21" s="25"/>
      <c r="HG21" s="43"/>
      <c r="HH21" s="43"/>
      <c r="HI21" s="43"/>
      <c r="HJ21" s="43"/>
      <c r="HK21" s="43"/>
      <c r="HL21" s="25"/>
      <c r="HM21" s="43"/>
      <c r="HN21" s="43"/>
      <c r="HO21" s="43"/>
      <c r="HP21" s="43"/>
      <c r="HQ21" s="43"/>
      <c r="HR21" s="25"/>
      <c r="HS21" s="43"/>
      <c r="HT21" s="43"/>
      <c r="HU21" s="43"/>
      <c r="HV21" s="43"/>
      <c r="HW21" s="43"/>
      <c r="HX21" s="25"/>
      <c r="HY21" s="77"/>
    </row>
    <row r="22" spans="1:233" ht="21.75" customHeight="1">
      <c r="A22" s="189">
        <f>--SUBTOTAL(2,CN$13:CN22)</f>
        <v>9</v>
      </c>
      <c r="B22" s="755" t="str">
        <f>IF(FILIACIÓN!B19="","",UPPER(FILIACIÓN!B19))</f>
        <v/>
      </c>
      <c r="C22" s="756"/>
      <c r="D22" s="757"/>
      <c r="E22" s="516" t="str">
        <f t="shared" si="3"/>
        <v/>
      </c>
      <c r="F22" s="161"/>
      <c r="G22" s="162"/>
      <c r="H22" s="162"/>
      <c r="I22" s="162"/>
      <c r="J22" s="162"/>
      <c r="K22" s="162"/>
      <c r="L22" s="162"/>
      <c r="M22" s="162"/>
      <c r="N22" s="162"/>
      <c r="O22" s="162"/>
      <c r="P22" s="162"/>
      <c r="Q22" s="162"/>
      <c r="R22" s="162"/>
      <c r="S22" s="162"/>
      <c r="T22" s="162"/>
      <c r="U22" s="305"/>
      <c r="V22" s="306"/>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3"/>
      <c r="BX22" s="180">
        <f t="shared" si="4"/>
        <v>0</v>
      </c>
      <c r="BY22" s="181">
        <f t="shared" si="5"/>
        <v>0</v>
      </c>
      <c r="BZ22" s="179">
        <f t="shared" si="0"/>
        <v>0</v>
      </c>
      <c r="CA22" s="186">
        <f t="shared" si="1"/>
        <v>0</v>
      </c>
      <c r="CB22" s="186">
        <f t="shared" si="6"/>
        <v>0</v>
      </c>
      <c r="CC22" s="526" t="str">
        <f>FILIACIÓN!Y19</f>
        <v/>
      </c>
      <c r="CD22" s="513" t="str">
        <f t="shared" si="2"/>
        <v/>
      </c>
      <c r="CE22" s="78"/>
      <c r="CF22" s="498"/>
      <c r="CG22" s="499"/>
      <c r="CH22" s="499"/>
      <c r="CI22" s="499"/>
      <c r="CJ22" s="499"/>
      <c r="CK22" s="43"/>
      <c r="CL22" s="43"/>
      <c r="CM22" s="43" t="str">
        <f>IF(FILIACIÓN!Z19="MOSTRAR","1","")</f>
        <v/>
      </c>
      <c r="CN22" s="43">
        <v>9</v>
      </c>
      <c r="CO22" s="43"/>
      <c r="CP22" s="43"/>
      <c r="CQ22" s="43"/>
      <c r="CR22" s="43"/>
      <c r="CS22" s="43"/>
      <c r="CU22" s="43"/>
      <c r="CV22" s="43"/>
      <c r="CW22" s="43"/>
      <c r="CX22" s="43"/>
      <c r="CY22" s="43"/>
      <c r="DA22" s="43"/>
      <c r="DB22" s="43"/>
      <c r="DC22" s="43"/>
      <c r="DD22" s="43"/>
      <c r="DE22" s="43"/>
      <c r="DG22" s="43"/>
      <c r="DH22" s="43"/>
      <c r="DI22" s="43"/>
      <c r="DJ22" s="43"/>
      <c r="DK22" s="43"/>
      <c r="DP22" s="43"/>
      <c r="DQ22" s="43"/>
      <c r="DR22" s="43"/>
      <c r="DS22" s="43"/>
      <c r="DT22" s="43"/>
      <c r="DV22" s="43"/>
      <c r="DW22" s="43"/>
      <c r="DX22" s="43"/>
      <c r="DY22" s="43"/>
      <c r="DZ22" s="43"/>
      <c r="EB22" s="43"/>
      <c r="EC22" s="43"/>
      <c r="ED22" s="43"/>
      <c r="EE22" s="43"/>
      <c r="EF22" s="43"/>
      <c r="EH22" s="43"/>
      <c r="EI22" s="43"/>
      <c r="EJ22" s="43"/>
      <c r="EK22" s="43"/>
      <c r="EL22" s="43"/>
      <c r="EN22" s="43"/>
      <c r="EO22" s="43"/>
      <c r="EP22" s="43"/>
      <c r="EQ22" s="43"/>
      <c r="ER22" s="43"/>
      <c r="ET22" s="43"/>
      <c r="EU22" s="43"/>
      <c r="EV22" s="43"/>
      <c r="EW22" s="43"/>
      <c r="EX22" s="43"/>
      <c r="EZ22" s="43"/>
      <c r="FC22" s="43"/>
      <c r="FD22" s="43"/>
      <c r="FE22" s="43"/>
      <c r="FF22" s="43"/>
      <c r="FG22" s="43"/>
      <c r="FI22" s="43"/>
      <c r="FJ22" s="43"/>
      <c r="FK22" s="43"/>
      <c r="FL22" s="43"/>
      <c r="FM22" s="43"/>
      <c r="FO22" s="43"/>
      <c r="FP22" s="43"/>
      <c r="FQ22" s="43"/>
      <c r="FR22" s="43"/>
      <c r="FS22" s="43"/>
      <c r="FU22" s="43"/>
      <c r="FV22" s="43"/>
      <c r="FW22" s="43"/>
      <c r="FX22" s="43"/>
      <c r="FY22" s="43"/>
      <c r="GA22" s="43"/>
      <c r="GB22" s="43"/>
      <c r="GC22" s="43"/>
      <c r="GD22" s="43"/>
      <c r="GE22" s="43"/>
      <c r="GG22" s="43"/>
      <c r="GH22" s="43"/>
      <c r="GI22" s="43"/>
      <c r="GJ22" s="43"/>
      <c r="GK22" s="43"/>
      <c r="GM22" s="77"/>
      <c r="GO22" s="43"/>
      <c r="GP22" s="43"/>
      <c r="GQ22" s="43"/>
      <c r="GR22" s="43"/>
      <c r="GS22" s="43"/>
      <c r="GT22" s="25"/>
      <c r="GU22" s="43"/>
      <c r="GV22" s="43"/>
      <c r="GW22" s="43"/>
      <c r="GX22" s="43"/>
      <c r="GY22" s="43"/>
      <c r="GZ22" s="25"/>
      <c r="HA22" s="43"/>
      <c r="HB22" s="43"/>
      <c r="HC22" s="43"/>
      <c r="HD22" s="43"/>
      <c r="HE22" s="43"/>
      <c r="HF22" s="25"/>
      <c r="HG22" s="43"/>
      <c r="HH22" s="43"/>
      <c r="HI22" s="43"/>
      <c r="HJ22" s="43"/>
      <c r="HK22" s="43"/>
      <c r="HL22" s="25"/>
      <c r="HM22" s="43"/>
      <c r="HN22" s="43"/>
      <c r="HO22" s="43"/>
      <c r="HP22" s="43"/>
      <c r="HQ22" s="43"/>
      <c r="HR22" s="25"/>
      <c r="HS22" s="43"/>
      <c r="HT22" s="43"/>
      <c r="HU22" s="43"/>
      <c r="HV22" s="43"/>
      <c r="HW22" s="43"/>
      <c r="HX22" s="25"/>
      <c r="HY22" s="77"/>
    </row>
    <row r="23" spans="1:233" ht="21.75" customHeight="1">
      <c r="A23" s="189">
        <f>--SUBTOTAL(2,CN$13:CN23)</f>
        <v>10</v>
      </c>
      <c r="B23" s="755" t="str">
        <f>IF(FILIACIÓN!B20="","",UPPER(FILIACIÓN!B20))</f>
        <v/>
      </c>
      <c r="C23" s="756"/>
      <c r="D23" s="757"/>
      <c r="E23" s="516" t="str">
        <f t="shared" si="3"/>
        <v/>
      </c>
      <c r="F23" s="161"/>
      <c r="G23" s="162"/>
      <c r="H23" s="162"/>
      <c r="I23" s="162"/>
      <c r="J23" s="162"/>
      <c r="K23" s="162"/>
      <c r="L23" s="162"/>
      <c r="M23" s="162"/>
      <c r="N23" s="162"/>
      <c r="O23" s="162"/>
      <c r="P23" s="162"/>
      <c r="Q23" s="162"/>
      <c r="R23" s="162"/>
      <c r="S23" s="162"/>
      <c r="T23" s="162"/>
      <c r="U23" s="305"/>
      <c r="V23" s="306"/>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3"/>
      <c r="BX23" s="180">
        <f t="shared" si="4"/>
        <v>0</v>
      </c>
      <c r="BY23" s="181">
        <f t="shared" si="5"/>
        <v>0</v>
      </c>
      <c r="BZ23" s="179">
        <f t="shared" si="0"/>
        <v>0</v>
      </c>
      <c r="CA23" s="186">
        <f t="shared" si="1"/>
        <v>0</v>
      </c>
      <c r="CB23" s="186">
        <f t="shared" si="6"/>
        <v>0</v>
      </c>
      <c r="CC23" s="526" t="str">
        <f>FILIACIÓN!Y20</f>
        <v/>
      </c>
      <c r="CD23" s="513" t="str">
        <f t="shared" si="2"/>
        <v/>
      </c>
      <c r="CE23" s="78"/>
      <c r="CF23" s="498"/>
      <c r="CG23" s="499"/>
      <c r="CH23" s="499"/>
      <c r="CI23" s="499"/>
      <c r="CJ23" s="499"/>
      <c r="CK23" s="43"/>
      <c r="CL23" s="43"/>
      <c r="CM23" s="43" t="str">
        <f>IF(FILIACIÓN!Z20="MOSTRAR","1","")</f>
        <v/>
      </c>
      <c r="CN23" s="43">
        <v>10</v>
      </c>
      <c r="CO23" s="43"/>
      <c r="CP23" s="43"/>
      <c r="CQ23" s="43"/>
      <c r="CR23" s="43"/>
      <c r="CS23" s="43"/>
      <c r="CU23" s="43"/>
      <c r="CV23" s="43"/>
      <c r="CW23" s="43"/>
      <c r="CX23" s="43"/>
      <c r="CY23" s="43"/>
      <c r="DA23" s="43"/>
      <c r="DB23" s="43"/>
      <c r="DC23" s="43"/>
      <c r="DD23" s="43"/>
      <c r="DE23" s="43"/>
      <c r="DG23" s="43"/>
      <c r="DH23" s="43"/>
      <c r="DI23" s="43"/>
      <c r="DJ23" s="43"/>
      <c r="DK23" s="43"/>
      <c r="DP23" s="43"/>
      <c r="DQ23" s="43"/>
      <c r="DR23" s="43"/>
      <c r="DS23" s="43"/>
      <c r="DT23" s="43"/>
      <c r="DV23" s="43"/>
      <c r="DW23" s="43"/>
      <c r="DX23" s="43"/>
      <c r="DY23" s="43"/>
      <c r="DZ23" s="43"/>
      <c r="EB23" s="43"/>
      <c r="EC23" s="43"/>
      <c r="ED23" s="43"/>
      <c r="EE23" s="43"/>
      <c r="EF23" s="43"/>
      <c r="EH23" s="43"/>
      <c r="EI23" s="43"/>
      <c r="EJ23" s="43"/>
      <c r="EK23" s="43"/>
      <c r="EL23" s="43"/>
      <c r="EN23" s="43"/>
      <c r="EO23" s="43"/>
      <c r="EP23" s="43"/>
      <c r="EQ23" s="43"/>
      <c r="ER23" s="43"/>
      <c r="ET23" s="43"/>
      <c r="EU23" s="43"/>
      <c r="EV23" s="43"/>
      <c r="EW23" s="43"/>
      <c r="EX23" s="43"/>
      <c r="EZ23" s="43"/>
      <c r="FC23" s="43"/>
      <c r="FD23" s="43"/>
      <c r="FE23" s="43"/>
      <c r="FF23" s="43"/>
      <c r="FG23" s="43"/>
      <c r="FI23" s="43"/>
      <c r="FJ23" s="43"/>
      <c r="FK23" s="43"/>
      <c r="FL23" s="43"/>
      <c r="FM23" s="43"/>
      <c r="FO23" s="43"/>
      <c r="FP23" s="43"/>
      <c r="FQ23" s="43"/>
      <c r="FR23" s="43"/>
      <c r="FS23" s="43"/>
      <c r="FU23" s="43"/>
      <c r="FV23" s="43"/>
      <c r="FW23" s="43"/>
      <c r="FX23" s="43"/>
      <c r="FY23" s="43"/>
      <c r="GA23" s="43"/>
      <c r="GB23" s="43"/>
      <c r="GC23" s="43"/>
      <c r="GD23" s="43"/>
      <c r="GE23" s="43"/>
      <c r="GG23" s="43"/>
      <c r="GH23" s="43"/>
      <c r="GI23" s="43"/>
      <c r="GJ23" s="43"/>
      <c r="GK23" s="43"/>
      <c r="GM23" s="77"/>
      <c r="GO23" s="43"/>
      <c r="GP23" s="43"/>
      <c r="GQ23" s="43"/>
      <c r="GR23" s="43"/>
      <c r="GS23" s="43"/>
      <c r="GT23" s="25"/>
      <c r="GU23" s="43"/>
      <c r="GV23" s="43"/>
      <c r="GW23" s="43"/>
      <c r="GX23" s="43"/>
      <c r="GY23" s="43"/>
      <c r="GZ23" s="25"/>
      <c r="HA23" s="43"/>
      <c r="HB23" s="43"/>
      <c r="HC23" s="43"/>
      <c r="HD23" s="43"/>
      <c r="HE23" s="43"/>
      <c r="HF23" s="25"/>
      <c r="HG23" s="43"/>
      <c r="HH23" s="43"/>
      <c r="HI23" s="43"/>
      <c r="HJ23" s="43"/>
      <c r="HK23" s="43"/>
      <c r="HL23" s="25"/>
      <c r="HM23" s="43"/>
      <c r="HN23" s="43"/>
      <c r="HO23" s="43"/>
      <c r="HP23" s="43"/>
      <c r="HQ23" s="43"/>
      <c r="HR23" s="25"/>
      <c r="HS23" s="43"/>
      <c r="HT23" s="43"/>
      <c r="HU23" s="43"/>
      <c r="HV23" s="43"/>
      <c r="HW23" s="43"/>
      <c r="HX23" s="25"/>
      <c r="HY23" s="77"/>
    </row>
    <row r="24" spans="1:233" ht="21.75" customHeight="1">
      <c r="A24" s="189">
        <f>--SUBTOTAL(2,CN$13:CN24)</f>
        <v>11</v>
      </c>
      <c r="B24" s="755" t="str">
        <f>IF(FILIACIÓN!B21="","",UPPER(FILIACIÓN!B21))</f>
        <v/>
      </c>
      <c r="C24" s="756"/>
      <c r="D24" s="757"/>
      <c r="E24" s="516" t="str">
        <f t="shared" si="3"/>
        <v/>
      </c>
      <c r="F24" s="161"/>
      <c r="G24" s="162"/>
      <c r="H24" s="162"/>
      <c r="I24" s="162"/>
      <c r="J24" s="162"/>
      <c r="K24" s="162"/>
      <c r="L24" s="162"/>
      <c r="M24" s="162"/>
      <c r="N24" s="162"/>
      <c r="O24" s="162"/>
      <c r="P24" s="162"/>
      <c r="Q24" s="162"/>
      <c r="R24" s="162"/>
      <c r="S24" s="162"/>
      <c r="T24" s="162"/>
      <c r="U24" s="305"/>
      <c r="V24" s="306"/>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3"/>
      <c r="BX24" s="180">
        <f t="shared" si="4"/>
        <v>0</v>
      </c>
      <c r="BY24" s="181">
        <f t="shared" si="5"/>
        <v>0</v>
      </c>
      <c r="BZ24" s="179">
        <f t="shared" si="0"/>
        <v>0</v>
      </c>
      <c r="CA24" s="186">
        <f t="shared" si="1"/>
        <v>0</v>
      </c>
      <c r="CB24" s="186">
        <f t="shared" si="6"/>
        <v>0</v>
      </c>
      <c r="CC24" s="526" t="str">
        <f>FILIACIÓN!Y21</f>
        <v/>
      </c>
      <c r="CD24" s="513" t="str">
        <f t="shared" si="2"/>
        <v/>
      </c>
      <c r="CE24" s="78"/>
      <c r="CF24" s="498"/>
      <c r="CG24" s="499"/>
      <c r="CH24" s="499"/>
      <c r="CI24" s="499"/>
      <c r="CJ24" s="499"/>
      <c r="CK24" s="43"/>
      <c r="CL24" s="43"/>
      <c r="CM24" s="43" t="str">
        <f>IF(FILIACIÓN!Z21="MOSTRAR","1","")</f>
        <v/>
      </c>
      <c r="CN24" s="43">
        <v>11</v>
      </c>
      <c r="CO24" s="43"/>
      <c r="CP24" s="43"/>
      <c r="CQ24" s="43"/>
      <c r="CR24" s="43"/>
      <c r="CS24" s="43"/>
      <c r="CU24" s="43"/>
      <c r="CV24" s="43"/>
      <c r="CW24" s="43"/>
      <c r="CX24" s="43"/>
      <c r="CY24" s="43"/>
      <c r="DA24" s="43"/>
      <c r="DB24" s="43"/>
      <c r="DC24" s="43"/>
      <c r="DD24" s="43"/>
      <c r="DE24" s="43"/>
      <c r="DG24" s="43"/>
      <c r="DH24" s="43"/>
      <c r="DI24" s="43"/>
      <c r="DJ24" s="43"/>
      <c r="DK24" s="43"/>
      <c r="DP24" s="43"/>
      <c r="DQ24" s="43"/>
      <c r="DR24" s="43"/>
      <c r="DS24" s="43"/>
      <c r="DT24" s="43"/>
      <c r="DV24" s="43"/>
      <c r="DW24" s="43"/>
      <c r="DX24" s="43"/>
      <c r="DY24" s="43"/>
      <c r="DZ24" s="43"/>
      <c r="EB24" s="43"/>
      <c r="EC24" s="43"/>
      <c r="ED24" s="43"/>
      <c r="EE24" s="43"/>
      <c r="EF24" s="43"/>
      <c r="EH24" s="43"/>
      <c r="EI24" s="43"/>
      <c r="EJ24" s="43"/>
      <c r="EK24" s="43"/>
      <c r="EL24" s="43"/>
      <c r="EN24" s="43"/>
      <c r="EO24" s="43"/>
      <c r="EP24" s="43"/>
      <c r="EQ24" s="43"/>
      <c r="ER24" s="43"/>
      <c r="ET24" s="43"/>
      <c r="EU24" s="43"/>
      <c r="EV24" s="43"/>
      <c r="EW24" s="43"/>
      <c r="EX24" s="43"/>
      <c r="EZ24" s="43"/>
      <c r="FC24" s="43"/>
      <c r="FD24" s="43"/>
      <c r="FE24" s="43"/>
      <c r="FF24" s="43"/>
      <c r="FG24" s="43"/>
      <c r="FI24" s="43"/>
      <c r="FJ24" s="43"/>
      <c r="FK24" s="43"/>
      <c r="FL24" s="43"/>
      <c r="FM24" s="43"/>
      <c r="FO24" s="43"/>
      <c r="FP24" s="43"/>
      <c r="FQ24" s="43"/>
      <c r="FR24" s="43"/>
      <c r="FS24" s="43"/>
      <c r="FU24" s="43"/>
      <c r="FV24" s="43"/>
      <c r="FW24" s="43"/>
      <c r="FX24" s="43"/>
      <c r="FY24" s="43"/>
      <c r="GA24" s="43"/>
      <c r="GB24" s="43"/>
      <c r="GC24" s="43"/>
      <c r="GD24" s="43"/>
      <c r="GE24" s="43"/>
      <c r="GG24" s="43"/>
      <c r="GH24" s="43"/>
      <c r="GI24" s="43"/>
      <c r="GJ24" s="43"/>
      <c r="GK24" s="43"/>
      <c r="GM24" s="77"/>
      <c r="GO24" s="43"/>
      <c r="GP24" s="43"/>
      <c r="GQ24" s="43"/>
      <c r="GR24" s="43"/>
      <c r="GS24" s="43"/>
      <c r="GT24" s="25"/>
      <c r="GU24" s="43"/>
      <c r="GV24" s="43"/>
      <c r="GW24" s="43"/>
      <c r="GX24" s="43"/>
      <c r="GY24" s="43"/>
      <c r="GZ24" s="25"/>
      <c r="HA24" s="43"/>
      <c r="HB24" s="43"/>
      <c r="HC24" s="43"/>
      <c r="HD24" s="43"/>
      <c r="HE24" s="43"/>
      <c r="HF24" s="25"/>
      <c r="HG24" s="43"/>
      <c r="HH24" s="43"/>
      <c r="HI24" s="43"/>
      <c r="HJ24" s="43"/>
      <c r="HK24" s="43"/>
      <c r="HL24" s="25"/>
      <c r="HM24" s="43"/>
      <c r="HN24" s="43"/>
      <c r="HO24" s="43"/>
      <c r="HP24" s="43"/>
      <c r="HQ24" s="43"/>
      <c r="HR24" s="25"/>
      <c r="HS24" s="43"/>
      <c r="HT24" s="43"/>
      <c r="HU24" s="43"/>
      <c r="HV24" s="43"/>
      <c r="HW24" s="43"/>
      <c r="HX24" s="25"/>
      <c r="HY24" s="77"/>
    </row>
    <row r="25" spans="1:233" ht="21.75" customHeight="1">
      <c r="A25" s="189">
        <f>--SUBTOTAL(2,CN$13:CN25)</f>
        <v>12</v>
      </c>
      <c r="B25" s="755" t="str">
        <f>IF(FILIACIÓN!B22="","",UPPER(FILIACIÓN!B22))</f>
        <v/>
      </c>
      <c r="C25" s="756"/>
      <c r="D25" s="757"/>
      <c r="E25" s="516" t="str">
        <f t="shared" si="3"/>
        <v/>
      </c>
      <c r="F25" s="161"/>
      <c r="G25" s="162"/>
      <c r="H25" s="162"/>
      <c r="I25" s="162"/>
      <c r="J25" s="162"/>
      <c r="K25" s="162"/>
      <c r="L25" s="162"/>
      <c r="M25" s="162"/>
      <c r="N25" s="162"/>
      <c r="O25" s="162"/>
      <c r="P25" s="162"/>
      <c r="Q25" s="162"/>
      <c r="R25" s="162"/>
      <c r="S25" s="162"/>
      <c r="T25" s="162"/>
      <c r="U25" s="305"/>
      <c r="V25" s="306"/>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3"/>
      <c r="BX25" s="180">
        <f t="shared" si="4"/>
        <v>0</v>
      </c>
      <c r="BY25" s="181">
        <f t="shared" si="5"/>
        <v>0</v>
      </c>
      <c r="BZ25" s="179">
        <f t="shared" si="0"/>
        <v>0</v>
      </c>
      <c r="CA25" s="186">
        <f t="shared" si="1"/>
        <v>0</v>
      </c>
      <c r="CB25" s="186">
        <f t="shared" si="6"/>
        <v>0</v>
      </c>
      <c r="CC25" s="526" t="str">
        <f>FILIACIÓN!Y22</f>
        <v/>
      </c>
      <c r="CD25" s="513" t="str">
        <f t="shared" si="2"/>
        <v/>
      </c>
      <c r="CE25" s="78"/>
      <c r="CF25" s="498"/>
      <c r="CG25" s="499"/>
      <c r="CH25" s="499"/>
      <c r="CI25" s="499"/>
      <c r="CJ25" s="499"/>
      <c r="CK25" s="43"/>
      <c r="CL25" s="43"/>
      <c r="CM25" s="43" t="str">
        <f>IF(FILIACIÓN!Z22="MOSTRAR","1","")</f>
        <v/>
      </c>
      <c r="CN25" s="43">
        <v>12</v>
      </c>
      <c r="CO25" s="43"/>
      <c r="CP25" s="43"/>
      <c r="CQ25" s="43"/>
      <c r="CR25" s="43"/>
      <c r="CS25" s="43"/>
      <c r="CU25" s="43"/>
      <c r="CV25" s="43"/>
      <c r="CW25" s="43"/>
      <c r="CX25" s="43"/>
      <c r="CY25" s="43"/>
      <c r="DA25" s="43"/>
      <c r="DB25" s="43"/>
      <c r="DC25" s="43"/>
      <c r="DD25" s="43"/>
      <c r="DE25" s="43"/>
      <c r="DG25" s="43"/>
      <c r="DH25" s="43"/>
      <c r="DI25" s="43"/>
      <c r="DJ25" s="43"/>
      <c r="DK25" s="43"/>
      <c r="DP25" s="43"/>
      <c r="DQ25" s="43"/>
      <c r="DR25" s="43"/>
      <c r="DS25" s="43"/>
      <c r="DT25" s="43"/>
      <c r="DV25" s="43"/>
      <c r="DW25" s="43"/>
      <c r="DX25" s="43"/>
      <c r="DY25" s="43"/>
      <c r="DZ25" s="43"/>
      <c r="EB25" s="43"/>
      <c r="EC25" s="43"/>
      <c r="ED25" s="43"/>
      <c r="EE25" s="43"/>
      <c r="EF25" s="43"/>
      <c r="EH25" s="43"/>
      <c r="EI25" s="43"/>
      <c r="EJ25" s="43"/>
      <c r="EK25" s="43"/>
      <c r="EL25" s="43"/>
      <c r="EN25" s="43"/>
      <c r="EO25" s="43"/>
      <c r="EP25" s="43"/>
      <c r="EQ25" s="43"/>
      <c r="ER25" s="43"/>
      <c r="ET25" s="43"/>
      <c r="EU25" s="43"/>
      <c r="EV25" s="43"/>
      <c r="EW25" s="43"/>
      <c r="EX25" s="43"/>
      <c r="EZ25" s="43"/>
      <c r="FC25" s="43"/>
      <c r="FD25" s="43"/>
      <c r="FE25" s="43"/>
      <c r="FF25" s="43"/>
      <c r="FG25" s="43"/>
      <c r="FI25" s="43"/>
      <c r="FJ25" s="43"/>
      <c r="FK25" s="43"/>
      <c r="FL25" s="43"/>
      <c r="FM25" s="43"/>
      <c r="FO25" s="43"/>
      <c r="FP25" s="43"/>
      <c r="FQ25" s="43"/>
      <c r="FR25" s="43"/>
      <c r="FS25" s="43"/>
      <c r="FU25" s="43"/>
      <c r="FV25" s="43"/>
      <c r="FW25" s="43"/>
      <c r="FX25" s="43"/>
      <c r="FY25" s="43"/>
      <c r="GA25" s="43"/>
      <c r="GB25" s="43"/>
      <c r="GC25" s="43"/>
      <c r="GD25" s="43"/>
      <c r="GE25" s="43"/>
      <c r="GG25" s="43"/>
      <c r="GH25" s="43"/>
      <c r="GI25" s="43"/>
      <c r="GJ25" s="43"/>
      <c r="GK25" s="43"/>
      <c r="GM25" s="77"/>
      <c r="GO25" s="43"/>
      <c r="GP25" s="43"/>
      <c r="GQ25" s="43"/>
      <c r="GR25" s="43"/>
      <c r="GS25" s="43"/>
      <c r="GT25" s="25"/>
      <c r="GU25" s="43"/>
      <c r="GV25" s="43"/>
      <c r="GW25" s="43"/>
      <c r="GX25" s="43"/>
      <c r="GY25" s="43"/>
      <c r="GZ25" s="25"/>
      <c r="HA25" s="43"/>
      <c r="HB25" s="43"/>
      <c r="HC25" s="43"/>
      <c r="HD25" s="43"/>
      <c r="HE25" s="43"/>
      <c r="HF25" s="25"/>
      <c r="HG25" s="43"/>
      <c r="HH25" s="43"/>
      <c r="HI25" s="43"/>
      <c r="HJ25" s="43"/>
      <c r="HK25" s="43"/>
      <c r="HL25" s="25"/>
      <c r="HM25" s="43"/>
      <c r="HN25" s="43"/>
      <c r="HO25" s="43"/>
      <c r="HP25" s="43"/>
      <c r="HQ25" s="43"/>
      <c r="HR25" s="25"/>
      <c r="HS25" s="43"/>
      <c r="HT25" s="43"/>
      <c r="HU25" s="43"/>
      <c r="HV25" s="43"/>
      <c r="HW25" s="43"/>
      <c r="HX25" s="25"/>
      <c r="HY25" s="77"/>
    </row>
    <row r="26" spans="1:233" ht="21.75" customHeight="1">
      <c r="A26" s="189">
        <f>--SUBTOTAL(2,CN$13:CN26)</f>
        <v>13</v>
      </c>
      <c r="B26" s="755" t="str">
        <f>IF(FILIACIÓN!B23="","",UPPER(FILIACIÓN!B23))</f>
        <v/>
      </c>
      <c r="C26" s="756"/>
      <c r="D26" s="757"/>
      <c r="E26" s="516" t="str">
        <f t="shared" si="3"/>
        <v/>
      </c>
      <c r="F26" s="161"/>
      <c r="G26" s="162"/>
      <c r="H26" s="162"/>
      <c r="I26" s="162"/>
      <c r="J26" s="162"/>
      <c r="K26" s="162"/>
      <c r="L26" s="162"/>
      <c r="M26" s="162"/>
      <c r="N26" s="162"/>
      <c r="O26" s="162"/>
      <c r="P26" s="162"/>
      <c r="Q26" s="162"/>
      <c r="R26" s="162"/>
      <c r="S26" s="162"/>
      <c r="T26" s="162"/>
      <c r="U26" s="305"/>
      <c r="V26" s="306"/>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3"/>
      <c r="BX26" s="180">
        <f t="shared" si="4"/>
        <v>0</v>
      </c>
      <c r="BY26" s="181">
        <f t="shared" si="5"/>
        <v>0</v>
      </c>
      <c r="BZ26" s="179">
        <f t="shared" si="0"/>
        <v>0</v>
      </c>
      <c r="CA26" s="186">
        <f t="shared" si="1"/>
        <v>0</v>
      </c>
      <c r="CB26" s="186">
        <f t="shared" si="6"/>
        <v>0</v>
      </c>
      <c r="CC26" s="526" t="str">
        <f>FILIACIÓN!Y23</f>
        <v/>
      </c>
      <c r="CD26" s="513" t="str">
        <f t="shared" si="2"/>
        <v/>
      </c>
      <c r="CE26" s="78"/>
      <c r="CF26" s="498"/>
      <c r="CG26" s="499"/>
      <c r="CH26" s="499"/>
      <c r="CI26" s="499"/>
      <c r="CJ26" s="499"/>
      <c r="CK26" s="43"/>
      <c r="CL26" s="43"/>
      <c r="CM26" s="43" t="str">
        <f>IF(FILIACIÓN!Z23="MOSTRAR","1","")</f>
        <v/>
      </c>
      <c r="CN26" s="43">
        <v>13</v>
      </c>
      <c r="CO26" s="43"/>
      <c r="CP26" s="43"/>
      <c r="CQ26" s="43"/>
      <c r="CR26" s="43"/>
      <c r="CS26" s="43"/>
      <c r="CU26" s="43"/>
      <c r="CV26" s="43"/>
      <c r="CW26" s="43"/>
      <c r="CX26" s="43"/>
      <c r="CY26" s="43"/>
      <c r="DA26" s="43"/>
      <c r="DB26" s="43"/>
      <c r="DC26" s="43"/>
      <c r="DD26" s="43"/>
      <c r="DE26" s="43"/>
      <c r="DG26" s="43"/>
      <c r="DH26" s="43"/>
      <c r="DI26" s="43"/>
      <c r="DJ26" s="43"/>
      <c r="DK26" s="43"/>
      <c r="DP26" s="43"/>
      <c r="DQ26" s="43"/>
      <c r="DR26" s="43"/>
      <c r="DS26" s="43"/>
      <c r="DT26" s="43"/>
      <c r="DV26" s="43"/>
      <c r="DW26" s="43"/>
      <c r="DX26" s="43"/>
      <c r="DY26" s="43"/>
      <c r="DZ26" s="43"/>
      <c r="EB26" s="43"/>
      <c r="EC26" s="43"/>
      <c r="ED26" s="43"/>
      <c r="EE26" s="43"/>
      <c r="EF26" s="43"/>
      <c r="EH26" s="43"/>
      <c r="EI26" s="43"/>
      <c r="EJ26" s="43"/>
      <c r="EK26" s="43"/>
      <c r="EL26" s="43"/>
      <c r="EN26" s="43"/>
      <c r="EO26" s="43"/>
      <c r="EP26" s="43"/>
      <c r="EQ26" s="43"/>
      <c r="ER26" s="43"/>
      <c r="ET26" s="43"/>
      <c r="EU26" s="43"/>
      <c r="EV26" s="43"/>
      <c r="EW26" s="43"/>
      <c r="EX26" s="43"/>
      <c r="EZ26" s="43"/>
      <c r="FC26" s="43"/>
      <c r="FD26" s="43"/>
      <c r="FE26" s="43"/>
      <c r="FF26" s="43"/>
      <c r="FG26" s="43"/>
      <c r="FI26" s="43"/>
      <c r="FJ26" s="43"/>
      <c r="FK26" s="43"/>
      <c r="FL26" s="43"/>
      <c r="FM26" s="43"/>
      <c r="FO26" s="43"/>
      <c r="FP26" s="43"/>
      <c r="FQ26" s="43"/>
      <c r="FR26" s="43"/>
      <c r="FS26" s="43"/>
      <c r="FU26" s="43"/>
      <c r="FV26" s="43"/>
      <c r="FW26" s="43"/>
      <c r="FX26" s="43"/>
      <c r="FY26" s="43"/>
      <c r="GA26" s="43"/>
      <c r="GB26" s="43"/>
      <c r="GC26" s="43"/>
      <c r="GD26" s="43"/>
      <c r="GE26" s="43"/>
      <c r="GG26" s="43"/>
      <c r="GH26" s="43"/>
      <c r="GI26" s="43"/>
      <c r="GJ26" s="43"/>
      <c r="GK26" s="43"/>
      <c r="GM26" s="77"/>
      <c r="GO26" s="43"/>
      <c r="GP26" s="43"/>
      <c r="GQ26" s="43"/>
      <c r="GR26" s="43"/>
      <c r="GS26" s="43"/>
      <c r="GT26" s="25"/>
      <c r="GU26" s="43"/>
      <c r="GV26" s="43"/>
      <c r="GW26" s="43"/>
      <c r="GX26" s="43"/>
      <c r="GY26" s="43"/>
      <c r="GZ26" s="25"/>
      <c r="HA26" s="43"/>
      <c r="HB26" s="43"/>
      <c r="HC26" s="43"/>
      <c r="HD26" s="43"/>
      <c r="HE26" s="43"/>
      <c r="HF26" s="25"/>
      <c r="HG26" s="43"/>
      <c r="HH26" s="43"/>
      <c r="HI26" s="43"/>
      <c r="HJ26" s="43"/>
      <c r="HK26" s="43"/>
      <c r="HL26" s="25"/>
      <c r="HM26" s="43"/>
      <c r="HN26" s="43"/>
      <c r="HO26" s="43"/>
      <c r="HP26" s="43"/>
      <c r="HQ26" s="43"/>
      <c r="HR26" s="25"/>
      <c r="HS26" s="43"/>
      <c r="HT26" s="43"/>
      <c r="HU26" s="43"/>
      <c r="HV26" s="43"/>
      <c r="HW26" s="43"/>
      <c r="HX26" s="25"/>
      <c r="HY26" s="77"/>
    </row>
    <row r="27" spans="1:233" ht="21.75" customHeight="1">
      <c r="A27" s="189">
        <f>--SUBTOTAL(2,CN$13:CN27)</f>
        <v>14</v>
      </c>
      <c r="B27" s="755" t="str">
        <f>IF(FILIACIÓN!B24="","",UPPER(FILIACIÓN!B24))</f>
        <v/>
      </c>
      <c r="C27" s="756"/>
      <c r="D27" s="757"/>
      <c r="E27" s="516" t="str">
        <f t="shared" si="3"/>
        <v/>
      </c>
      <c r="F27" s="161"/>
      <c r="G27" s="162"/>
      <c r="H27" s="162"/>
      <c r="I27" s="162"/>
      <c r="J27" s="162"/>
      <c r="K27" s="162"/>
      <c r="L27" s="162"/>
      <c r="M27" s="162"/>
      <c r="N27" s="162"/>
      <c r="O27" s="162"/>
      <c r="P27" s="162"/>
      <c r="Q27" s="162"/>
      <c r="R27" s="162"/>
      <c r="S27" s="162"/>
      <c r="T27" s="162"/>
      <c r="U27" s="305"/>
      <c r="V27" s="306"/>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3"/>
      <c r="BX27" s="180">
        <f t="shared" si="4"/>
        <v>0</v>
      </c>
      <c r="BY27" s="181">
        <f t="shared" si="5"/>
        <v>0</v>
      </c>
      <c r="BZ27" s="179">
        <f t="shared" si="0"/>
        <v>0</v>
      </c>
      <c r="CA27" s="186">
        <f t="shared" si="1"/>
        <v>0</v>
      </c>
      <c r="CB27" s="186">
        <f t="shared" si="6"/>
        <v>0</v>
      </c>
      <c r="CC27" s="526" t="str">
        <f>FILIACIÓN!Y24</f>
        <v/>
      </c>
      <c r="CD27" s="513" t="str">
        <f t="shared" si="2"/>
        <v/>
      </c>
      <c r="CE27" s="78"/>
      <c r="CF27" s="498"/>
      <c r="CG27" s="499"/>
      <c r="CH27" s="499"/>
      <c r="CI27" s="499"/>
      <c r="CJ27" s="499"/>
      <c r="CK27" s="43"/>
      <c r="CL27" s="43"/>
      <c r="CM27" s="43" t="str">
        <f>IF(FILIACIÓN!Z24="MOSTRAR","1","")</f>
        <v/>
      </c>
      <c r="CN27" s="43">
        <v>14</v>
      </c>
      <c r="CO27" s="43"/>
      <c r="CP27" s="43"/>
      <c r="CQ27" s="43"/>
      <c r="CR27" s="43"/>
      <c r="CS27" s="43"/>
      <c r="CU27" s="43"/>
      <c r="CV27" s="43"/>
      <c r="CW27" s="43"/>
      <c r="CX27" s="43"/>
      <c r="CY27" s="43"/>
      <c r="DA27" s="43"/>
      <c r="DB27" s="43"/>
      <c r="DC27" s="43"/>
      <c r="DD27" s="43"/>
      <c r="DE27" s="43"/>
      <c r="DG27" s="43"/>
      <c r="DH27" s="43"/>
      <c r="DI27" s="43"/>
      <c r="DJ27" s="43"/>
      <c r="DK27" s="43"/>
      <c r="DP27" s="43"/>
      <c r="DQ27" s="43"/>
      <c r="DR27" s="43"/>
      <c r="DS27" s="43"/>
      <c r="DT27" s="43"/>
      <c r="DV27" s="43"/>
      <c r="DW27" s="43"/>
      <c r="DX27" s="43"/>
      <c r="DY27" s="43"/>
      <c r="DZ27" s="43"/>
      <c r="EB27" s="43"/>
      <c r="EC27" s="43"/>
      <c r="ED27" s="43"/>
      <c r="EE27" s="43"/>
      <c r="EF27" s="43"/>
      <c r="EH27" s="43"/>
      <c r="EI27" s="43"/>
      <c r="EJ27" s="43"/>
      <c r="EK27" s="43"/>
      <c r="EL27" s="43"/>
      <c r="EN27" s="43"/>
      <c r="EO27" s="43"/>
      <c r="EP27" s="43"/>
      <c r="EQ27" s="43"/>
      <c r="ER27" s="43"/>
      <c r="ET27" s="43"/>
      <c r="EU27" s="43"/>
      <c r="EV27" s="43"/>
      <c r="EW27" s="43"/>
      <c r="EX27" s="43"/>
      <c r="EZ27" s="43"/>
      <c r="FC27" s="43"/>
      <c r="FD27" s="43"/>
      <c r="FE27" s="43"/>
      <c r="FF27" s="43"/>
      <c r="FG27" s="43"/>
      <c r="FI27" s="43"/>
      <c r="FJ27" s="43"/>
      <c r="FK27" s="43"/>
      <c r="FL27" s="43"/>
      <c r="FM27" s="43"/>
      <c r="FO27" s="43"/>
      <c r="FP27" s="43"/>
      <c r="FQ27" s="43"/>
      <c r="FR27" s="43"/>
      <c r="FS27" s="43"/>
      <c r="FU27" s="43"/>
      <c r="FV27" s="43"/>
      <c r="FW27" s="43"/>
      <c r="FX27" s="43"/>
      <c r="FY27" s="43"/>
      <c r="GA27" s="43"/>
      <c r="GB27" s="43"/>
      <c r="GC27" s="43"/>
      <c r="GD27" s="43"/>
      <c r="GE27" s="43"/>
      <c r="GG27" s="43"/>
      <c r="GH27" s="43"/>
      <c r="GI27" s="43"/>
      <c r="GJ27" s="43"/>
      <c r="GK27" s="43"/>
      <c r="GM27" s="77"/>
      <c r="GO27" s="43"/>
      <c r="GP27" s="43"/>
      <c r="GQ27" s="43"/>
      <c r="GR27" s="43"/>
      <c r="GS27" s="43"/>
      <c r="GT27" s="25"/>
      <c r="GU27" s="43"/>
      <c r="GV27" s="43"/>
      <c r="GW27" s="43"/>
      <c r="GX27" s="43"/>
      <c r="GY27" s="43"/>
      <c r="GZ27" s="25"/>
      <c r="HA27" s="43"/>
      <c r="HB27" s="43"/>
      <c r="HC27" s="43"/>
      <c r="HD27" s="43"/>
      <c r="HE27" s="43"/>
      <c r="HF27" s="25"/>
      <c r="HG27" s="43"/>
      <c r="HH27" s="43"/>
      <c r="HI27" s="43"/>
      <c r="HJ27" s="43"/>
      <c r="HK27" s="43"/>
      <c r="HL27" s="25"/>
      <c r="HM27" s="43"/>
      <c r="HN27" s="43"/>
      <c r="HO27" s="43"/>
      <c r="HP27" s="43"/>
      <c r="HQ27" s="43"/>
      <c r="HR27" s="25"/>
      <c r="HS27" s="43"/>
      <c r="HT27" s="43"/>
      <c r="HU27" s="43"/>
      <c r="HV27" s="43"/>
      <c r="HW27" s="43"/>
      <c r="HX27" s="25"/>
      <c r="HY27" s="77"/>
    </row>
    <row r="28" spans="1:233" ht="21.75" customHeight="1">
      <c r="A28" s="189">
        <f>--SUBTOTAL(2,CN$13:CN28)</f>
        <v>15</v>
      </c>
      <c r="B28" s="755" t="str">
        <f>IF(FILIACIÓN!B25="","",UPPER(FILIACIÓN!B25))</f>
        <v/>
      </c>
      <c r="C28" s="756"/>
      <c r="D28" s="757"/>
      <c r="E28" s="516" t="str">
        <f t="shared" si="3"/>
        <v/>
      </c>
      <c r="F28" s="161"/>
      <c r="G28" s="162"/>
      <c r="H28" s="162"/>
      <c r="I28" s="162"/>
      <c r="J28" s="162"/>
      <c r="K28" s="162"/>
      <c r="L28" s="162"/>
      <c r="M28" s="162"/>
      <c r="N28" s="162"/>
      <c r="O28" s="162"/>
      <c r="P28" s="162"/>
      <c r="Q28" s="162"/>
      <c r="R28" s="162"/>
      <c r="S28" s="162"/>
      <c r="T28" s="162"/>
      <c r="U28" s="305"/>
      <c r="V28" s="306"/>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3"/>
      <c r="BX28" s="180">
        <f t="shared" si="4"/>
        <v>0</v>
      </c>
      <c r="BY28" s="181">
        <f t="shared" si="5"/>
        <v>0</v>
      </c>
      <c r="BZ28" s="179">
        <f t="shared" si="0"/>
        <v>0</v>
      </c>
      <c r="CA28" s="186">
        <f t="shared" si="1"/>
        <v>0</v>
      </c>
      <c r="CB28" s="186">
        <f t="shared" si="6"/>
        <v>0</v>
      </c>
      <c r="CC28" s="526" t="str">
        <f>FILIACIÓN!Y25</f>
        <v/>
      </c>
      <c r="CD28" s="513" t="str">
        <f t="shared" si="2"/>
        <v/>
      </c>
      <c r="CE28" s="78"/>
      <c r="CF28" s="498"/>
      <c r="CG28" s="499"/>
      <c r="CH28" s="499"/>
      <c r="CI28" s="499"/>
      <c r="CJ28" s="499"/>
      <c r="CK28" s="43"/>
      <c r="CL28" s="43"/>
      <c r="CM28" s="43" t="str">
        <f>IF(FILIACIÓN!Z25="MOSTRAR","1","")</f>
        <v/>
      </c>
      <c r="CN28" s="43">
        <v>15</v>
      </c>
      <c r="CO28" s="43"/>
      <c r="CP28" s="43"/>
      <c r="CQ28" s="43"/>
      <c r="CR28" s="43"/>
      <c r="CS28" s="43"/>
      <c r="CU28" s="43"/>
      <c r="CV28" s="43"/>
      <c r="CW28" s="43"/>
      <c r="CX28" s="43"/>
      <c r="CY28" s="43"/>
      <c r="DA28" s="43"/>
      <c r="DB28" s="43"/>
      <c r="DC28" s="43"/>
      <c r="DD28" s="43"/>
      <c r="DE28" s="43"/>
      <c r="DG28" s="43"/>
      <c r="DH28" s="43"/>
      <c r="DI28" s="43"/>
      <c r="DJ28" s="43"/>
      <c r="DK28" s="43"/>
      <c r="DP28" s="43"/>
      <c r="DQ28" s="43"/>
      <c r="DR28" s="43"/>
      <c r="DS28" s="43"/>
      <c r="DT28" s="43"/>
      <c r="DV28" s="43"/>
      <c r="DW28" s="43"/>
      <c r="DX28" s="43"/>
      <c r="DY28" s="43"/>
      <c r="DZ28" s="43"/>
      <c r="EB28" s="43"/>
      <c r="EC28" s="43"/>
      <c r="ED28" s="43"/>
      <c r="EE28" s="43"/>
      <c r="EF28" s="43"/>
      <c r="EH28" s="43"/>
      <c r="EI28" s="43"/>
      <c r="EJ28" s="43"/>
      <c r="EK28" s="43"/>
      <c r="EL28" s="43"/>
      <c r="EN28" s="43"/>
      <c r="EO28" s="43"/>
      <c r="EP28" s="43"/>
      <c r="EQ28" s="43"/>
      <c r="ER28" s="43"/>
      <c r="ET28" s="43"/>
      <c r="EU28" s="43"/>
      <c r="EV28" s="43"/>
      <c r="EW28" s="43"/>
      <c r="EX28" s="43"/>
      <c r="EZ28" s="43"/>
      <c r="FC28" s="43"/>
      <c r="FD28" s="43"/>
      <c r="FE28" s="43"/>
      <c r="FF28" s="43"/>
      <c r="FG28" s="43"/>
      <c r="FI28" s="43"/>
      <c r="FJ28" s="43"/>
      <c r="FK28" s="43"/>
      <c r="FL28" s="43"/>
      <c r="FM28" s="43"/>
      <c r="FO28" s="43"/>
      <c r="FP28" s="43"/>
      <c r="FQ28" s="43"/>
      <c r="FR28" s="43"/>
      <c r="FS28" s="43"/>
      <c r="FU28" s="43"/>
      <c r="FV28" s="43"/>
      <c r="FW28" s="43"/>
      <c r="FX28" s="43"/>
      <c r="FY28" s="43"/>
      <c r="GA28" s="43"/>
      <c r="GB28" s="43"/>
      <c r="GC28" s="43"/>
      <c r="GD28" s="43"/>
      <c r="GE28" s="43"/>
      <c r="GG28" s="43"/>
      <c r="GH28" s="43"/>
      <c r="GI28" s="43"/>
      <c r="GJ28" s="43"/>
      <c r="GK28" s="43"/>
      <c r="GM28" s="77"/>
      <c r="GO28" s="43"/>
      <c r="GP28" s="43"/>
      <c r="GQ28" s="43"/>
      <c r="GR28" s="43"/>
      <c r="GS28" s="43"/>
      <c r="GT28" s="25"/>
      <c r="GU28" s="43"/>
      <c r="GV28" s="43"/>
      <c r="GW28" s="43"/>
      <c r="GX28" s="43"/>
      <c r="GY28" s="43"/>
      <c r="GZ28" s="25"/>
      <c r="HA28" s="43"/>
      <c r="HB28" s="43"/>
      <c r="HC28" s="43"/>
      <c r="HD28" s="43"/>
      <c r="HE28" s="43"/>
      <c r="HF28" s="25"/>
      <c r="HG28" s="43"/>
      <c r="HH28" s="43"/>
      <c r="HI28" s="43"/>
      <c r="HJ28" s="43"/>
      <c r="HK28" s="43"/>
      <c r="HL28" s="25"/>
      <c r="HM28" s="43"/>
      <c r="HN28" s="43"/>
      <c r="HO28" s="43"/>
      <c r="HP28" s="43"/>
      <c r="HQ28" s="43"/>
      <c r="HR28" s="25"/>
      <c r="HS28" s="43"/>
      <c r="HT28" s="43"/>
      <c r="HU28" s="43"/>
      <c r="HV28" s="43"/>
      <c r="HW28" s="43"/>
      <c r="HX28" s="25"/>
      <c r="HY28" s="77"/>
    </row>
    <row r="29" spans="1:233" ht="21.75" customHeight="1">
      <c r="A29" s="189">
        <f>--SUBTOTAL(2,CN$13:CN29)</f>
        <v>16</v>
      </c>
      <c r="B29" s="755" t="str">
        <f>IF(FILIACIÓN!B26="","",UPPER(FILIACIÓN!B26))</f>
        <v/>
      </c>
      <c r="C29" s="756"/>
      <c r="D29" s="757"/>
      <c r="E29" s="516" t="str">
        <f t="shared" si="3"/>
        <v/>
      </c>
      <c r="F29" s="161"/>
      <c r="G29" s="162"/>
      <c r="H29" s="162"/>
      <c r="I29" s="162"/>
      <c r="J29" s="162"/>
      <c r="K29" s="162"/>
      <c r="L29" s="162"/>
      <c r="M29" s="162"/>
      <c r="N29" s="162"/>
      <c r="O29" s="162"/>
      <c r="P29" s="162"/>
      <c r="Q29" s="162"/>
      <c r="R29" s="162"/>
      <c r="S29" s="162"/>
      <c r="T29" s="162"/>
      <c r="U29" s="305"/>
      <c r="V29" s="306"/>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3"/>
      <c r="BX29" s="180">
        <f t="shared" si="4"/>
        <v>0</v>
      </c>
      <c r="BY29" s="181">
        <f t="shared" si="5"/>
        <v>0</v>
      </c>
      <c r="BZ29" s="179">
        <f t="shared" si="0"/>
        <v>0</v>
      </c>
      <c r="CA29" s="186">
        <f t="shared" si="1"/>
        <v>0</v>
      </c>
      <c r="CB29" s="186">
        <f t="shared" si="6"/>
        <v>0</v>
      </c>
      <c r="CC29" s="526" t="str">
        <f>FILIACIÓN!Y26</f>
        <v/>
      </c>
      <c r="CD29" s="513" t="str">
        <f t="shared" si="2"/>
        <v/>
      </c>
      <c r="CE29" s="78"/>
      <c r="CF29" s="498"/>
      <c r="CG29" s="499"/>
      <c r="CH29" s="499"/>
      <c r="CI29" s="499"/>
      <c r="CJ29" s="499"/>
      <c r="CK29" s="43"/>
      <c r="CL29" s="43"/>
      <c r="CM29" s="43" t="str">
        <f>IF(FILIACIÓN!Z26="MOSTRAR","1","")</f>
        <v/>
      </c>
      <c r="CN29" s="43">
        <v>16</v>
      </c>
      <c r="CO29" s="43"/>
      <c r="CP29" s="43"/>
      <c r="CQ29" s="43"/>
      <c r="CR29" s="43"/>
      <c r="CS29" s="43"/>
      <c r="CU29" s="43"/>
      <c r="CV29" s="43"/>
      <c r="CW29" s="43"/>
      <c r="CX29" s="43"/>
      <c r="CY29" s="43"/>
      <c r="DA29" s="43"/>
      <c r="DB29" s="43"/>
      <c r="DC29" s="43"/>
      <c r="DD29" s="43"/>
      <c r="DE29" s="43"/>
      <c r="DG29" s="43"/>
      <c r="DH29" s="43"/>
      <c r="DI29" s="43"/>
      <c r="DJ29" s="43"/>
      <c r="DK29" s="43"/>
      <c r="DP29" s="43"/>
      <c r="DQ29" s="43"/>
      <c r="DR29" s="43"/>
      <c r="DS29" s="43"/>
      <c r="DT29" s="43"/>
      <c r="DV29" s="43"/>
      <c r="DW29" s="43"/>
      <c r="DX29" s="43"/>
      <c r="DY29" s="43"/>
      <c r="DZ29" s="43"/>
      <c r="EB29" s="43"/>
      <c r="EC29" s="43"/>
      <c r="ED29" s="43"/>
      <c r="EE29" s="43"/>
      <c r="EF29" s="43"/>
      <c r="EH29" s="43"/>
      <c r="EI29" s="43"/>
      <c r="EJ29" s="43"/>
      <c r="EK29" s="43"/>
      <c r="EL29" s="43"/>
      <c r="EN29" s="43"/>
      <c r="EO29" s="43"/>
      <c r="EP29" s="43"/>
      <c r="EQ29" s="43"/>
      <c r="ER29" s="43"/>
      <c r="ET29" s="43"/>
      <c r="EU29" s="43"/>
      <c r="EV29" s="43"/>
      <c r="EW29" s="43"/>
      <c r="EX29" s="43"/>
      <c r="EZ29" s="43"/>
      <c r="FC29" s="43"/>
      <c r="FD29" s="43"/>
      <c r="FE29" s="43"/>
      <c r="FF29" s="43"/>
      <c r="FG29" s="43"/>
      <c r="FI29" s="43"/>
      <c r="FJ29" s="43"/>
      <c r="FK29" s="43"/>
      <c r="FL29" s="43"/>
      <c r="FM29" s="43"/>
      <c r="FO29" s="43"/>
      <c r="FP29" s="43"/>
      <c r="FQ29" s="43"/>
      <c r="FR29" s="43"/>
      <c r="FS29" s="43"/>
      <c r="FU29" s="43"/>
      <c r="FV29" s="43"/>
      <c r="FW29" s="43"/>
      <c r="FX29" s="43"/>
      <c r="FY29" s="43"/>
      <c r="GA29" s="43"/>
      <c r="GB29" s="43"/>
      <c r="GC29" s="43"/>
      <c r="GD29" s="43"/>
      <c r="GE29" s="43"/>
      <c r="GG29" s="43"/>
      <c r="GH29" s="43"/>
      <c r="GI29" s="43"/>
      <c r="GJ29" s="43"/>
      <c r="GK29" s="43"/>
      <c r="GM29" s="77"/>
      <c r="GO29" s="43"/>
      <c r="GP29" s="43"/>
      <c r="GQ29" s="43"/>
      <c r="GR29" s="43"/>
      <c r="GS29" s="43"/>
      <c r="GT29" s="25"/>
      <c r="GU29" s="43"/>
      <c r="GV29" s="43"/>
      <c r="GW29" s="43"/>
      <c r="GX29" s="43"/>
      <c r="GY29" s="43"/>
      <c r="GZ29" s="25"/>
      <c r="HA29" s="43"/>
      <c r="HB29" s="43"/>
      <c r="HC29" s="43"/>
      <c r="HD29" s="43"/>
      <c r="HE29" s="43"/>
      <c r="HF29" s="25"/>
      <c r="HG29" s="43"/>
      <c r="HH29" s="43"/>
      <c r="HI29" s="43"/>
      <c r="HJ29" s="43"/>
      <c r="HK29" s="43"/>
      <c r="HL29" s="25"/>
      <c r="HM29" s="43"/>
      <c r="HN29" s="43"/>
      <c r="HO29" s="43"/>
      <c r="HP29" s="43"/>
      <c r="HQ29" s="43"/>
      <c r="HR29" s="25"/>
      <c r="HS29" s="43"/>
      <c r="HT29" s="43"/>
      <c r="HU29" s="43"/>
      <c r="HV29" s="43"/>
      <c r="HW29" s="43"/>
      <c r="HX29" s="25"/>
      <c r="HY29" s="77"/>
    </row>
    <row r="30" spans="1:233" ht="21.75" customHeight="1">
      <c r="A30" s="189">
        <f>--SUBTOTAL(2,CN$13:CN30)</f>
        <v>17</v>
      </c>
      <c r="B30" s="755" t="str">
        <f>IF(FILIACIÓN!B27="","",UPPER(FILIACIÓN!B27))</f>
        <v/>
      </c>
      <c r="C30" s="756"/>
      <c r="D30" s="757"/>
      <c r="E30" s="516" t="str">
        <f t="shared" si="3"/>
        <v/>
      </c>
      <c r="F30" s="161"/>
      <c r="G30" s="162"/>
      <c r="H30" s="162"/>
      <c r="I30" s="162"/>
      <c r="J30" s="162"/>
      <c r="K30" s="162"/>
      <c r="L30" s="162"/>
      <c r="M30" s="162"/>
      <c r="N30" s="162"/>
      <c r="O30" s="162"/>
      <c r="P30" s="162"/>
      <c r="Q30" s="162"/>
      <c r="R30" s="162"/>
      <c r="S30" s="162"/>
      <c r="T30" s="162"/>
      <c r="U30" s="305"/>
      <c r="V30" s="306"/>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3"/>
      <c r="BX30" s="180">
        <f t="shared" si="4"/>
        <v>0</v>
      </c>
      <c r="BY30" s="181">
        <f t="shared" si="5"/>
        <v>0</v>
      </c>
      <c r="BZ30" s="179">
        <f t="shared" si="0"/>
        <v>0</v>
      </c>
      <c r="CA30" s="186">
        <f t="shared" si="1"/>
        <v>0</v>
      </c>
      <c r="CB30" s="186">
        <f t="shared" si="6"/>
        <v>0</v>
      </c>
      <c r="CC30" s="526" t="str">
        <f>FILIACIÓN!Y27</f>
        <v/>
      </c>
      <c r="CD30" s="513" t="str">
        <f t="shared" si="2"/>
        <v/>
      </c>
      <c r="CE30" s="78"/>
      <c r="CF30" s="498"/>
      <c r="CG30" s="499"/>
      <c r="CH30" s="499"/>
      <c r="CI30" s="499"/>
      <c r="CJ30" s="499"/>
      <c r="CK30" s="43"/>
      <c r="CL30" s="43"/>
      <c r="CM30" s="43" t="str">
        <f>IF(FILIACIÓN!Z27="MOSTRAR","1","")</f>
        <v/>
      </c>
      <c r="CN30" s="43">
        <v>17</v>
      </c>
      <c r="CO30" s="43"/>
      <c r="CP30" s="43"/>
      <c r="CQ30" s="43"/>
      <c r="CR30" s="43"/>
      <c r="CS30" s="43"/>
      <c r="CU30" s="43"/>
      <c r="CV30" s="43"/>
      <c r="CW30" s="43"/>
      <c r="CX30" s="43"/>
      <c r="CY30" s="43"/>
      <c r="DA30" s="43"/>
      <c r="DB30" s="43"/>
      <c r="DC30" s="43"/>
      <c r="DD30" s="43"/>
      <c r="DE30" s="43"/>
      <c r="DG30" s="43"/>
      <c r="DH30" s="43"/>
      <c r="DI30" s="43"/>
      <c r="DJ30" s="43"/>
      <c r="DK30" s="43"/>
      <c r="DP30" s="43"/>
      <c r="DQ30" s="43"/>
      <c r="DR30" s="43"/>
      <c r="DS30" s="43"/>
      <c r="DT30" s="43"/>
      <c r="DV30" s="43"/>
      <c r="DW30" s="43"/>
      <c r="DX30" s="43"/>
      <c r="DY30" s="43"/>
      <c r="DZ30" s="43"/>
      <c r="EB30" s="43"/>
      <c r="EC30" s="43"/>
      <c r="ED30" s="43"/>
      <c r="EE30" s="43"/>
      <c r="EF30" s="43"/>
      <c r="EH30" s="43"/>
      <c r="EI30" s="43"/>
      <c r="EJ30" s="43"/>
      <c r="EK30" s="43"/>
      <c r="EL30" s="43"/>
      <c r="EN30" s="43"/>
      <c r="EO30" s="43"/>
      <c r="EP30" s="43"/>
      <c r="EQ30" s="43"/>
      <c r="ER30" s="43"/>
      <c r="ET30" s="43"/>
      <c r="EU30" s="43"/>
      <c r="EV30" s="43"/>
      <c r="EW30" s="43"/>
      <c r="EX30" s="43"/>
      <c r="EZ30" s="43"/>
      <c r="FC30" s="43"/>
      <c r="FD30" s="43"/>
      <c r="FE30" s="43"/>
      <c r="FF30" s="43"/>
      <c r="FG30" s="43"/>
      <c r="FI30" s="43"/>
      <c r="FJ30" s="43"/>
      <c r="FK30" s="43"/>
      <c r="FL30" s="43"/>
      <c r="FM30" s="43"/>
      <c r="FO30" s="43"/>
      <c r="FP30" s="43"/>
      <c r="FQ30" s="43"/>
      <c r="FR30" s="43"/>
      <c r="FS30" s="43"/>
      <c r="FU30" s="43"/>
      <c r="FV30" s="43"/>
      <c r="FW30" s="43"/>
      <c r="FX30" s="43"/>
      <c r="FY30" s="43"/>
      <c r="GA30" s="43"/>
      <c r="GB30" s="43"/>
      <c r="GC30" s="43"/>
      <c r="GD30" s="43"/>
      <c r="GE30" s="43"/>
      <c r="GG30" s="43"/>
      <c r="GH30" s="43"/>
      <c r="GI30" s="43"/>
      <c r="GJ30" s="43"/>
      <c r="GK30" s="43"/>
      <c r="GM30" s="77"/>
      <c r="GO30" s="43"/>
      <c r="GP30" s="43"/>
      <c r="GQ30" s="43"/>
      <c r="GR30" s="43"/>
      <c r="GS30" s="43"/>
      <c r="GT30" s="25"/>
      <c r="GU30" s="43"/>
      <c r="GV30" s="43"/>
      <c r="GW30" s="43"/>
      <c r="GX30" s="43"/>
      <c r="GY30" s="43"/>
      <c r="GZ30" s="25"/>
      <c r="HA30" s="43"/>
      <c r="HB30" s="43"/>
      <c r="HC30" s="43"/>
      <c r="HD30" s="43"/>
      <c r="HE30" s="43"/>
      <c r="HF30" s="25"/>
      <c r="HG30" s="43"/>
      <c r="HH30" s="43"/>
      <c r="HI30" s="43"/>
      <c r="HJ30" s="43"/>
      <c r="HK30" s="43"/>
      <c r="HL30" s="25"/>
      <c r="HM30" s="43"/>
      <c r="HN30" s="43"/>
      <c r="HO30" s="43"/>
      <c r="HP30" s="43"/>
      <c r="HQ30" s="43"/>
      <c r="HR30" s="25"/>
      <c r="HS30" s="43"/>
      <c r="HT30" s="43"/>
      <c r="HU30" s="43"/>
      <c r="HV30" s="43"/>
      <c r="HW30" s="43"/>
      <c r="HX30" s="25"/>
      <c r="HY30" s="77"/>
    </row>
    <row r="31" spans="1:233" ht="21.75" customHeight="1">
      <c r="A31" s="189">
        <f>--SUBTOTAL(2,CN$13:CN31)</f>
        <v>18</v>
      </c>
      <c r="B31" s="755" t="str">
        <f>IF(FILIACIÓN!B28="","",UPPER(FILIACIÓN!B28))</f>
        <v/>
      </c>
      <c r="C31" s="756"/>
      <c r="D31" s="757"/>
      <c r="E31" s="516" t="str">
        <f t="shared" si="3"/>
        <v/>
      </c>
      <c r="F31" s="161"/>
      <c r="G31" s="162"/>
      <c r="H31" s="162"/>
      <c r="I31" s="162"/>
      <c r="J31" s="162"/>
      <c r="K31" s="162"/>
      <c r="L31" s="162"/>
      <c r="M31" s="162"/>
      <c r="N31" s="162"/>
      <c r="O31" s="162"/>
      <c r="P31" s="162"/>
      <c r="Q31" s="162"/>
      <c r="R31" s="162"/>
      <c r="S31" s="162"/>
      <c r="T31" s="162"/>
      <c r="U31" s="305"/>
      <c r="V31" s="306"/>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3"/>
      <c r="BX31" s="180">
        <f t="shared" si="4"/>
        <v>0</v>
      </c>
      <c r="BY31" s="181">
        <f t="shared" si="5"/>
        <v>0</v>
      </c>
      <c r="BZ31" s="179">
        <f t="shared" si="0"/>
        <v>0</v>
      </c>
      <c r="CA31" s="186">
        <f t="shared" si="1"/>
        <v>0</v>
      </c>
      <c r="CB31" s="186">
        <f t="shared" si="6"/>
        <v>0</v>
      </c>
      <c r="CC31" s="526" t="str">
        <f>FILIACIÓN!Y28</f>
        <v/>
      </c>
      <c r="CD31" s="513" t="str">
        <f t="shared" si="2"/>
        <v/>
      </c>
      <c r="CE31" s="78"/>
      <c r="CF31" s="498"/>
      <c r="CG31" s="499"/>
      <c r="CH31" s="499"/>
      <c r="CI31" s="499"/>
      <c r="CJ31" s="499"/>
      <c r="CK31" s="43"/>
      <c r="CL31" s="43"/>
      <c r="CM31" s="43" t="str">
        <f>IF(FILIACIÓN!Z28="MOSTRAR","1","")</f>
        <v/>
      </c>
      <c r="CN31" s="43">
        <v>18</v>
      </c>
      <c r="CO31" s="43"/>
      <c r="CP31" s="43"/>
      <c r="CQ31" s="43"/>
      <c r="CR31" s="43"/>
      <c r="CS31" s="43"/>
      <c r="CU31" s="43"/>
      <c r="CV31" s="43"/>
      <c r="CW31" s="43"/>
      <c r="CX31" s="43"/>
      <c r="CY31" s="43"/>
      <c r="DA31" s="43"/>
      <c r="DB31" s="43"/>
      <c r="DC31" s="43"/>
      <c r="DD31" s="43"/>
      <c r="DE31" s="43"/>
      <c r="DG31" s="43"/>
      <c r="DH31" s="43"/>
      <c r="DI31" s="43"/>
      <c r="DJ31" s="43"/>
      <c r="DK31" s="43"/>
      <c r="DP31" s="43"/>
      <c r="DQ31" s="43"/>
      <c r="DR31" s="43"/>
      <c r="DS31" s="43"/>
      <c r="DT31" s="43"/>
      <c r="DV31" s="43"/>
      <c r="DW31" s="43"/>
      <c r="DX31" s="43"/>
      <c r="DY31" s="43"/>
      <c r="DZ31" s="43"/>
      <c r="EB31" s="43"/>
      <c r="EC31" s="43"/>
      <c r="ED31" s="43"/>
      <c r="EE31" s="43"/>
      <c r="EF31" s="43"/>
      <c r="EH31" s="43"/>
      <c r="EI31" s="43"/>
      <c r="EJ31" s="43"/>
      <c r="EK31" s="43"/>
      <c r="EL31" s="43"/>
      <c r="EN31" s="43"/>
      <c r="EO31" s="43"/>
      <c r="EP31" s="43"/>
      <c r="EQ31" s="43"/>
      <c r="ER31" s="43"/>
      <c r="ET31" s="43"/>
      <c r="EU31" s="43"/>
      <c r="EV31" s="43"/>
      <c r="EW31" s="43"/>
      <c r="EX31" s="43"/>
      <c r="EZ31" s="43"/>
      <c r="FC31" s="43"/>
      <c r="FD31" s="43"/>
      <c r="FE31" s="43"/>
      <c r="FF31" s="43"/>
      <c r="FG31" s="43"/>
      <c r="FI31" s="43"/>
      <c r="FJ31" s="43"/>
      <c r="FK31" s="43"/>
      <c r="FL31" s="43"/>
      <c r="FM31" s="43"/>
      <c r="FO31" s="43"/>
      <c r="FP31" s="43"/>
      <c r="FQ31" s="43"/>
      <c r="FR31" s="43"/>
      <c r="FS31" s="43"/>
      <c r="FU31" s="43"/>
      <c r="FV31" s="43"/>
      <c r="FW31" s="43"/>
      <c r="FX31" s="43"/>
      <c r="FY31" s="43"/>
      <c r="GA31" s="43"/>
      <c r="GB31" s="43"/>
      <c r="GC31" s="43"/>
      <c r="GD31" s="43"/>
      <c r="GE31" s="43"/>
      <c r="GG31" s="43"/>
      <c r="GH31" s="43"/>
      <c r="GI31" s="43"/>
      <c r="GJ31" s="43"/>
      <c r="GK31" s="43"/>
      <c r="GM31" s="77"/>
      <c r="GO31" s="43"/>
      <c r="GP31" s="43"/>
      <c r="GQ31" s="43"/>
      <c r="GR31" s="43"/>
      <c r="GS31" s="43"/>
      <c r="GT31" s="25"/>
      <c r="GU31" s="43"/>
      <c r="GV31" s="43"/>
      <c r="GW31" s="43"/>
      <c r="GX31" s="43"/>
      <c r="GY31" s="43"/>
      <c r="GZ31" s="25"/>
      <c r="HA31" s="43"/>
      <c r="HB31" s="43"/>
      <c r="HC31" s="43"/>
      <c r="HD31" s="43"/>
      <c r="HE31" s="43"/>
      <c r="HF31" s="25"/>
      <c r="HG31" s="43"/>
      <c r="HH31" s="43"/>
      <c r="HI31" s="43"/>
      <c r="HJ31" s="43"/>
      <c r="HK31" s="43"/>
      <c r="HL31" s="25"/>
      <c r="HM31" s="43"/>
      <c r="HN31" s="43"/>
      <c r="HO31" s="43"/>
      <c r="HP31" s="43"/>
      <c r="HQ31" s="43"/>
      <c r="HR31" s="25"/>
      <c r="HS31" s="43"/>
      <c r="HT31" s="43"/>
      <c r="HU31" s="43"/>
      <c r="HV31" s="43"/>
      <c r="HW31" s="43"/>
      <c r="HX31" s="25"/>
      <c r="HY31" s="77"/>
    </row>
    <row r="32" spans="1:233" ht="21.75" customHeight="1">
      <c r="A32" s="189">
        <f>--SUBTOTAL(2,CN$13:CN32)</f>
        <v>19</v>
      </c>
      <c r="B32" s="755" t="str">
        <f>IF(FILIACIÓN!B29="","",UPPER(FILIACIÓN!B29))</f>
        <v/>
      </c>
      <c r="C32" s="756"/>
      <c r="D32" s="757"/>
      <c r="E32" s="516" t="str">
        <f t="shared" si="3"/>
        <v/>
      </c>
      <c r="F32" s="161"/>
      <c r="G32" s="162"/>
      <c r="H32" s="162"/>
      <c r="I32" s="162"/>
      <c r="J32" s="162"/>
      <c r="K32" s="162"/>
      <c r="L32" s="162"/>
      <c r="M32" s="162"/>
      <c r="N32" s="162"/>
      <c r="O32" s="162"/>
      <c r="P32" s="162"/>
      <c r="Q32" s="162"/>
      <c r="R32" s="162"/>
      <c r="S32" s="162"/>
      <c r="T32" s="162"/>
      <c r="U32" s="305"/>
      <c r="V32" s="306"/>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3"/>
      <c r="BX32" s="180">
        <f t="shared" si="4"/>
        <v>0</v>
      </c>
      <c r="BY32" s="181">
        <f t="shared" si="5"/>
        <v>0</v>
      </c>
      <c r="BZ32" s="179">
        <f t="shared" si="0"/>
        <v>0</v>
      </c>
      <c r="CA32" s="186">
        <f t="shared" si="1"/>
        <v>0</v>
      </c>
      <c r="CB32" s="186">
        <f t="shared" si="6"/>
        <v>0</v>
      </c>
      <c r="CC32" s="526" t="str">
        <f>FILIACIÓN!Y29</f>
        <v/>
      </c>
      <c r="CD32" s="513" t="str">
        <f t="shared" si="2"/>
        <v/>
      </c>
      <c r="CE32" s="78"/>
      <c r="CF32" s="498"/>
      <c r="CG32" s="499"/>
      <c r="CH32" s="499"/>
      <c r="CI32" s="499"/>
      <c r="CJ32" s="499"/>
      <c r="CK32" s="43"/>
      <c r="CL32" s="43"/>
      <c r="CM32" s="43" t="str">
        <f>IF(FILIACIÓN!Z29="MOSTRAR","1","")</f>
        <v/>
      </c>
      <c r="CN32" s="43">
        <v>19</v>
      </c>
      <c r="CO32" s="43"/>
      <c r="CP32" s="43"/>
      <c r="CQ32" s="43"/>
      <c r="CR32" s="43"/>
      <c r="CS32" s="43"/>
      <c r="CU32" s="43"/>
      <c r="CV32" s="43"/>
      <c r="CW32" s="43"/>
      <c r="CX32" s="43"/>
      <c r="CY32" s="43"/>
      <c r="DA32" s="43"/>
      <c r="DB32" s="43"/>
      <c r="DC32" s="43"/>
      <c r="DD32" s="43"/>
      <c r="DE32" s="43"/>
      <c r="DG32" s="43"/>
      <c r="DH32" s="43"/>
      <c r="DI32" s="43"/>
      <c r="DJ32" s="43"/>
      <c r="DK32" s="43"/>
      <c r="DP32" s="43"/>
      <c r="DQ32" s="43"/>
      <c r="DR32" s="43"/>
      <c r="DS32" s="43"/>
      <c r="DT32" s="43"/>
      <c r="DV32" s="43"/>
      <c r="DW32" s="43"/>
      <c r="DX32" s="43"/>
      <c r="DY32" s="43"/>
      <c r="DZ32" s="43"/>
      <c r="EB32" s="43"/>
      <c r="EC32" s="43"/>
      <c r="ED32" s="43"/>
      <c r="EE32" s="43"/>
      <c r="EF32" s="43"/>
      <c r="EH32" s="43"/>
      <c r="EI32" s="43"/>
      <c r="EJ32" s="43"/>
      <c r="EK32" s="43"/>
      <c r="EL32" s="43"/>
      <c r="EN32" s="43"/>
      <c r="EO32" s="43"/>
      <c r="EP32" s="43"/>
      <c r="EQ32" s="43"/>
      <c r="ER32" s="43"/>
      <c r="ET32" s="43"/>
      <c r="EU32" s="43"/>
      <c r="EV32" s="43"/>
      <c r="EW32" s="43"/>
      <c r="EX32" s="43"/>
      <c r="EZ32" s="43"/>
      <c r="FC32" s="43"/>
      <c r="FD32" s="43"/>
      <c r="FE32" s="43"/>
      <c r="FF32" s="43"/>
      <c r="FG32" s="43"/>
      <c r="FI32" s="43"/>
      <c r="FJ32" s="43"/>
      <c r="FK32" s="43"/>
      <c r="FL32" s="43"/>
      <c r="FM32" s="43"/>
      <c r="FO32" s="43"/>
      <c r="FP32" s="43"/>
      <c r="FQ32" s="43"/>
      <c r="FR32" s="43"/>
      <c r="FS32" s="43"/>
      <c r="FU32" s="43"/>
      <c r="FV32" s="43"/>
      <c r="FW32" s="43"/>
      <c r="FX32" s="43"/>
      <c r="FY32" s="43"/>
      <c r="GA32" s="43"/>
      <c r="GB32" s="43"/>
      <c r="GC32" s="43"/>
      <c r="GD32" s="43"/>
      <c r="GE32" s="43"/>
      <c r="GG32" s="43"/>
      <c r="GH32" s="43"/>
      <c r="GI32" s="43"/>
      <c r="GJ32" s="43"/>
      <c r="GK32" s="43"/>
      <c r="GM32" s="77"/>
      <c r="GO32" s="43"/>
      <c r="GP32" s="43"/>
      <c r="GQ32" s="43"/>
      <c r="GR32" s="43"/>
      <c r="GS32" s="43"/>
      <c r="GT32" s="25"/>
      <c r="GU32" s="43"/>
      <c r="GV32" s="43"/>
      <c r="GW32" s="43"/>
      <c r="GX32" s="43"/>
      <c r="GY32" s="43"/>
      <c r="GZ32" s="25"/>
      <c r="HA32" s="43"/>
      <c r="HB32" s="43"/>
      <c r="HC32" s="43"/>
      <c r="HD32" s="43"/>
      <c r="HE32" s="43"/>
      <c r="HF32" s="25"/>
      <c r="HG32" s="43"/>
      <c r="HH32" s="43"/>
      <c r="HI32" s="43"/>
      <c r="HJ32" s="43"/>
      <c r="HK32" s="43"/>
      <c r="HL32" s="25"/>
      <c r="HM32" s="43"/>
      <c r="HN32" s="43"/>
      <c r="HO32" s="43"/>
      <c r="HP32" s="43"/>
      <c r="HQ32" s="43"/>
      <c r="HR32" s="25"/>
      <c r="HS32" s="43"/>
      <c r="HT32" s="43"/>
      <c r="HU32" s="43"/>
      <c r="HV32" s="43"/>
      <c r="HW32" s="43"/>
      <c r="HX32" s="25"/>
      <c r="HY32" s="77"/>
    </row>
    <row r="33" spans="1:233" ht="21.75" customHeight="1">
      <c r="A33" s="189">
        <f>--SUBTOTAL(2,CN$13:CN33)</f>
        <v>20</v>
      </c>
      <c r="B33" s="755" t="str">
        <f>IF(FILIACIÓN!B30="","",UPPER(FILIACIÓN!B30))</f>
        <v/>
      </c>
      <c r="C33" s="756"/>
      <c r="D33" s="757"/>
      <c r="E33" s="516" t="str">
        <f t="shared" si="3"/>
        <v/>
      </c>
      <c r="F33" s="161"/>
      <c r="G33" s="162"/>
      <c r="H33" s="162"/>
      <c r="I33" s="162"/>
      <c r="J33" s="162"/>
      <c r="K33" s="162"/>
      <c r="L33" s="162"/>
      <c r="M33" s="162"/>
      <c r="N33" s="162"/>
      <c r="O33" s="162"/>
      <c r="P33" s="162"/>
      <c r="Q33" s="162"/>
      <c r="R33" s="162"/>
      <c r="S33" s="162"/>
      <c r="T33" s="162"/>
      <c r="U33" s="305"/>
      <c r="V33" s="306"/>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3"/>
      <c r="BX33" s="180">
        <f t="shared" si="4"/>
        <v>0</v>
      </c>
      <c r="BY33" s="181">
        <f t="shared" si="5"/>
        <v>0</v>
      </c>
      <c r="BZ33" s="179">
        <f t="shared" si="0"/>
        <v>0</v>
      </c>
      <c r="CA33" s="186">
        <f t="shared" si="1"/>
        <v>0</v>
      </c>
      <c r="CB33" s="186">
        <f t="shared" si="6"/>
        <v>0</v>
      </c>
      <c r="CC33" s="526" t="str">
        <f>FILIACIÓN!Y30</f>
        <v/>
      </c>
      <c r="CD33" s="513" t="str">
        <f t="shared" si="2"/>
        <v/>
      </c>
      <c r="CE33" s="78"/>
      <c r="CF33" s="498"/>
      <c r="CG33" s="499"/>
      <c r="CH33" s="499"/>
      <c r="CI33" s="499"/>
      <c r="CJ33" s="499"/>
      <c r="CK33" s="43"/>
      <c r="CL33" s="43"/>
      <c r="CM33" s="43" t="str">
        <f>IF(FILIACIÓN!Z30="MOSTRAR","1","")</f>
        <v/>
      </c>
      <c r="CN33" s="43">
        <v>20</v>
      </c>
      <c r="CO33" s="43"/>
      <c r="CP33" s="43"/>
      <c r="CQ33" s="43"/>
      <c r="CR33" s="43"/>
      <c r="CS33" s="43"/>
      <c r="CU33" s="43"/>
      <c r="CV33" s="43"/>
      <c r="CW33" s="43"/>
      <c r="CX33" s="43"/>
      <c r="CY33" s="43"/>
      <c r="DA33" s="43"/>
      <c r="DB33" s="43"/>
      <c r="DC33" s="43"/>
      <c r="DD33" s="43"/>
      <c r="DE33" s="43"/>
      <c r="DG33" s="43"/>
      <c r="DH33" s="43"/>
      <c r="DI33" s="43"/>
      <c r="DJ33" s="43"/>
      <c r="DK33" s="43"/>
      <c r="DP33" s="43"/>
      <c r="DQ33" s="43"/>
      <c r="DR33" s="43"/>
      <c r="DS33" s="43"/>
      <c r="DT33" s="43"/>
      <c r="DV33" s="43"/>
      <c r="DW33" s="43"/>
      <c r="DX33" s="43"/>
      <c r="DY33" s="43"/>
      <c r="DZ33" s="43"/>
      <c r="EB33" s="43"/>
      <c r="EC33" s="43"/>
      <c r="ED33" s="43"/>
      <c r="EE33" s="43"/>
      <c r="EF33" s="43"/>
      <c r="EH33" s="43"/>
      <c r="EI33" s="43"/>
      <c r="EJ33" s="43"/>
      <c r="EK33" s="43"/>
      <c r="EL33" s="43"/>
      <c r="EN33" s="43"/>
      <c r="EO33" s="43"/>
      <c r="EP33" s="43"/>
      <c r="EQ33" s="43"/>
      <c r="ER33" s="43"/>
      <c r="ET33" s="43"/>
      <c r="EU33" s="43"/>
      <c r="EV33" s="43"/>
      <c r="EW33" s="43"/>
      <c r="EX33" s="43"/>
      <c r="EZ33" s="43"/>
      <c r="FC33" s="43"/>
      <c r="FD33" s="43"/>
      <c r="FE33" s="43"/>
      <c r="FF33" s="43"/>
      <c r="FG33" s="43"/>
      <c r="FI33" s="43"/>
      <c r="FJ33" s="43"/>
      <c r="FK33" s="43"/>
      <c r="FL33" s="43"/>
      <c r="FM33" s="43"/>
      <c r="FO33" s="43"/>
      <c r="FP33" s="43"/>
      <c r="FQ33" s="43"/>
      <c r="FR33" s="43"/>
      <c r="FS33" s="43"/>
      <c r="FU33" s="43"/>
      <c r="FV33" s="43"/>
      <c r="FW33" s="43"/>
      <c r="FX33" s="43"/>
      <c r="FY33" s="43"/>
      <c r="GA33" s="43"/>
      <c r="GB33" s="43"/>
      <c r="GC33" s="43"/>
      <c r="GD33" s="43"/>
      <c r="GE33" s="43"/>
      <c r="GG33" s="43"/>
      <c r="GH33" s="43"/>
      <c r="GI33" s="43"/>
      <c r="GJ33" s="43"/>
      <c r="GK33" s="43"/>
      <c r="GM33" s="77"/>
      <c r="GO33" s="43"/>
      <c r="GP33" s="43"/>
      <c r="GQ33" s="43"/>
      <c r="GR33" s="43"/>
      <c r="GS33" s="43"/>
      <c r="GT33" s="25"/>
      <c r="GU33" s="43"/>
      <c r="GV33" s="43"/>
      <c r="GW33" s="43"/>
      <c r="GX33" s="43"/>
      <c r="GY33" s="43"/>
      <c r="GZ33" s="25"/>
      <c r="HA33" s="43"/>
      <c r="HB33" s="43"/>
      <c r="HC33" s="43"/>
      <c r="HD33" s="43"/>
      <c r="HE33" s="43"/>
      <c r="HF33" s="25"/>
      <c r="HG33" s="43"/>
      <c r="HH33" s="43"/>
      <c r="HI33" s="43"/>
      <c r="HJ33" s="43"/>
      <c r="HK33" s="43"/>
      <c r="HL33" s="25"/>
      <c r="HM33" s="43"/>
      <c r="HN33" s="43"/>
      <c r="HO33" s="43"/>
      <c r="HP33" s="43"/>
      <c r="HQ33" s="43"/>
      <c r="HR33" s="25"/>
      <c r="HS33" s="43"/>
      <c r="HT33" s="43"/>
      <c r="HU33" s="43"/>
      <c r="HV33" s="43"/>
      <c r="HW33" s="43"/>
      <c r="HX33" s="25"/>
      <c r="HY33" s="77"/>
    </row>
    <row r="34" spans="1:233" ht="21.75" customHeight="1">
      <c r="A34" s="189">
        <f>--SUBTOTAL(2,CN$13:CN34)</f>
        <v>21</v>
      </c>
      <c r="B34" s="755" t="str">
        <f>IF(FILIACIÓN!B31="","",UPPER(FILIACIÓN!B31))</f>
        <v/>
      </c>
      <c r="C34" s="756"/>
      <c r="D34" s="757"/>
      <c r="E34" s="516" t="str">
        <f t="shared" si="3"/>
        <v/>
      </c>
      <c r="F34" s="161"/>
      <c r="G34" s="162"/>
      <c r="H34" s="162"/>
      <c r="I34" s="162"/>
      <c r="J34" s="162"/>
      <c r="K34" s="162"/>
      <c r="L34" s="162"/>
      <c r="M34" s="162"/>
      <c r="N34" s="162"/>
      <c r="O34" s="162"/>
      <c r="P34" s="162"/>
      <c r="Q34" s="162"/>
      <c r="R34" s="162"/>
      <c r="S34" s="162"/>
      <c r="T34" s="162"/>
      <c r="U34" s="305"/>
      <c r="V34" s="306"/>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3"/>
      <c r="BX34" s="180">
        <f t="shared" si="4"/>
        <v>0</v>
      </c>
      <c r="BY34" s="181">
        <f t="shared" si="5"/>
        <v>0</v>
      </c>
      <c r="BZ34" s="179">
        <f t="shared" si="0"/>
        <v>0</v>
      </c>
      <c r="CA34" s="186">
        <f t="shared" si="1"/>
        <v>0</v>
      </c>
      <c r="CB34" s="186">
        <f t="shared" si="6"/>
        <v>0</v>
      </c>
      <c r="CC34" s="526" t="str">
        <f>FILIACIÓN!Y31</f>
        <v/>
      </c>
      <c r="CD34" s="513" t="str">
        <f t="shared" si="2"/>
        <v/>
      </c>
      <c r="CE34" s="78"/>
      <c r="CF34" s="498"/>
      <c r="CG34" s="499"/>
      <c r="CH34" s="499"/>
      <c r="CI34" s="499"/>
      <c r="CJ34" s="499"/>
      <c r="CK34" s="43"/>
      <c r="CL34" s="43"/>
      <c r="CM34" s="43" t="str">
        <f>IF(FILIACIÓN!Z31="MOSTRAR","1","")</f>
        <v/>
      </c>
      <c r="CN34" s="43">
        <v>21</v>
      </c>
      <c r="CO34" s="43"/>
      <c r="CP34" s="43"/>
      <c r="CQ34" s="43"/>
      <c r="CR34" s="43"/>
      <c r="CS34" s="43"/>
      <c r="CU34" s="43"/>
      <c r="CV34" s="43"/>
      <c r="CW34" s="43"/>
      <c r="CX34" s="43"/>
      <c r="CY34" s="43"/>
      <c r="DA34" s="43"/>
      <c r="DB34" s="43"/>
      <c r="DC34" s="43"/>
      <c r="DD34" s="43"/>
      <c r="DE34" s="43"/>
      <c r="DG34" s="43"/>
      <c r="DH34" s="43"/>
      <c r="DI34" s="43"/>
      <c r="DJ34" s="43"/>
      <c r="DK34" s="43"/>
      <c r="DP34" s="43"/>
      <c r="DQ34" s="43"/>
      <c r="DR34" s="43"/>
      <c r="DS34" s="43"/>
      <c r="DT34" s="43"/>
      <c r="DV34" s="43"/>
      <c r="DW34" s="43"/>
      <c r="DX34" s="43"/>
      <c r="DY34" s="43"/>
      <c r="DZ34" s="43"/>
      <c r="EB34" s="43"/>
      <c r="EC34" s="43"/>
      <c r="ED34" s="43"/>
      <c r="EE34" s="43"/>
      <c r="EF34" s="43"/>
      <c r="EH34" s="43"/>
      <c r="EI34" s="43"/>
      <c r="EJ34" s="43"/>
      <c r="EK34" s="43"/>
      <c r="EL34" s="43"/>
      <c r="EN34" s="43"/>
      <c r="EO34" s="43"/>
      <c r="EP34" s="43"/>
      <c r="EQ34" s="43"/>
      <c r="ER34" s="43"/>
      <c r="ET34" s="43"/>
      <c r="EU34" s="43"/>
      <c r="EV34" s="43"/>
      <c r="EW34" s="43"/>
      <c r="EX34" s="43"/>
      <c r="EZ34" s="43"/>
      <c r="FC34" s="43"/>
      <c r="FD34" s="43"/>
      <c r="FE34" s="43"/>
      <c r="FF34" s="43"/>
      <c r="FG34" s="43"/>
      <c r="FI34" s="43"/>
      <c r="FJ34" s="43"/>
      <c r="FK34" s="43"/>
      <c r="FL34" s="43"/>
      <c r="FM34" s="43"/>
      <c r="FO34" s="43"/>
      <c r="FP34" s="43"/>
      <c r="FQ34" s="43"/>
      <c r="FR34" s="43"/>
      <c r="FS34" s="43"/>
      <c r="FU34" s="43"/>
      <c r="FV34" s="43"/>
      <c r="FW34" s="43"/>
      <c r="FX34" s="43"/>
      <c r="FY34" s="43"/>
      <c r="GA34" s="43"/>
      <c r="GB34" s="43"/>
      <c r="GC34" s="43"/>
      <c r="GD34" s="43"/>
      <c r="GE34" s="43"/>
      <c r="GG34" s="43"/>
      <c r="GH34" s="43"/>
      <c r="GI34" s="43"/>
      <c r="GJ34" s="43"/>
      <c r="GK34" s="43"/>
      <c r="GM34" s="77"/>
      <c r="GO34" s="43"/>
      <c r="GP34" s="43"/>
      <c r="GQ34" s="43"/>
      <c r="GR34" s="43"/>
      <c r="GS34" s="43"/>
      <c r="GT34" s="25"/>
      <c r="GU34" s="43"/>
      <c r="GV34" s="43"/>
      <c r="GW34" s="43"/>
      <c r="GX34" s="43"/>
      <c r="GY34" s="43"/>
      <c r="GZ34" s="25"/>
      <c r="HA34" s="43"/>
      <c r="HB34" s="43"/>
      <c r="HC34" s="43"/>
      <c r="HD34" s="43"/>
      <c r="HE34" s="43"/>
      <c r="HF34" s="25"/>
      <c r="HG34" s="43"/>
      <c r="HH34" s="43"/>
      <c r="HI34" s="43"/>
      <c r="HJ34" s="43"/>
      <c r="HK34" s="43"/>
      <c r="HL34" s="25"/>
      <c r="HM34" s="43"/>
      <c r="HN34" s="43"/>
      <c r="HO34" s="43"/>
      <c r="HP34" s="43"/>
      <c r="HQ34" s="43"/>
      <c r="HR34" s="25"/>
      <c r="HS34" s="43"/>
      <c r="HT34" s="43"/>
      <c r="HU34" s="43"/>
      <c r="HV34" s="43"/>
      <c r="HW34" s="43"/>
      <c r="HX34" s="25"/>
      <c r="HY34" s="77"/>
    </row>
    <row r="35" spans="1:233" ht="21.75" customHeight="1">
      <c r="A35" s="189">
        <f>--SUBTOTAL(2,CN$13:CN35)</f>
        <v>22</v>
      </c>
      <c r="B35" s="755" t="str">
        <f>IF(FILIACIÓN!B32="","",UPPER(FILIACIÓN!B32))</f>
        <v/>
      </c>
      <c r="C35" s="756"/>
      <c r="D35" s="757"/>
      <c r="E35" s="516" t="str">
        <f t="shared" si="3"/>
        <v/>
      </c>
      <c r="F35" s="161"/>
      <c r="G35" s="162"/>
      <c r="H35" s="162"/>
      <c r="I35" s="162"/>
      <c r="J35" s="162"/>
      <c r="K35" s="162"/>
      <c r="L35" s="162"/>
      <c r="M35" s="162"/>
      <c r="N35" s="162"/>
      <c r="O35" s="162"/>
      <c r="P35" s="162"/>
      <c r="Q35" s="162"/>
      <c r="R35" s="162"/>
      <c r="S35" s="162"/>
      <c r="T35" s="162"/>
      <c r="U35" s="305"/>
      <c r="V35" s="306"/>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3"/>
      <c r="BX35" s="180">
        <f t="shared" si="4"/>
        <v>0</v>
      </c>
      <c r="BY35" s="181">
        <f t="shared" si="5"/>
        <v>0</v>
      </c>
      <c r="BZ35" s="179">
        <f t="shared" si="0"/>
        <v>0</v>
      </c>
      <c r="CA35" s="186">
        <f t="shared" si="1"/>
        <v>0</v>
      </c>
      <c r="CB35" s="186">
        <f t="shared" si="6"/>
        <v>0</v>
      </c>
      <c r="CC35" s="526" t="str">
        <f>FILIACIÓN!Y32</f>
        <v/>
      </c>
      <c r="CD35" s="513" t="str">
        <f t="shared" si="2"/>
        <v/>
      </c>
      <c r="CE35" s="78"/>
      <c r="CF35" s="498"/>
      <c r="CG35" s="499"/>
      <c r="CH35" s="499"/>
      <c r="CI35" s="499"/>
      <c r="CJ35" s="499"/>
      <c r="CK35" s="43"/>
      <c r="CL35" s="43"/>
      <c r="CM35" s="43" t="str">
        <f>IF(FILIACIÓN!Z32="MOSTRAR","1","")</f>
        <v/>
      </c>
      <c r="CN35" s="43">
        <v>22</v>
      </c>
      <c r="CO35" s="43"/>
      <c r="CP35" s="43"/>
      <c r="CQ35" s="43"/>
      <c r="CR35" s="43"/>
      <c r="CS35" s="43"/>
      <c r="CU35" s="43"/>
      <c r="CV35" s="43"/>
      <c r="CW35" s="43"/>
      <c r="CX35" s="43"/>
      <c r="CY35" s="43"/>
      <c r="DA35" s="43"/>
      <c r="DB35" s="43"/>
      <c r="DC35" s="43"/>
      <c r="DD35" s="43"/>
      <c r="DE35" s="43"/>
      <c r="DG35" s="43"/>
      <c r="DH35" s="43"/>
      <c r="DI35" s="43"/>
      <c r="DJ35" s="43"/>
      <c r="DK35" s="43"/>
      <c r="DP35" s="43"/>
      <c r="DQ35" s="43"/>
      <c r="DR35" s="43"/>
      <c r="DS35" s="43"/>
      <c r="DT35" s="43"/>
      <c r="DV35" s="43"/>
      <c r="DW35" s="43"/>
      <c r="DX35" s="43"/>
      <c r="DY35" s="43"/>
      <c r="DZ35" s="43"/>
      <c r="EB35" s="43"/>
      <c r="EC35" s="43"/>
      <c r="ED35" s="43"/>
      <c r="EE35" s="43"/>
      <c r="EF35" s="43"/>
      <c r="EH35" s="43"/>
      <c r="EI35" s="43"/>
      <c r="EJ35" s="43"/>
      <c r="EK35" s="43"/>
      <c r="EL35" s="43"/>
      <c r="EN35" s="43"/>
      <c r="EO35" s="43"/>
      <c r="EP35" s="43"/>
      <c r="EQ35" s="43"/>
      <c r="ER35" s="43"/>
      <c r="ET35" s="43"/>
      <c r="EU35" s="43"/>
      <c r="EV35" s="43"/>
      <c r="EW35" s="43"/>
      <c r="EX35" s="43"/>
      <c r="EZ35" s="43"/>
      <c r="FC35" s="43"/>
      <c r="FD35" s="43"/>
      <c r="FE35" s="43"/>
      <c r="FF35" s="43"/>
      <c r="FG35" s="43"/>
      <c r="FI35" s="43"/>
      <c r="FJ35" s="43"/>
      <c r="FK35" s="43"/>
      <c r="FL35" s="43"/>
      <c r="FM35" s="43"/>
      <c r="FO35" s="43"/>
      <c r="FP35" s="43"/>
      <c r="FQ35" s="43"/>
      <c r="FR35" s="43"/>
      <c r="FS35" s="43"/>
      <c r="FU35" s="43"/>
      <c r="FV35" s="43"/>
      <c r="FW35" s="43"/>
      <c r="FX35" s="43"/>
      <c r="FY35" s="43"/>
      <c r="GA35" s="43"/>
      <c r="GB35" s="43"/>
      <c r="GC35" s="43"/>
      <c r="GD35" s="43"/>
      <c r="GE35" s="43"/>
      <c r="GG35" s="43"/>
      <c r="GH35" s="43"/>
      <c r="GI35" s="43"/>
      <c r="GJ35" s="43"/>
      <c r="GK35" s="43"/>
      <c r="GM35" s="77"/>
      <c r="GO35" s="43"/>
      <c r="GP35" s="43"/>
      <c r="GQ35" s="43"/>
      <c r="GR35" s="43"/>
      <c r="GS35" s="43"/>
      <c r="GT35" s="25"/>
      <c r="GU35" s="43"/>
      <c r="GV35" s="43"/>
      <c r="GW35" s="43"/>
      <c r="GX35" s="43"/>
      <c r="GY35" s="43"/>
      <c r="GZ35" s="25"/>
      <c r="HA35" s="43"/>
      <c r="HB35" s="43"/>
      <c r="HC35" s="43"/>
      <c r="HD35" s="43"/>
      <c r="HE35" s="43"/>
      <c r="HF35" s="25"/>
      <c r="HG35" s="43"/>
      <c r="HH35" s="43"/>
      <c r="HI35" s="43"/>
      <c r="HJ35" s="43"/>
      <c r="HK35" s="43"/>
      <c r="HL35" s="25"/>
      <c r="HM35" s="43"/>
      <c r="HN35" s="43"/>
      <c r="HO35" s="43"/>
      <c r="HP35" s="43"/>
      <c r="HQ35" s="43"/>
      <c r="HR35" s="25"/>
      <c r="HS35" s="43"/>
      <c r="HT35" s="43"/>
      <c r="HU35" s="43"/>
      <c r="HV35" s="43"/>
      <c r="HW35" s="43"/>
      <c r="HX35" s="25"/>
      <c r="HY35" s="77"/>
    </row>
    <row r="36" spans="1:233" ht="21.75" customHeight="1">
      <c r="A36" s="189">
        <f>--SUBTOTAL(2,CN$13:CN36)</f>
        <v>23</v>
      </c>
      <c r="B36" s="755" t="str">
        <f>IF(FILIACIÓN!B33="","",UPPER(FILIACIÓN!B33))</f>
        <v/>
      </c>
      <c r="C36" s="756"/>
      <c r="D36" s="757"/>
      <c r="E36" s="516" t="str">
        <f t="shared" si="3"/>
        <v/>
      </c>
      <c r="F36" s="161"/>
      <c r="G36" s="162"/>
      <c r="H36" s="162"/>
      <c r="I36" s="162"/>
      <c r="J36" s="162"/>
      <c r="K36" s="162"/>
      <c r="L36" s="162"/>
      <c r="M36" s="162"/>
      <c r="N36" s="162"/>
      <c r="O36" s="162"/>
      <c r="P36" s="162"/>
      <c r="Q36" s="162"/>
      <c r="R36" s="162"/>
      <c r="S36" s="162"/>
      <c r="T36" s="162"/>
      <c r="U36" s="305"/>
      <c r="V36" s="306"/>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3"/>
      <c r="BX36" s="180">
        <f t="shared" si="4"/>
        <v>0</v>
      </c>
      <c r="BY36" s="181">
        <f t="shared" si="5"/>
        <v>0</v>
      </c>
      <c r="BZ36" s="179">
        <f t="shared" si="0"/>
        <v>0</v>
      </c>
      <c r="CA36" s="186">
        <f t="shared" si="1"/>
        <v>0</v>
      </c>
      <c r="CB36" s="186">
        <f t="shared" si="6"/>
        <v>0</v>
      </c>
      <c r="CC36" s="526" t="str">
        <f>FILIACIÓN!Y33</f>
        <v/>
      </c>
      <c r="CD36" s="513" t="str">
        <f t="shared" si="2"/>
        <v/>
      </c>
      <c r="CE36" s="78"/>
      <c r="CF36" s="498"/>
      <c r="CG36" s="499"/>
      <c r="CH36" s="499"/>
      <c r="CI36" s="499"/>
      <c r="CJ36" s="499"/>
      <c r="CK36" s="43"/>
      <c r="CL36" s="43"/>
      <c r="CM36" s="43" t="str">
        <f>IF(FILIACIÓN!Z33="MOSTRAR","1","")</f>
        <v/>
      </c>
      <c r="CN36" s="43">
        <v>23</v>
      </c>
      <c r="CO36" s="43"/>
      <c r="CP36" s="43"/>
      <c r="CQ36" s="43"/>
      <c r="CR36" s="43"/>
      <c r="CS36" s="43"/>
      <c r="CU36" s="43"/>
      <c r="CV36" s="43"/>
      <c r="CW36" s="43"/>
      <c r="CX36" s="43"/>
      <c r="CY36" s="43"/>
      <c r="DA36" s="43"/>
      <c r="DB36" s="43"/>
      <c r="DC36" s="43"/>
      <c r="DD36" s="43"/>
      <c r="DE36" s="43"/>
      <c r="DG36" s="43"/>
      <c r="DH36" s="43"/>
      <c r="DI36" s="43"/>
      <c r="DJ36" s="43"/>
      <c r="DK36" s="43"/>
      <c r="DP36" s="43"/>
      <c r="DQ36" s="43"/>
      <c r="DR36" s="43"/>
      <c r="DS36" s="43"/>
      <c r="DT36" s="43"/>
      <c r="DV36" s="43"/>
      <c r="DW36" s="43"/>
      <c r="DX36" s="43"/>
      <c r="DY36" s="43"/>
      <c r="DZ36" s="43"/>
      <c r="EB36" s="43"/>
      <c r="EC36" s="43"/>
      <c r="ED36" s="43"/>
      <c r="EE36" s="43"/>
      <c r="EF36" s="43"/>
      <c r="EH36" s="43"/>
      <c r="EI36" s="43"/>
      <c r="EJ36" s="43"/>
      <c r="EK36" s="43"/>
      <c r="EL36" s="43"/>
      <c r="EN36" s="43"/>
      <c r="EO36" s="43"/>
      <c r="EP36" s="43"/>
      <c r="EQ36" s="43"/>
      <c r="ER36" s="43"/>
      <c r="ET36" s="43"/>
      <c r="EU36" s="43"/>
      <c r="EV36" s="43"/>
      <c r="EW36" s="43"/>
      <c r="EX36" s="43"/>
      <c r="EZ36" s="43"/>
      <c r="FC36" s="43"/>
      <c r="FD36" s="43"/>
      <c r="FE36" s="43"/>
      <c r="FF36" s="43"/>
      <c r="FG36" s="43"/>
      <c r="FI36" s="43"/>
      <c r="FJ36" s="43"/>
      <c r="FK36" s="43"/>
      <c r="FL36" s="43"/>
      <c r="FM36" s="43"/>
      <c r="FO36" s="43"/>
      <c r="FP36" s="43"/>
      <c r="FQ36" s="43"/>
      <c r="FR36" s="43"/>
      <c r="FS36" s="43"/>
      <c r="FU36" s="43"/>
      <c r="FV36" s="43"/>
      <c r="FW36" s="43"/>
      <c r="FX36" s="43"/>
      <c r="FY36" s="43"/>
      <c r="GA36" s="43"/>
      <c r="GB36" s="43"/>
      <c r="GC36" s="43"/>
      <c r="GD36" s="43"/>
      <c r="GE36" s="43"/>
      <c r="GG36" s="43"/>
      <c r="GH36" s="43"/>
      <c r="GI36" s="43"/>
      <c r="GJ36" s="43"/>
      <c r="GK36" s="43"/>
      <c r="GM36" s="77"/>
      <c r="GO36" s="43"/>
      <c r="GP36" s="43"/>
      <c r="GQ36" s="43"/>
      <c r="GR36" s="43"/>
      <c r="GS36" s="43"/>
      <c r="GT36" s="25"/>
      <c r="GU36" s="43"/>
      <c r="GV36" s="43"/>
      <c r="GW36" s="43"/>
      <c r="GX36" s="43"/>
      <c r="GY36" s="43"/>
      <c r="GZ36" s="25"/>
      <c r="HA36" s="43"/>
      <c r="HB36" s="43"/>
      <c r="HC36" s="43"/>
      <c r="HD36" s="43"/>
      <c r="HE36" s="43"/>
      <c r="HF36" s="25"/>
      <c r="HG36" s="43"/>
      <c r="HH36" s="43"/>
      <c r="HI36" s="43"/>
      <c r="HJ36" s="43"/>
      <c r="HK36" s="43"/>
      <c r="HL36" s="25"/>
      <c r="HM36" s="43"/>
      <c r="HN36" s="43"/>
      <c r="HO36" s="43"/>
      <c r="HP36" s="43"/>
      <c r="HQ36" s="43"/>
      <c r="HR36" s="25"/>
      <c r="HS36" s="43"/>
      <c r="HT36" s="43"/>
      <c r="HU36" s="43"/>
      <c r="HV36" s="43"/>
      <c r="HW36" s="43"/>
      <c r="HX36" s="25"/>
      <c r="HY36" s="77"/>
    </row>
    <row r="37" spans="1:233" ht="21.75" customHeight="1">
      <c r="A37" s="189">
        <f>--SUBTOTAL(2,CN$13:CN37)</f>
        <v>24</v>
      </c>
      <c r="B37" s="755" t="str">
        <f>IF(FILIACIÓN!B34="","",UPPER(FILIACIÓN!B34))</f>
        <v/>
      </c>
      <c r="C37" s="756"/>
      <c r="D37" s="757"/>
      <c r="E37" s="516" t="str">
        <f t="shared" si="3"/>
        <v/>
      </c>
      <c r="F37" s="161"/>
      <c r="G37" s="162"/>
      <c r="H37" s="162"/>
      <c r="I37" s="162"/>
      <c r="J37" s="162"/>
      <c r="K37" s="162"/>
      <c r="L37" s="162"/>
      <c r="M37" s="162"/>
      <c r="N37" s="162"/>
      <c r="O37" s="162"/>
      <c r="P37" s="162"/>
      <c r="Q37" s="162"/>
      <c r="R37" s="162"/>
      <c r="S37" s="162"/>
      <c r="T37" s="162"/>
      <c r="U37" s="305"/>
      <c r="V37" s="306"/>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3"/>
      <c r="BX37" s="180">
        <f t="shared" si="4"/>
        <v>0</v>
      </c>
      <c r="BY37" s="181">
        <f t="shared" si="5"/>
        <v>0</v>
      </c>
      <c r="BZ37" s="179">
        <f t="shared" si="0"/>
        <v>0</v>
      </c>
      <c r="CA37" s="186">
        <f t="shared" si="1"/>
        <v>0</v>
      </c>
      <c r="CB37" s="186">
        <f t="shared" si="6"/>
        <v>0</v>
      </c>
      <c r="CC37" s="526" t="str">
        <f>FILIACIÓN!Y34</f>
        <v/>
      </c>
      <c r="CD37" s="513" t="str">
        <f t="shared" si="2"/>
        <v/>
      </c>
      <c r="CE37" s="78"/>
      <c r="CF37" s="498"/>
      <c r="CG37" s="499"/>
      <c r="CH37" s="499"/>
      <c r="CI37" s="499"/>
      <c r="CJ37" s="499"/>
      <c r="CK37" s="43"/>
      <c r="CL37" s="43"/>
      <c r="CM37" s="43" t="str">
        <f>IF(FILIACIÓN!Z34="MOSTRAR","1","")</f>
        <v/>
      </c>
      <c r="CN37" s="43">
        <v>24</v>
      </c>
      <c r="CO37" s="43"/>
      <c r="CP37" s="43"/>
      <c r="CQ37" s="43"/>
      <c r="CR37" s="43"/>
      <c r="CS37" s="43"/>
      <c r="CU37" s="43"/>
      <c r="CV37" s="43"/>
      <c r="CW37" s="43"/>
      <c r="CX37" s="43"/>
      <c r="CY37" s="43"/>
      <c r="DA37" s="43"/>
      <c r="DB37" s="43"/>
      <c r="DC37" s="43"/>
      <c r="DD37" s="43"/>
      <c r="DE37" s="43"/>
      <c r="DG37" s="43"/>
      <c r="DH37" s="43"/>
      <c r="DI37" s="43"/>
      <c r="DJ37" s="43"/>
      <c r="DK37" s="43"/>
      <c r="DP37" s="43"/>
      <c r="DQ37" s="43"/>
      <c r="DR37" s="43"/>
      <c r="DS37" s="43"/>
      <c r="DT37" s="43"/>
      <c r="DV37" s="43"/>
      <c r="DW37" s="43"/>
      <c r="DX37" s="43"/>
      <c r="DY37" s="43"/>
      <c r="DZ37" s="43"/>
      <c r="EB37" s="43"/>
      <c r="EC37" s="43"/>
      <c r="ED37" s="43"/>
      <c r="EE37" s="43"/>
      <c r="EF37" s="43"/>
      <c r="EH37" s="43"/>
      <c r="EI37" s="43"/>
      <c r="EJ37" s="43"/>
      <c r="EK37" s="43"/>
      <c r="EL37" s="43"/>
      <c r="EN37" s="43"/>
      <c r="EO37" s="43"/>
      <c r="EP37" s="43"/>
      <c r="EQ37" s="43"/>
      <c r="ER37" s="43"/>
      <c r="ET37" s="43"/>
      <c r="EU37" s="43"/>
      <c r="EV37" s="43"/>
      <c r="EW37" s="43"/>
      <c r="EX37" s="43"/>
      <c r="EZ37" s="43"/>
      <c r="FC37" s="43"/>
      <c r="FD37" s="43"/>
      <c r="FE37" s="43"/>
      <c r="FF37" s="43"/>
      <c r="FG37" s="43"/>
      <c r="FI37" s="43"/>
      <c r="FJ37" s="43"/>
      <c r="FK37" s="43"/>
      <c r="FL37" s="43"/>
      <c r="FM37" s="43"/>
      <c r="FO37" s="43"/>
      <c r="FP37" s="43"/>
      <c r="FQ37" s="43"/>
      <c r="FR37" s="43"/>
      <c r="FS37" s="43"/>
      <c r="FU37" s="43"/>
      <c r="FV37" s="43"/>
      <c r="FW37" s="43"/>
      <c r="FX37" s="43"/>
      <c r="FY37" s="43"/>
      <c r="GA37" s="43"/>
      <c r="GB37" s="43"/>
      <c r="GC37" s="43"/>
      <c r="GD37" s="43"/>
      <c r="GE37" s="43"/>
      <c r="GG37" s="43"/>
      <c r="GH37" s="43"/>
      <c r="GI37" s="43"/>
      <c r="GJ37" s="43"/>
      <c r="GK37" s="43"/>
      <c r="GM37" s="77"/>
      <c r="GO37" s="43"/>
      <c r="GP37" s="43"/>
      <c r="GQ37" s="43"/>
      <c r="GR37" s="43"/>
      <c r="GS37" s="43"/>
      <c r="GT37" s="25"/>
      <c r="GU37" s="43"/>
      <c r="GV37" s="43"/>
      <c r="GW37" s="43"/>
      <c r="GX37" s="43"/>
      <c r="GY37" s="43"/>
      <c r="GZ37" s="25"/>
      <c r="HA37" s="43"/>
      <c r="HB37" s="43"/>
      <c r="HC37" s="43"/>
      <c r="HD37" s="43"/>
      <c r="HE37" s="43"/>
      <c r="HF37" s="25"/>
      <c r="HG37" s="43"/>
      <c r="HH37" s="43"/>
      <c r="HI37" s="43"/>
      <c r="HJ37" s="43"/>
      <c r="HK37" s="43"/>
      <c r="HL37" s="25"/>
      <c r="HM37" s="43"/>
      <c r="HN37" s="43"/>
      <c r="HO37" s="43"/>
      <c r="HP37" s="43"/>
      <c r="HQ37" s="43"/>
      <c r="HR37" s="25"/>
      <c r="HS37" s="43"/>
      <c r="HT37" s="43"/>
      <c r="HU37" s="43"/>
      <c r="HV37" s="43"/>
      <c r="HW37" s="43"/>
      <c r="HX37" s="25"/>
      <c r="HY37" s="77"/>
    </row>
    <row r="38" spans="1:233" ht="21.75" customHeight="1">
      <c r="A38" s="189">
        <f>--SUBTOTAL(2,CN$13:CN38)</f>
        <v>25</v>
      </c>
      <c r="B38" s="755" t="str">
        <f>IF(FILIACIÓN!B35="","",UPPER(FILIACIÓN!B35))</f>
        <v/>
      </c>
      <c r="C38" s="756"/>
      <c r="D38" s="757"/>
      <c r="E38" s="516" t="str">
        <f t="shared" si="3"/>
        <v/>
      </c>
      <c r="F38" s="161"/>
      <c r="G38" s="162"/>
      <c r="H38" s="162"/>
      <c r="I38" s="162"/>
      <c r="J38" s="162"/>
      <c r="K38" s="162"/>
      <c r="L38" s="162"/>
      <c r="M38" s="162"/>
      <c r="N38" s="162"/>
      <c r="O38" s="162"/>
      <c r="P38" s="162"/>
      <c r="Q38" s="162"/>
      <c r="R38" s="162"/>
      <c r="S38" s="162"/>
      <c r="T38" s="162"/>
      <c r="U38" s="305"/>
      <c r="V38" s="306"/>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3"/>
      <c r="BX38" s="180">
        <f t="shared" si="4"/>
        <v>0</v>
      </c>
      <c r="BY38" s="181">
        <f t="shared" si="5"/>
        <v>0</v>
      </c>
      <c r="BZ38" s="179">
        <f t="shared" si="0"/>
        <v>0</v>
      </c>
      <c r="CA38" s="186">
        <f t="shared" si="1"/>
        <v>0</v>
      </c>
      <c r="CB38" s="186">
        <f t="shared" si="6"/>
        <v>0</v>
      </c>
      <c r="CC38" s="526" t="str">
        <f>FILIACIÓN!Y35</f>
        <v/>
      </c>
      <c r="CD38" s="513" t="str">
        <f t="shared" si="2"/>
        <v/>
      </c>
      <c r="CE38" s="78"/>
      <c r="CF38" s="498"/>
      <c r="CG38" s="499"/>
      <c r="CH38" s="499"/>
      <c r="CI38" s="499"/>
      <c r="CJ38" s="499"/>
      <c r="CK38" s="43"/>
      <c r="CL38" s="43"/>
      <c r="CM38" s="43" t="str">
        <f>IF(FILIACIÓN!Z35="MOSTRAR","1","")</f>
        <v/>
      </c>
      <c r="CN38" s="43">
        <v>25</v>
      </c>
      <c r="CO38" s="43"/>
      <c r="CP38" s="43"/>
      <c r="CQ38" s="43"/>
      <c r="CR38" s="43"/>
      <c r="CS38" s="43"/>
      <c r="CU38" s="43"/>
      <c r="CV38" s="43"/>
      <c r="CW38" s="43"/>
      <c r="CX38" s="43"/>
      <c r="CY38" s="43"/>
      <c r="DA38" s="43"/>
      <c r="DB38" s="43"/>
      <c r="DC38" s="43"/>
      <c r="DD38" s="43"/>
      <c r="DE38" s="43"/>
      <c r="DG38" s="43"/>
      <c r="DH38" s="43"/>
      <c r="DI38" s="43"/>
      <c r="DJ38" s="43"/>
      <c r="DK38" s="43"/>
      <c r="DP38" s="43"/>
      <c r="DQ38" s="43"/>
      <c r="DR38" s="43"/>
      <c r="DS38" s="43"/>
      <c r="DT38" s="43"/>
      <c r="DV38" s="43"/>
      <c r="DW38" s="43"/>
      <c r="DX38" s="43"/>
      <c r="DY38" s="43"/>
      <c r="DZ38" s="43"/>
      <c r="EB38" s="43"/>
      <c r="EC38" s="43"/>
      <c r="ED38" s="43"/>
      <c r="EE38" s="43"/>
      <c r="EF38" s="43"/>
      <c r="EH38" s="43"/>
      <c r="EI38" s="43"/>
      <c r="EJ38" s="43"/>
      <c r="EK38" s="43"/>
      <c r="EL38" s="43"/>
      <c r="EN38" s="43"/>
      <c r="EO38" s="43"/>
      <c r="EP38" s="43"/>
      <c r="EQ38" s="43"/>
      <c r="ER38" s="43"/>
      <c r="ET38" s="43"/>
      <c r="EU38" s="43"/>
      <c r="EV38" s="43"/>
      <c r="EW38" s="43"/>
      <c r="EX38" s="43"/>
      <c r="EZ38" s="43"/>
      <c r="FC38" s="43"/>
      <c r="FD38" s="43"/>
      <c r="FE38" s="43"/>
      <c r="FF38" s="43"/>
      <c r="FG38" s="43"/>
      <c r="FI38" s="43"/>
      <c r="FJ38" s="43"/>
      <c r="FK38" s="43"/>
      <c r="FL38" s="43"/>
      <c r="FM38" s="43"/>
      <c r="FO38" s="43"/>
      <c r="FP38" s="43"/>
      <c r="FQ38" s="43"/>
      <c r="FR38" s="43"/>
      <c r="FS38" s="43"/>
      <c r="FU38" s="43"/>
      <c r="FV38" s="43"/>
      <c r="FW38" s="43"/>
      <c r="FX38" s="43"/>
      <c r="FY38" s="43"/>
      <c r="GA38" s="43"/>
      <c r="GB38" s="43"/>
      <c r="GC38" s="43"/>
      <c r="GD38" s="43"/>
      <c r="GE38" s="43"/>
      <c r="GG38" s="43"/>
      <c r="GH38" s="43"/>
      <c r="GI38" s="43"/>
      <c r="GJ38" s="43"/>
      <c r="GK38" s="43"/>
      <c r="GM38" s="77"/>
      <c r="GO38" s="43"/>
      <c r="GP38" s="43"/>
      <c r="GQ38" s="43"/>
      <c r="GR38" s="43"/>
      <c r="GS38" s="43"/>
      <c r="GT38" s="25"/>
      <c r="GU38" s="43"/>
      <c r="GV38" s="43"/>
      <c r="GW38" s="43"/>
      <c r="GX38" s="43"/>
      <c r="GY38" s="43"/>
      <c r="GZ38" s="25"/>
      <c r="HA38" s="43"/>
      <c r="HB38" s="43"/>
      <c r="HC38" s="43"/>
      <c r="HD38" s="43"/>
      <c r="HE38" s="43"/>
      <c r="HF38" s="25"/>
      <c r="HG38" s="43"/>
      <c r="HH38" s="43"/>
      <c r="HI38" s="43"/>
      <c r="HJ38" s="43"/>
      <c r="HK38" s="43"/>
      <c r="HL38" s="25"/>
      <c r="HM38" s="43"/>
      <c r="HN38" s="43"/>
      <c r="HO38" s="43"/>
      <c r="HP38" s="43"/>
      <c r="HQ38" s="43"/>
      <c r="HR38" s="25"/>
      <c r="HS38" s="43"/>
      <c r="HT38" s="43"/>
      <c r="HU38" s="43"/>
      <c r="HV38" s="43"/>
      <c r="HW38" s="43"/>
      <c r="HX38" s="25"/>
      <c r="HY38" s="77"/>
    </row>
    <row r="39" spans="1:233" ht="21.75" customHeight="1">
      <c r="A39" s="189">
        <f>--SUBTOTAL(2,CN$13:CN39)</f>
        <v>26</v>
      </c>
      <c r="B39" s="755" t="str">
        <f>IF(FILIACIÓN!B36="","",UPPER(FILIACIÓN!B36))</f>
        <v/>
      </c>
      <c r="C39" s="756"/>
      <c r="D39" s="757"/>
      <c r="E39" s="516" t="str">
        <f t="shared" si="3"/>
        <v/>
      </c>
      <c r="F39" s="161"/>
      <c r="G39" s="162"/>
      <c r="H39" s="162"/>
      <c r="I39" s="162"/>
      <c r="J39" s="162"/>
      <c r="K39" s="162"/>
      <c r="L39" s="162"/>
      <c r="M39" s="162"/>
      <c r="N39" s="162"/>
      <c r="O39" s="162"/>
      <c r="P39" s="162"/>
      <c r="Q39" s="162"/>
      <c r="R39" s="162"/>
      <c r="S39" s="162"/>
      <c r="T39" s="162"/>
      <c r="U39" s="305"/>
      <c r="V39" s="306"/>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3"/>
      <c r="BX39" s="180">
        <f t="shared" si="4"/>
        <v>0</v>
      </c>
      <c r="BY39" s="181">
        <f t="shared" si="5"/>
        <v>0</v>
      </c>
      <c r="BZ39" s="179">
        <f t="shared" si="0"/>
        <v>0</v>
      </c>
      <c r="CA39" s="186">
        <f t="shared" si="1"/>
        <v>0</v>
      </c>
      <c r="CB39" s="186">
        <f t="shared" si="6"/>
        <v>0</v>
      </c>
      <c r="CC39" s="526" t="str">
        <f>FILIACIÓN!Y36</f>
        <v/>
      </c>
      <c r="CD39" s="513" t="str">
        <f t="shared" si="2"/>
        <v/>
      </c>
      <c r="CE39" s="78"/>
      <c r="CF39" s="498"/>
      <c r="CG39" s="499"/>
      <c r="CH39" s="499"/>
      <c r="CI39" s="499"/>
      <c r="CJ39" s="499"/>
      <c r="CK39" s="43"/>
      <c r="CL39" s="43"/>
      <c r="CM39" s="43" t="str">
        <f>IF(FILIACIÓN!Z36="MOSTRAR","1","")</f>
        <v/>
      </c>
      <c r="CN39" s="43">
        <v>26</v>
      </c>
      <c r="CO39" s="43"/>
      <c r="CP39" s="43"/>
      <c r="CQ39" s="43"/>
      <c r="CR39" s="43"/>
      <c r="CS39" s="43"/>
      <c r="CU39" s="43"/>
      <c r="CV39" s="43"/>
      <c r="CW39" s="43"/>
      <c r="CX39" s="43"/>
      <c r="CY39" s="43"/>
      <c r="DA39" s="43"/>
      <c r="DB39" s="43"/>
      <c r="DC39" s="43"/>
      <c r="DD39" s="43"/>
      <c r="DE39" s="43"/>
      <c r="DG39" s="43"/>
      <c r="DH39" s="43"/>
      <c r="DI39" s="43"/>
      <c r="DJ39" s="43"/>
      <c r="DK39" s="43"/>
      <c r="DP39" s="43"/>
      <c r="DQ39" s="43"/>
      <c r="DR39" s="43"/>
      <c r="DS39" s="43"/>
      <c r="DT39" s="43"/>
      <c r="DV39" s="43"/>
      <c r="DW39" s="43"/>
      <c r="DX39" s="43"/>
      <c r="DY39" s="43"/>
      <c r="DZ39" s="43"/>
      <c r="EB39" s="43"/>
      <c r="EC39" s="43"/>
      <c r="ED39" s="43"/>
      <c r="EE39" s="43"/>
      <c r="EF39" s="43"/>
      <c r="EH39" s="43"/>
      <c r="EI39" s="43"/>
      <c r="EJ39" s="43"/>
      <c r="EK39" s="43"/>
      <c r="EL39" s="43"/>
      <c r="EN39" s="43"/>
      <c r="EO39" s="43"/>
      <c r="EP39" s="43"/>
      <c r="EQ39" s="43"/>
      <c r="ER39" s="43"/>
      <c r="ET39" s="43"/>
      <c r="EU39" s="43"/>
      <c r="EV39" s="43"/>
      <c r="EW39" s="43"/>
      <c r="EX39" s="43"/>
      <c r="EZ39" s="43"/>
      <c r="FC39" s="43"/>
      <c r="FD39" s="43"/>
      <c r="FE39" s="43"/>
      <c r="FF39" s="43"/>
      <c r="FG39" s="43"/>
      <c r="FI39" s="43"/>
      <c r="FJ39" s="43"/>
      <c r="FK39" s="43"/>
      <c r="FL39" s="43"/>
      <c r="FM39" s="43"/>
      <c r="FO39" s="43"/>
      <c r="FP39" s="43"/>
      <c r="FQ39" s="43"/>
      <c r="FR39" s="43"/>
      <c r="FS39" s="43"/>
      <c r="FU39" s="43"/>
      <c r="FV39" s="43"/>
      <c r="FW39" s="43"/>
      <c r="FX39" s="43"/>
      <c r="FY39" s="43"/>
      <c r="GA39" s="43"/>
      <c r="GB39" s="43"/>
      <c r="GC39" s="43"/>
      <c r="GD39" s="43"/>
      <c r="GE39" s="43"/>
      <c r="GG39" s="43"/>
      <c r="GH39" s="43"/>
      <c r="GI39" s="43"/>
      <c r="GJ39" s="43"/>
      <c r="GK39" s="43"/>
      <c r="GM39" s="77"/>
      <c r="GO39" s="43"/>
      <c r="GP39" s="43"/>
      <c r="GQ39" s="43"/>
      <c r="GR39" s="43"/>
      <c r="GS39" s="43"/>
      <c r="GT39" s="25"/>
      <c r="GU39" s="43"/>
      <c r="GV39" s="43"/>
      <c r="GW39" s="43"/>
      <c r="GX39" s="43"/>
      <c r="GY39" s="43"/>
      <c r="GZ39" s="25"/>
      <c r="HA39" s="43"/>
      <c r="HB39" s="43"/>
      <c r="HC39" s="43"/>
      <c r="HD39" s="43"/>
      <c r="HE39" s="43"/>
      <c r="HF39" s="25"/>
      <c r="HG39" s="43"/>
      <c r="HH39" s="43"/>
      <c r="HI39" s="43"/>
      <c r="HJ39" s="43"/>
      <c r="HK39" s="43"/>
      <c r="HL39" s="25"/>
      <c r="HM39" s="43"/>
      <c r="HN39" s="43"/>
      <c r="HO39" s="43"/>
      <c r="HP39" s="43"/>
      <c r="HQ39" s="43"/>
      <c r="HR39" s="25"/>
      <c r="HS39" s="43"/>
      <c r="HT39" s="43"/>
      <c r="HU39" s="43"/>
      <c r="HV39" s="43"/>
      <c r="HW39" s="43"/>
      <c r="HX39" s="25"/>
      <c r="HY39" s="77"/>
    </row>
    <row r="40" spans="1:233" ht="21.75" customHeight="1">
      <c r="A40" s="189">
        <f>--SUBTOTAL(2,CN$13:CN40)</f>
        <v>27</v>
      </c>
      <c r="B40" s="755" t="str">
        <f>IF(FILIACIÓN!B37="","",UPPER(FILIACIÓN!B37))</f>
        <v/>
      </c>
      <c r="C40" s="756"/>
      <c r="D40" s="757"/>
      <c r="E40" s="516" t="str">
        <f t="shared" si="3"/>
        <v/>
      </c>
      <c r="F40" s="161"/>
      <c r="G40" s="162"/>
      <c r="H40" s="162"/>
      <c r="I40" s="162"/>
      <c r="J40" s="162"/>
      <c r="K40" s="162"/>
      <c r="L40" s="162"/>
      <c r="M40" s="162"/>
      <c r="N40" s="162"/>
      <c r="O40" s="162"/>
      <c r="P40" s="162"/>
      <c r="Q40" s="162"/>
      <c r="R40" s="162"/>
      <c r="S40" s="162"/>
      <c r="T40" s="162"/>
      <c r="U40" s="305"/>
      <c r="V40" s="306"/>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3"/>
      <c r="BX40" s="180">
        <f t="shared" si="4"/>
        <v>0</v>
      </c>
      <c r="BY40" s="181">
        <f t="shared" si="5"/>
        <v>0</v>
      </c>
      <c r="BZ40" s="179">
        <f t="shared" si="0"/>
        <v>0</v>
      </c>
      <c r="CA40" s="186">
        <f t="shared" si="1"/>
        <v>0</v>
      </c>
      <c r="CB40" s="186">
        <f t="shared" si="6"/>
        <v>0</v>
      </c>
      <c r="CC40" s="526" t="str">
        <f>FILIACIÓN!Y37</f>
        <v/>
      </c>
      <c r="CD40" s="513" t="str">
        <f t="shared" si="2"/>
        <v/>
      </c>
      <c r="CE40" s="78"/>
      <c r="CF40" s="498"/>
      <c r="CG40" s="499"/>
      <c r="CH40" s="499"/>
      <c r="CI40" s="499"/>
      <c r="CJ40" s="499"/>
      <c r="CK40" s="43"/>
      <c r="CL40" s="43"/>
      <c r="CM40" s="43" t="str">
        <f>IF(FILIACIÓN!Z37="MOSTRAR","1","")</f>
        <v/>
      </c>
      <c r="CN40" s="43">
        <v>27</v>
      </c>
      <c r="CO40" s="43"/>
      <c r="CP40" s="43"/>
      <c r="CQ40" s="43"/>
      <c r="CR40" s="43"/>
      <c r="CS40" s="43"/>
      <c r="CU40" s="43"/>
      <c r="CV40" s="43"/>
      <c r="CW40" s="43"/>
      <c r="CX40" s="43"/>
      <c r="CY40" s="43"/>
      <c r="DA40" s="43"/>
      <c r="DB40" s="43"/>
      <c r="DC40" s="43"/>
      <c r="DD40" s="43"/>
      <c r="DE40" s="43"/>
      <c r="DG40" s="43"/>
      <c r="DH40" s="43"/>
      <c r="DI40" s="43"/>
      <c r="DJ40" s="43"/>
      <c r="DK40" s="43"/>
      <c r="DP40" s="43"/>
      <c r="DQ40" s="43"/>
      <c r="DR40" s="43"/>
      <c r="DS40" s="43"/>
      <c r="DT40" s="43"/>
      <c r="DV40" s="43"/>
      <c r="DW40" s="43"/>
      <c r="DX40" s="43"/>
      <c r="DY40" s="43"/>
      <c r="DZ40" s="43"/>
      <c r="EB40" s="43"/>
      <c r="EC40" s="43"/>
      <c r="ED40" s="43"/>
      <c r="EE40" s="43"/>
      <c r="EF40" s="43"/>
      <c r="EH40" s="43"/>
      <c r="EI40" s="43"/>
      <c r="EJ40" s="43"/>
      <c r="EK40" s="43"/>
      <c r="EL40" s="43"/>
      <c r="EN40" s="43"/>
      <c r="EO40" s="43"/>
      <c r="EP40" s="43"/>
      <c r="EQ40" s="43"/>
      <c r="ER40" s="43"/>
      <c r="ET40" s="43"/>
      <c r="EU40" s="43"/>
      <c r="EV40" s="43"/>
      <c r="EW40" s="43"/>
      <c r="EX40" s="43"/>
      <c r="EZ40" s="43"/>
      <c r="FC40" s="43"/>
      <c r="FD40" s="43"/>
      <c r="FE40" s="43"/>
      <c r="FF40" s="43"/>
      <c r="FG40" s="43"/>
      <c r="FI40" s="43"/>
      <c r="FJ40" s="43"/>
      <c r="FK40" s="43"/>
      <c r="FL40" s="43"/>
      <c r="FM40" s="43"/>
      <c r="FO40" s="43"/>
      <c r="FP40" s="43"/>
      <c r="FQ40" s="43"/>
      <c r="FR40" s="43"/>
      <c r="FS40" s="43"/>
      <c r="FU40" s="43"/>
      <c r="FV40" s="43"/>
      <c r="FW40" s="43"/>
      <c r="FX40" s="43"/>
      <c r="FY40" s="43"/>
      <c r="GA40" s="43"/>
      <c r="GB40" s="43"/>
      <c r="GC40" s="43"/>
      <c r="GD40" s="43"/>
      <c r="GE40" s="43"/>
      <c r="GG40" s="43"/>
      <c r="GH40" s="43"/>
      <c r="GI40" s="43"/>
      <c r="GJ40" s="43"/>
      <c r="GK40" s="43"/>
      <c r="GM40" s="77"/>
      <c r="GO40" s="43"/>
      <c r="GP40" s="43"/>
      <c r="GQ40" s="43"/>
      <c r="GR40" s="43"/>
      <c r="GS40" s="43"/>
      <c r="GT40" s="25"/>
      <c r="GU40" s="43"/>
      <c r="GV40" s="43"/>
      <c r="GW40" s="43"/>
      <c r="GX40" s="43"/>
      <c r="GY40" s="43"/>
      <c r="GZ40" s="25"/>
      <c r="HA40" s="43"/>
      <c r="HB40" s="43"/>
      <c r="HC40" s="43"/>
      <c r="HD40" s="43"/>
      <c r="HE40" s="43"/>
      <c r="HF40" s="25"/>
      <c r="HG40" s="43"/>
      <c r="HH40" s="43"/>
      <c r="HI40" s="43"/>
      <c r="HJ40" s="43"/>
      <c r="HK40" s="43"/>
      <c r="HL40" s="25"/>
      <c r="HM40" s="43"/>
      <c r="HN40" s="43"/>
      <c r="HO40" s="43"/>
      <c r="HP40" s="43"/>
      <c r="HQ40" s="43"/>
      <c r="HR40" s="25"/>
      <c r="HS40" s="43"/>
      <c r="HT40" s="43"/>
      <c r="HU40" s="43"/>
      <c r="HV40" s="43"/>
      <c r="HW40" s="43"/>
      <c r="HX40" s="25"/>
      <c r="HY40" s="77"/>
    </row>
    <row r="41" spans="1:233" ht="21.75" customHeight="1">
      <c r="A41" s="189">
        <f>--SUBTOTAL(2,CN$13:CN41)</f>
        <v>28</v>
      </c>
      <c r="B41" s="755" t="str">
        <f>IF(FILIACIÓN!B38="","",UPPER(FILIACIÓN!B38))</f>
        <v/>
      </c>
      <c r="C41" s="756"/>
      <c r="D41" s="757"/>
      <c r="E41" s="516" t="str">
        <f t="shared" si="3"/>
        <v/>
      </c>
      <c r="F41" s="161"/>
      <c r="G41" s="162"/>
      <c r="H41" s="162"/>
      <c r="I41" s="162"/>
      <c r="J41" s="162"/>
      <c r="K41" s="162"/>
      <c r="L41" s="162"/>
      <c r="M41" s="162"/>
      <c r="N41" s="162"/>
      <c r="O41" s="162"/>
      <c r="P41" s="162"/>
      <c r="Q41" s="162"/>
      <c r="R41" s="162"/>
      <c r="S41" s="162"/>
      <c r="T41" s="162"/>
      <c r="U41" s="305"/>
      <c r="V41" s="306"/>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3"/>
      <c r="BX41" s="180">
        <f t="shared" si="4"/>
        <v>0</v>
      </c>
      <c r="BY41" s="181">
        <f t="shared" si="5"/>
        <v>0</v>
      </c>
      <c r="BZ41" s="179">
        <f t="shared" si="0"/>
        <v>0</v>
      </c>
      <c r="CA41" s="186">
        <f t="shared" si="1"/>
        <v>0</v>
      </c>
      <c r="CB41" s="186">
        <f t="shared" si="6"/>
        <v>0</v>
      </c>
      <c r="CC41" s="526" t="str">
        <f>FILIACIÓN!Y38</f>
        <v/>
      </c>
      <c r="CD41" s="513" t="str">
        <f t="shared" si="2"/>
        <v/>
      </c>
      <c r="CE41" s="78"/>
      <c r="CF41" s="498"/>
      <c r="CG41" s="499"/>
      <c r="CH41" s="499"/>
      <c r="CI41" s="499"/>
      <c r="CJ41" s="499"/>
      <c r="CK41" s="43"/>
      <c r="CL41" s="43"/>
      <c r="CM41" s="43" t="str">
        <f>IF(FILIACIÓN!Z38="MOSTRAR","1","")</f>
        <v/>
      </c>
      <c r="CN41" s="43">
        <v>28</v>
      </c>
      <c r="CO41" s="43"/>
      <c r="CP41" s="43"/>
      <c r="CQ41" s="43"/>
      <c r="CR41" s="43"/>
      <c r="CS41" s="43"/>
      <c r="CU41" s="43"/>
      <c r="CV41" s="43"/>
      <c r="CW41" s="43"/>
      <c r="CX41" s="43"/>
      <c r="CY41" s="43"/>
      <c r="DA41" s="43"/>
      <c r="DB41" s="43"/>
      <c r="DC41" s="43"/>
      <c r="DD41" s="43"/>
      <c r="DE41" s="43"/>
      <c r="DG41" s="43"/>
      <c r="DH41" s="43"/>
      <c r="DI41" s="43"/>
      <c r="DJ41" s="43"/>
      <c r="DK41" s="43"/>
      <c r="DP41" s="43"/>
      <c r="DQ41" s="43"/>
      <c r="DR41" s="43"/>
      <c r="DS41" s="43"/>
      <c r="DT41" s="43"/>
      <c r="DV41" s="43"/>
      <c r="DW41" s="43"/>
      <c r="DX41" s="43"/>
      <c r="DY41" s="43"/>
      <c r="DZ41" s="43"/>
      <c r="EB41" s="43"/>
      <c r="EC41" s="43"/>
      <c r="ED41" s="43"/>
      <c r="EE41" s="43"/>
      <c r="EF41" s="43"/>
      <c r="EH41" s="43"/>
      <c r="EI41" s="43"/>
      <c r="EJ41" s="43"/>
      <c r="EK41" s="43"/>
      <c r="EL41" s="43"/>
      <c r="EN41" s="43"/>
      <c r="EO41" s="43"/>
      <c r="EP41" s="43"/>
      <c r="EQ41" s="43"/>
      <c r="ER41" s="43"/>
      <c r="ET41" s="43"/>
      <c r="EU41" s="43"/>
      <c r="EV41" s="43"/>
      <c r="EW41" s="43"/>
      <c r="EX41" s="43"/>
      <c r="EZ41" s="43"/>
      <c r="FC41" s="43"/>
      <c r="FD41" s="43"/>
      <c r="FE41" s="43"/>
      <c r="FF41" s="43"/>
      <c r="FG41" s="43"/>
      <c r="FI41" s="43"/>
      <c r="FJ41" s="43"/>
      <c r="FK41" s="43"/>
      <c r="FL41" s="43"/>
      <c r="FM41" s="43"/>
      <c r="FO41" s="43"/>
      <c r="FP41" s="43"/>
      <c r="FQ41" s="43"/>
      <c r="FR41" s="43"/>
      <c r="FS41" s="43"/>
      <c r="FU41" s="43"/>
      <c r="FV41" s="43"/>
      <c r="FW41" s="43"/>
      <c r="FX41" s="43"/>
      <c r="FY41" s="43"/>
      <c r="GA41" s="43"/>
      <c r="GB41" s="43"/>
      <c r="GC41" s="43"/>
      <c r="GD41" s="43"/>
      <c r="GE41" s="43"/>
      <c r="GG41" s="43"/>
      <c r="GH41" s="43"/>
      <c r="GI41" s="43"/>
      <c r="GJ41" s="43"/>
      <c r="GK41" s="43"/>
      <c r="GM41" s="77"/>
      <c r="GO41" s="43"/>
      <c r="GP41" s="43"/>
      <c r="GQ41" s="43"/>
      <c r="GR41" s="43"/>
      <c r="GS41" s="43"/>
      <c r="GT41" s="25"/>
      <c r="GU41" s="43"/>
      <c r="GV41" s="43"/>
      <c r="GW41" s="43"/>
      <c r="GX41" s="43"/>
      <c r="GY41" s="43"/>
      <c r="GZ41" s="25"/>
      <c r="HA41" s="43"/>
      <c r="HB41" s="43"/>
      <c r="HC41" s="43"/>
      <c r="HD41" s="43"/>
      <c r="HE41" s="43"/>
      <c r="HF41" s="25"/>
      <c r="HG41" s="43"/>
      <c r="HH41" s="43"/>
      <c r="HI41" s="43"/>
      <c r="HJ41" s="43"/>
      <c r="HK41" s="43"/>
      <c r="HL41" s="25"/>
      <c r="HM41" s="43"/>
      <c r="HN41" s="43"/>
      <c r="HO41" s="43"/>
      <c r="HP41" s="43"/>
      <c r="HQ41" s="43"/>
      <c r="HR41" s="25"/>
      <c r="HS41" s="43"/>
      <c r="HT41" s="43"/>
      <c r="HU41" s="43"/>
      <c r="HV41" s="43"/>
      <c r="HW41" s="43"/>
      <c r="HX41" s="25"/>
      <c r="HY41" s="77"/>
    </row>
    <row r="42" spans="1:233" ht="21.75" customHeight="1">
      <c r="A42" s="189">
        <f>--SUBTOTAL(2,CN$13:CN42)</f>
        <v>29</v>
      </c>
      <c r="B42" s="755" t="str">
        <f>IF(FILIACIÓN!B39="","",UPPER(FILIACIÓN!B39))</f>
        <v/>
      </c>
      <c r="C42" s="756"/>
      <c r="D42" s="757"/>
      <c r="E42" s="516" t="str">
        <f t="shared" si="3"/>
        <v/>
      </c>
      <c r="F42" s="161"/>
      <c r="G42" s="162"/>
      <c r="H42" s="162"/>
      <c r="I42" s="162"/>
      <c r="J42" s="162"/>
      <c r="K42" s="162"/>
      <c r="L42" s="162"/>
      <c r="M42" s="162"/>
      <c r="N42" s="162"/>
      <c r="O42" s="162"/>
      <c r="P42" s="162"/>
      <c r="Q42" s="162"/>
      <c r="R42" s="162"/>
      <c r="S42" s="162"/>
      <c r="T42" s="162"/>
      <c r="U42" s="305"/>
      <c r="V42" s="306"/>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3"/>
      <c r="BX42" s="180">
        <f t="shared" si="4"/>
        <v>0</v>
      </c>
      <c r="BY42" s="181">
        <f t="shared" si="5"/>
        <v>0</v>
      </c>
      <c r="BZ42" s="179">
        <f t="shared" si="0"/>
        <v>0</v>
      </c>
      <c r="CA42" s="186">
        <f t="shared" si="1"/>
        <v>0</v>
      </c>
      <c r="CB42" s="186">
        <f t="shared" si="6"/>
        <v>0</v>
      </c>
      <c r="CC42" s="526" t="str">
        <f>FILIACIÓN!Y39</f>
        <v/>
      </c>
      <c r="CD42" s="513" t="str">
        <f t="shared" si="2"/>
        <v/>
      </c>
      <c r="CE42" s="78"/>
      <c r="CF42" s="498"/>
      <c r="CG42" s="499"/>
      <c r="CH42" s="499"/>
      <c r="CI42" s="499"/>
      <c r="CJ42" s="499"/>
      <c r="CK42" s="43"/>
      <c r="CL42" s="43"/>
      <c r="CM42" s="43" t="str">
        <f>IF(FILIACIÓN!Z39="MOSTRAR","1","")</f>
        <v/>
      </c>
      <c r="CN42" s="43">
        <v>29</v>
      </c>
      <c r="CO42" s="43"/>
      <c r="CP42" s="43"/>
      <c r="CQ42" s="43"/>
      <c r="CR42" s="43"/>
      <c r="CS42" s="43"/>
      <c r="CU42" s="43"/>
      <c r="CV42" s="43"/>
      <c r="CW42" s="43"/>
      <c r="CX42" s="43"/>
      <c r="CY42" s="43"/>
      <c r="DA42" s="43"/>
      <c r="DB42" s="43"/>
      <c r="DC42" s="43"/>
      <c r="DD42" s="43"/>
      <c r="DE42" s="43"/>
      <c r="DG42" s="43"/>
      <c r="DH42" s="43"/>
      <c r="DI42" s="43"/>
      <c r="DJ42" s="43"/>
      <c r="DK42" s="43"/>
      <c r="DP42" s="43"/>
      <c r="DQ42" s="43"/>
      <c r="DR42" s="43"/>
      <c r="DS42" s="43"/>
      <c r="DT42" s="43"/>
      <c r="DV42" s="43"/>
      <c r="DW42" s="43"/>
      <c r="DX42" s="43"/>
      <c r="DY42" s="43"/>
      <c r="DZ42" s="43"/>
      <c r="EB42" s="43"/>
      <c r="EC42" s="43"/>
      <c r="ED42" s="43"/>
      <c r="EE42" s="43"/>
      <c r="EF42" s="43"/>
      <c r="EH42" s="43"/>
      <c r="EI42" s="43"/>
      <c r="EJ42" s="43"/>
      <c r="EK42" s="43"/>
      <c r="EL42" s="43"/>
      <c r="EN42" s="43"/>
      <c r="EO42" s="43"/>
      <c r="EP42" s="43"/>
      <c r="EQ42" s="43"/>
      <c r="ER42" s="43"/>
      <c r="ET42" s="43"/>
      <c r="EU42" s="43"/>
      <c r="EV42" s="43"/>
      <c r="EW42" s="43"/>
      <c r="EX42" s="43"/>
      <c r="EZ42" s="43"/>
      <c r="FC42" s="43"/>
      <c r="FD42" s="43"/>
      <c r="FE42" s="43"/>
      <c r="FF42" s="43"/>
      <c r="FG42" s="43"/>
      <c r="FI42" s="43"/>
      <c r="FJ42" s="43"/>
      <c r="FK42" s="43"/>
      <c r="FL42" s="43"/>
      <c r="FM42" s="43"/>
      <c r="FO42" s="43"/>
      <c r="FP42" s="43"/>
      <c r="FQ42" s="43"/>
      <c r="FR42" s="43"/>
      <c r="FS42" s="43"/>
      <c r="FU42" s="43"/>
      <c r="FV42" s="43"/>
      <c r="FW42" s="43"/>
      <c r="FX42" s="43"/>
      <c r="FY42" s="43"/>
      <c r="GA42" s="43"/>
      <c r="GB42" s="43"/>
      <c r="GC42" s="43"/>
      <c r="GD42" s="43"/>
      <c r="GE42" s="43"/>
      <c r="GG42" s="43"/>
      <c r="GH42" s="43"/>
      <c r="GI42" s="43"/>
      <c r="GJ42" s="43"/>
      <c r="GK42" s="43"/>
      <c r="GM42" s="77"/>
      <c r="GO42" s="43"/>
      <c r="GP42" s="43"/>
      <c r="GQ42" s="43"/>
      <c r="GR42" s="43"/>
      <c r="GS42" s="43"/>
      <c r="GT42" s="25"/>
      <c r="GU42" s="43"/>
      <c r="GV42" s="43"/>
      <c r="GW42" s="43"/>
      <c r="GX42" s="43"/>
      <c r="GY42" s="43"/>
      <c r="GZ42" s="25"/>
      <c r="HA42" s="43"/>
      <c r="HB42" s="43"/>
      <c r="HC42" s="43"/>
      <c r="HD42" s="43"/>
      <c r="HE42" s="43"/>
      <c r="HF42" s="25"/>
      <c r="HG42" s="43"/>
      <c r="HH42" s="43"/>
      <c r="HI42" s="43"/>
      <c r="HJ42" s="43"/>
      <c r="HK42" s="43"/>
      <c r="HL42" s="25"/>
      <c r="HM42" s="43"/>
      <c r="HN42" s="43"/>
      <c r="HO42" s="43"/>
      <c r="HP42" s="43"/>
      <c r="HQ42" s="43"/>
      <c r="HR42" s="25"/>
      <c r="HS42" s="43"/>
      <c r="HT42" s="43"/>
      <c r="HU42" s="43"/>
      <c r="HV42" s="43"/>
      <c r="HW42" s="43"/>
      <c r="HX42" s="25"/>
      <c r="HY42" s="77"/>
    </row>
    <row r="43" spans="1:233" ht="21.75" customHeight="1">
      <c r="A43" s="189">
        <f>--SUBTOTAL(2,CN$13:CN43)</f>
        <v>30</v>
      </c>
      <c r="B43" s="755" t="str">
        <f>IF(FILIACIÓN!B40="","",UPPER(FILIACIÓN!B40))</f>
        <v/>
      </c>
      <c r="C43" s="756"/>
      <c r="D43" s="757"/>
      <c r="E43" s="516" t="str">
        <f t="shared" si="3"/>
        <v/>
      </c>
      <c r="F43" s="161"/>
      <c r="G43" s="162"/>
      <c r="H43" s="162"/>
      <c r="I43" s="162"/>
      <c r="J43" s="162"/>
      <c r="K43" s="162"/>
      <c r="L43" s="162"/>
      <c r="M43" s="162"/>
      <c r="N43" s="162"/>
      <c r="O43" s="162"/>
      <c r="P43" s="162"/>
      <c r="Q43" s="162"/>
      <c r="R43" s="162"/>
      <c r="S43" s="162"/>
      <c r="T43" s="162"/>
      <c r="U43" s="305"/>
      <c r="V43" s="306"/>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162"/>
      <c r="BV43" s="162"/>
      <c r="BW43" s="163"/>
      <c r="BX43" s="180">
        <f t="shared" si="4"/>
        <v>0</v>
      </c>
      <c r="BY43" s="181">
        <f t="shared" si="5"/>
        <v>0</v>
      </c>
      <c r="BZ43" s="179">
        <f t="shared" si="0"/>
        <v>0</v>
      </c>
      <c r="CA43" s="186">
        <f t="shared" si="1"/>
        <v>0</v>
      </c>
      <c r="CB43" s="186">
        <f t="shared" si="6"/>
        <v>0</v>
      </c>
      <c r="CC43" s="526" t="str">
        <f>FILIACIÓN!Y40</f>
        <v/>
      </c>
      <c r="CD43" s="513" t="str">
        <f t="shared" si="2"/>
        <v/>
      </c>
      <c r="CE43" s="78"/>
      <c r="CF43" s="498"/>
      <c r="CG43" s="499"/>
      <c r="CH43" s="499"/>
      <c r="CI43" s="499"/>
      <c r="CJ43" s="499"/>
      <c r="CK43" s="43"/>
      <c r="CL43" s="43"/>
      <c r="CM43" s="43" t="str">
        <f>IF(FILIACIÓN!Z40="MOSTRAR","1","")</f>
        <v/>
      </c>
      <c r="CN43" s="43">
        <v>30</v>
      </c>
      <c r="CO43" s="43"/>
      <c r="CP43" s="43"/>
      <c r="CQ43" s="43"/>
      <c r="CR43" s="43"/>
      <c r="CS43" s="43"/>
      <c r="CU43" s="43"/>
      <c r="CV43" s="43"/>
      <c r="CW43" s="43"/>
      <c r="CX43" s="43"/>
      <c r="CY43" s="43"/>
      <c r="DA43" s="43"/>
      <c r="DB43" s="43"/>
      <c r="DC43" s="43"/>
      <c r="DD43" s="43"/>
      <c r="DE43" s="43"/>
      <c r="DG43" s="43"/>
      <c r="DH43" s="43"/>
      <c r="DI43" s="43"/>
      <c r="DJ43" s="43"/>
      <c r="DK43" s="43"/>
      <c r="DP43" s="43"/>
      <c r="DQ43" s="43"/>
      <c r="DR43" s="43"/>
      <c r="DS43" s="43"/>
      <c r="DT43" s="43"/>
      <c r="DV43" s="43"/>
      <c r="DW43" s="43"/>
      <c r="DX43" s="43"/>
      <c r="DY43" s="43"/>
      <c r="DZ43" s="43"/>
      <c r="EB43" s="43"/>
      <c r="EC43" s="43"/>
      <c r="ED43" s="43"/>
      <c r="EE43" s="43"/>
      <c r="EF43" s="43"/>
      <c r="EH43" s="43"/>
      <c r="EI43" s="43"/>
      <c r="EJ43" s="43"/>
      <c r="EK43" s="43"/>
      <c r="EL43" s="43"/>
      <c r="EN43" s="43"/>
      <c r="EO43" s="43"/>
      <c r="EP43" s="43"/>
      <c r="EQ43" s="43"/>
      <c r="ER43" s="43"/>
      <c r="ET43" s="43"/>
      <c r="EU43" s="43"/>
      <c r="EV43" s="43"/>
      <c r="EW43" s="43"/>
      <c r="EX43" s="43"/>
      <c r="EZ43" s="43"/>
      <c r="FC43" s="43"/>
      <c r="FD43" s="43"/>
      <c r="FE43" s="43"/>
      <c r="FF43" s="43"/>
      <c r="FG43" s="43"/>
      <c r="FI43" s="43"/>
      <c r="FJ43" s="43"/>
      <c r="FK43" s="43"/>
      <c r="FL43" s="43"/>
      <c r="FM43" s="43"/>
      <c r="FO43" s="43"/>
      <c r="FP43" s="43"/>
      <c r="FQ43" s="43"/>
      <c r="FR43" s="43"/>
      <c r="FS43" s="43"/>
      <c r="FU43" s="43"/>
      <c r="FV43" s="43"/>
      <c r="FW43" s="43"/>
      <c r="FX43" s="43"/>
      <c r="FY43" s="43"/>
      <c r="GA43" s="43"/>
      <c r="GB43" s="43"/>
      <c r="GC43" s="43"/>
      <c r="GD43" s="43"/>
      <c r="GE43" s="43"/>
      <c r="GG43" s="43"/>
      <c r="GH43" s="43"/>
      <c r="GI43" s="43"/>
      <c r="GJ43" s="43"/>
      <c r="GK43" s="43"/>
      <c r="GM43" s="77"/>
      <c r="GO43" s="43"/>
      <c r="GP43" s="43"/>
      <c r="GQ43" s="43"/>
      <c r="GR43" s="43"/>
      <c r="GS43" s="43"/>
      <c r="GT43" s="25"/>
      <c r="GU43" s="43"/>
      <c r="GV43" s="43"/>
      <c r="GW43" s="43"/>
      <c r="GX43" s="43"/>
      <c r="GY43" s="43"/>
      <c r="GZ43" s="25"/>
      <c r="HA43" s="43"/>
      <c r="HB43" s="43"/>
      <c r="HC43" s="43"/>
      <c r="HD43" s="43"/>
      <c r="HE43" s="43"/>
      <c r="HF43" s="25"/>
      <c r="HG43" s="43"/>
      <c r="HH43" s="43"/>
      <c r="HI43" s="43"/>
      <c r="HJ43" s="43"/>
      <c r="HK43" s="43"/>
      <c r="HL43" s="25"/>
      <c r="HM43" s="43"/>
      <c r="HN43" s="43"/>
      <c r="HO43" s="43"/>
      <c r="HP43" s="43"/>
      <c r="HQ43" s="43"/>
      <c r="HR43" s="25"/>
      <c r="HS43" s="43"/>
      <c r="HT43" s="43"/>
      <c r="HU43" s="43"/>
      <c r="HV43" s="43"/>
      <c r="HW43" s="43"/>
      <c r="HX43" s="25"/>
      <c r="HY43" s="77"/>
    </row>
    <row r="44" spans="1:233" ht="21.75" hidden="1" customHeight="1">
      <c r="A44" s="189">
        <f>--SUBTOTAL(2,CN$13:CN44)</f>
        <v>31</v>
      </c>
      <c r="B44" s="755" t="str">
        <f>IF(FILIACIÓN!B41="","",UPPER(FILIACIÓN!B41))</f>
        <v/>
      </c>
      <c r="C44" s="756"/>
      <c r="D44" s="757"/>
      <c r="E44" s="516" t="str">
        <f t="shared" si="3"/>
        <v/>
      </c>
      <c r="F44" s="161"/>
      <c r="G44" s="162"/>
      <c r="H44" s="162"/>
      <c r="I44" s="162"/>
      <c r="J44" s="162"/>
      <c r="K44" s="162"/>
      <c r="L44" s="162"/>
      <c r="M44" s="162"/>
      <c r="N44" s="162"/>
      <c r="O44" s="162"/>
      <c r="P44" s="162"/>
      <c r="Q44" s="162"/>
      <c r="R44" s="162"/>
      <c r="S44" s="162"/>
      <c r="T44" s="162"/>
      <c r="U44" s="305"/>
      <c r="V44" s="306"/>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c r="AY44" s="162"/>
      <c r="AZ44" s="162"/>
      <c r="BA44" s="162"/>
      <c r="BB44" s="162"/>
      <c r="BC44" s="162"/>
      <c r="BD44" s="162"/>
      <c r="BE44" s="162"/>
      <c r="BF44" s="162"/>
      <c r="BG44" s="162"/>
      <c r="BH44" s="162"/>
      <c r="BI44" s="162"/>
      <c r="BJ44" s="162"/>
      <c r="BK44" s="162"/>
      <c r="BL44" s="162"/>
      <c r="BM44" s="162"/>
      <c r="BN44" s="162"/>
      <c r="BO44" s="162"/>
      <c r="BP44" s="162"/>
      <c r="BQ44" s="162"/>
      <c r="BR44" s="162"/>
      <c r="BS44" s="162"/>
      <c r="BT44" s="162"/>
      <c r="BU44" s="162"/>
      <c r="BV44" s="162"/>
      <c r="BW44" s="163"/>
      <c r="BX44" s="180">
        <f t="shared" si="4"/>
        <v>0</v>
      </c>
      <c r="BY44" s="181">
        <f t="shared" si="5"/>
        <v>0</v>
      </c>
      <c r="BZ44" s="179">
        <f t="shared" si="0"/>
        <v>0</v>
      </c>
      <c r="CA44" s="186">
        <f t="shared" si="1"/>
        <v>0</v>
      </c>
      <c r="CB44" s="186">
        <f t="shared" si="6"/>
        <v>0</v>
      </c>
      <c r="CC44" s="526" t="str">
        <f>FILIACIÓN!Y41</f>
        <v/>
      </c>
      <c r="CD44" s="513" t="str">
        <f t="shared" si="2"/>
        <v/>
      </c>
      <c r="CE44" s="78"/>
      <c r="CF44" s="498"/>
      <c r="CG44" s="499"/>
      <c r="CH44" s="499"/>
      <c r="CI44" s="499"/>
      <c r="CJ44" s="499"/>
      <c r="CK44" s="43"/>
      <c r="CL44" s="43"/>
      <c r="CM44" s="43" t="str">
        <f>IF(FILIACIÓN!Z41="MOSTRAR","1","")</f>
        <v/>
      </c>
      <c r="CN44" s="43">
        <v>31</v>
      </c>
      <c r="CO44" s="43"/>
      <c r="CP44" s="43"/>
      <c r="CQ44" s="43"/>
      <c r="CR44" s="43"/>
      <c r="CS44" s="43"/>
      <c r="CU44" s="43"/>
      <c r="CV44" s="43"/>
      <c r="CW44" s="43"/>
      <c r="CX44" s="43"/>
      <c r="CY44" s="43"/>
      <c r="DA44" s="43"/>
      <c r="DB44" s="43"/>
      <c r="DC44" s="43"/>
      <c r="DD44" s="43"/>
      <c r="DE44" s="43"/>
      <c r="DG44" s="43"/>
      <c r="DH44" s="43"/>
      <c r="DI44" s="43"/>
      <c r="DJ44" s="43"/>
      <c r="DK44" s="43"/>
      <c r="DP44" s="43"/>
      <c r="DQ44" s="43"/>
      <c r="DR44" s="43"/>
      <c r="DS44" s="43"/>
      <c r="DT44" s="43"/>
      <c r="DV44" s="43"/>
      <c r="DW44" s="43"/>
      <c r="DX44" s="43"/>
      <c r="DY44" s="43"/>
      <c r="DZ44" s="43"/>
      <c r="EB44" s="43"/>
      <c r="EC44" s="43"/>
      <c r="ED44" s="43"/>
      <c r="EE44" s="43"/>
      <c r="EF44" s="43"/>
      <c r="EH44" s="43"/>
      <c r="EI44" s="43"/>
      <c r="EJ44" s="43"/>
      <c r="EK44" s="43"/>
      <c r="EL44" s="43"/>
      <c r="EN44" s="43"/>
      <c r="EO44" s="43"/>
      <c r="EP44" s="43"/>
      <c r="EQ44" s="43"/>
      <c r="ER44" s="43"/>
      <c r="ET44" s="43"/>
      <c r="EU44" s="43"/>
      <c r="EV44" s="43"/>
      <c r="EW44" s="43"/>
      <c r="EX44" s="43"/>
      <c r="EZ44" s="43"/>
      <c r="FC44" s="43"/>
      <c r="FD44" s="43"/>
      <c r="FE44" s="43"/>
      <c r="FF44" s="43"/>
      <c r="FG44" s="43"/>
      <c r="FI44" s="43"/>
      <c r="FJ44" s="43"/>
      <c r="FK44" s="43"/>
      <c r="FL44" s="43"/>
      <c r="FM44" s="43"/>
      <c r="FO44" s="43"/>
      <c r="FP44" s="43"/>
      <c r="FQ44" s="43"/>
      <c r="FR44" s="43"/>
      <c r="FS44" s="43"/>
      <c r="FU44" s="43"/>
      <c r="FV44" s="43"/>
      <c r="FW44" s="43"/>
      <c r="FX44" s="43"/>
      <c r="FY44" s="43"/>
      <c r="GA44" s="43"/>
      <c r="GB44" s="43"/>
      <c r="GC44" s="43"/>
      <c r="GD44" s="43"/>
      <c r="GE44" s="43"/>
      <c r="GG44" s="43"/>
      <c r="GH44" s="43"/>
      <c r="GI44" s="43"/>
      <c r="GJ44" s="43"/>
      <c r="GK44" s="43"/>
      <c r="GM44" s="77"/>
      <c r="GO44" s="43"/>
      <c r="GP44" s="43"/>
      <c r="GQ44" s="43"/>
      <c r="GR44" s="43"/>
      <c r="GS44" s="43"/>
      <c r="GT44" s="25"/>
      <c r="GU44" s="43"/>
      <c r="GV44" s="43"/>
      <c r="GW44" s="43"/>
      <c r="GX44" s="43"/>
      <c r="GY44" s="43"/>
      <c r="GZ44" s="25"/>
      <c r="HA44" s="43"/>
      <c r="HB44" s="43"/>
      <c r="HC44" s="43"/>
      <c r="HD44" s="43"/>
      <c r="HE44" s="43"/>
      <c r="HF44" s="25"/>
      <c r="HG44" s="43"/>
      <c r="HH44" s="43"/>
      <c r="HI44" s="43"/>
      <c r="HJ44" s="43"/>
      <c r="HK44" s="43"/>
      <c r="HL44" s="25"/>
      <c r="HM44" s="43"/>
      <c r="HN44" s="43"/>
      <c r="HO44" s="43"/>
      <c r="HP44" s="43"/>
      <c r="HQ44" s="43"/>
      <c r="HR44" s="25"/>
      <c r="HS44" s="43"/>
      <c r="HT44" s="43"/>
      <c r="HU44" s="43"/>
      <c r="HV44" s="43"/>
      <c r="HW44" s="43"/>
      <c r="HX44" s="25"/>
      <c r="HY44" s="77"/>
    </row>
    <row r="45" spans="1:233" ht="21.75" hidden="1" customHeight="1">
      <c r="A45" s="189">
        <f>--SUBTOTAL(2,CN$13:CN45)</f>
        <v>32</v>
      </c>
      <c r="B45" s="755" t="str">
        <f>IF(FILIACIÓN!B42="","",UPPER(FILIACIÓN!B42))</f>
        <v/>
      </c>
      <c r="C45" s="756"/>
      <c r="D45" s="757"/>
      <c r="E45" s="516" t="str">
        <f t="shared" si="3"/>
        <v/>
      </c>
      <c r="F45" s="161"/>
      <c r="G45" s="162"/>
      <c r="H45" s="162"/>
      <c r="I45" s="162"/>
      <c r="J45" s="162"/>
      <c r="K45" s="162"/>
      <c r="L45" s="162"/>
      <c r="M45" s="162"/>
      <c r="N45" s="162"/>
      <c r="O45" s="162"/>
      <c r="P45" s="162"/>
      <c r="Q45" s="162"/>
      <c r="R45" s="162"/>
      <c r="S45" s="162"/>
      <c r="T45" s="162"/>
      <c r="U45" s="305"/>
      <c r="V45" s="306"/>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3"/>
      <c r="BX45" s="180">
        <f t="shared" si="4"/>
        <v>0</v>
      </c>
      <c r="BY45" s="181">
        <f t="shared" si="5"/>
        <v>0</v>
      </c>
      <c r="BZ45" s="179">
        <f t="shared" si="0"/>
        <v>0</v>
      </c>
      <c r="CA45" s="186">
        <f t="shared" si="1"/>
        <v>0</v>
      </c>
      <c r="CB45" s="186">
        <f t="shared" si="6"/>
        <v>0</v>
      </c>
      <c r="CC45" s="526" t="str">
        <f>FILIACIÓN!Y42</f>
        <v/>
      </c>
      <c r="CD45" s="513" t="str">
        <f t="shared" si="2"/>
        <v/>
      </c>
      <c r="CE45" s="78"/>
      <c r="CF45" s="498"/>
      <c r="CG45" s="499"/>
      <c r="CH45" s="499"/>
      <c r="CI45" s="499"/>
      <c r="CJ45" s="499"/>
      <c r="CK45" s="43"/>
      <c r="CL45" s="43"/>
      <c r="CM45" s="43" t="str">
        <f>IF(FILIACIÓN!Z42="MOSTRAR","1","")</f>
        <v/>
      </c>
      <c r="CN45" s="43">
        <v>32</v>
      </c>
      <c r="CO45" s="43"/>
      <c r="CP45" s="43"/>
      <c r="CQ45" s="43"/>
      <c r="CR45" s="43"/>
      <c r="CS45" s="43"/>
      <c r="CU45" s="43"/>
      <c r="CV45" s="43"/>
      <c r="CW45" s="43"/>
      <c r="CX45" s="43"/>
      <c r="CY45" s="43"/>
      <c r="DA45" s="43"/>
      <c r="DB45" s="43"/>
      <c r="DC45" s="43"/>
      <c r="DD45" s="43"/>
      <c r="DE45" s="43"/>
      <c r="DG45" s="43"/>
      <c r="DH45" s="43"/>
      <c r="DI45" s="43"/>
      <c r="DJ45" s="43"/>
      <c r="DK45" s="43"/>
      <c r="DP45" s="43"/>
      <c r="DQ45" s="43"/>
      <c r="DR45" s="43"/>
      <c r="DS45" s="43"/>
      <c r="DT45" s="43"/>
      <c r="DV45" s="43"/>
      <c r="DW45" s="43"/>
      <c r="DX45" s="43"/>
      <c r="DY45" s="43"/>
      <c r="DZ45" s="43"/>
      <c r="EB45" s="43"/>
      <c r="EC45" s="43"/>
      <c r="ED45" s="43"/>
      <c r="EE45" s="43"/>
      <c r="EF45" s="43"/>
      <c r="EH45" s="43"/>
      <c r="EI45" s="43"/>
      <c r="EJ45" s="43"/>
      <c r="EK45" s="43"/>
      <c r="EL45" s="43"/>
      <c r="EN45" s="43"/>
      <c r="EO45" s="43"/>
      <c r="EP45" s="43"/>
      <c r="EQ45" s="43"/>
      <c r="ER45" s="43"/>
      <c r="ET45" s="43"/>
      <c r="EU45" s="43"/>
      <c r="EV45" s="43"/>
      <c r="EW45" s="43"/>
      <c r="EX45" s="43"/>
      <c r="EZ45" s="43"/>
      <c r="FC45" s="43"/>
      <c r="FD45" s="43"/>
      <c r="FE45" s="43"/>
      <c r="FF45" s="43"/>
      <c r="FG45" s="43"/>
      <c r="FI45" s="43"/>
      <c r="FJ45" s="43"/>
      <c r="FK45" s="43"/>
      <c r="FL45" s="43"/>
      <c r="FM45" s="43"/>
      <c r="FO45" s="43"/>
      <c r="FP45" s="43"/>
      <c r="FQ45" s="43"/>
      <c r="FR45" s="43"/>
      <c r="FS45" s="43"/>
      <c r="FU45" s="43"/>
      <c r="FV45" s="43"/>
      <c r="FW45" s="43"/>
      <c r="FX45" s="43"/>
      <c r="FY45" s="43"/>
      <c r="GA45" s="43"/>
      <c r="GB45" s="43"/>
      <c r="GC45" s="43"/>
      <c r="GD45" s="43"/>
      <c r="GE45" s="43"/>
      <c r="GG45" s="43"/>
      <c r="GH45" s="43"/>
      <c r="GI45" s="43"/>
      <c r="GJ45" s="43"/>
      <c r="GK45" s="43"/>
      <c r="GM45" s="77"/>
      <c r="GO45" s="43"/>
      <c r="GP45" s="43"/>
      <c r="GQ45" s="43"/>
      <c r="GR45" s="43"/>
      <c r="GS45" s="43"/>
      <c r="GT45" s="25"/>
      <c r="GU45" s="43"/>
      <c r="GV45" s="43"/>
      <c r="GW45" s="43"/>
      <c r="GX45" s="43"/>
      <c r="GY45" s="43"/>
      <c r="GZ45" s="25"/>
      <c r="HA45" s="43"/>
      <c r="HB45" s="43"/>
      <c r="HC45" s="43"/>
      <c r="HD45" s="43"/>
      <c r="HE45" s="43"/>
      <c r="HF45" s="25"/>
      <c r="HG45" s="43"/>
      <c r="HH45" s="43"/>
      <c r="HI45" s="43"/>
      <c r="HJ45" s="43"/>
      <c r="HK45" s="43"/>
      <c r="HL45" s="25"/>
      <c r="HM45" s="43"/>
      <c r="HN45" s="43"/>
      <c r="HO45" s="43"/>
      <c r="HP45" s="43"/>
      <c r="HQ45" s="43"/>
      <c r="HR45" s="25"/>
      <c r="HS45" s="43"/>
      <c r="HT45" s="43"/>
      <c r="HU45" s="43"/>
      <c r="HV45" s="43"/>
      <c r="HW45" s="43"/>
      <c r="HX45" s="25"/>
      <c r="HY45" s="77"/>
    </row>
    <row r="46" spans="1:233" ht="21.75" hidden="1" customHeight="1">
      <c r="A46" s="189">
        <f>--SUBTOTAL(2,CN$13:CN46)</f>
        <v>33</v>
      </c>
      <c r="B46" s="755" t="str">
        <f>IF(FILIACIÓN!B43="","",UPPER(FILIACIÓN!B43))</f>
        <v/>
      </c>
      <c r="C46" s="756"/>
      <c r="D46" s="757"/>
      <c r="E46" s="516" t="str">
        <f t="shared" si="3"/>
        <v/>
      </c>
      <c r="F46" s="161"/>
      <c r="G46" s="162"/>
      <c r="H46" s="162"/>
      <c r="I46" s="162"/>
      <c r="J46" s="162"/>
      <c r="K46" s="162"/>
      <c r="L46" s="162"/>
      <c r="M46" s="162"/>
      <c r="N46" s="162"/>
      <c r="O46" s="162"/>
      <c r="P46" s="162"/>
      <c r="Q46" s="162"/>
      <c r="R46" s="162"/>
      <c r="S46" s="162"/>
      <c r="T46" s="162"/>
      <c r="U46" s="305"/>
      <c r="V46" s="306"/>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162"/>
      <c r="BU46" s="162"/>
      <c r="BV46" s="162"/>
      <c r="BW46" s="163"/>
      <c r="BX46" s="180">
        <f t="shared" si="4"/>
        <v>0</v>
      </c>
      <c r="BY46" s="181">
        <f t="shared" si="5"/>
        <v>0</v>
      </c>
      <c r="BZ46" s="179">
        <f t="shared" si="0"/>
        <v>0</v>
      </c>
      <c r="CA46" s="186">
        <f t="shared" si="1"/>
        <v>0</v>
      </c>
      <c r="CB46" s="186">
        <f t="shared" si="6"/>
        <v>0</v>
      </c>
      <c r="CC46" s="526" t="str">
        <f>FILIACIÓN!Y43</f>
        <v/>
      </c>
      <c r="CD46" s="513" t="str">
        <f t="shared" si="2"/>
        <v/>
      </c>
      <c r="CE46" s="78"/>
      <c r="CF46" s="498"/>
      <c r="CG46" s="499"/>
      <c r="CH46" s="499"/>
      <c r="CI46" s="499"/>
      <c r="CJ46" s="499"/>
      <c r="CK46" s="43"/>
      <c r="CL46" s="43"/>
      <c r="CM46" s="43" t="str">
        <f>IF(FILIACIÓN!Z43="MOSTRAR","1","")</f>
        <v/>
      </c>
      <c r="CN46" s="43">
        <v>33</v>
      </c>
      <c r="CO46" s="43"/>
      <c r="CP46" s="43"/>
      <c r="CQ46" s="43"/>
      <c r="CR46" s="43"/>
      <c r="CS46" s="43"/>
      <c r="CU46" s="43"/>
      <c r="CV46" s="43"/>
      <c r="CW46" s="43"/>
      <c r="CX46" s="43"/>
      <c r="CY46" s="43"/>
      <c r="DA46" s="43"/>
      <c r="DB46" s="43"/>
      <c r="DC46" s="43"/>
      <c r="DD46" s="43"/>
      <c r="DE46" s="43"/>
      <c r="DG46" s="43"/>
      <c r="DH46" s="43"/>
      <c r="DI46" s="43"/>
      <c r="DJ46" s="43"/>
      <c r="DK46" s="43"/>
      <c r="DP46" s="43"/>
      <c r="DQ46" s="43"/>
      <c r="DR46" s="43"/>
      <c r="DS46" s="43"/>
      <c r="DT46" s="43"/>
      <c r="DV46" s="43"/>
      <c r="DW46" s="43"/>
      <c r="DX46" s="43"/>
      <c r="DY46" s="43"/>
      <c r="DZ46" s="43"/>
      <c r="EB46" s="43"/>
      <c r="EC46" s="43"/>
      <c r="ED46" s="43"/>
      <c r="EE46" s="43"/>
      <c r="EF46" s="43"/>
      <c r="EH46" s="43"/>
      <c r="EI46" s="43"/>
      <c r="EJ46" s="43"/>
      <c r="EK46" s="43"/>
      <c r="EL46" s="43"/>
      <c r="EN46" s="43"/>
      <c r="EO46" s="43"/>
      <c r="EP46" s="43"/>
      <c r="EQ46" s="43"/>
      <c r="ER46" s="43"/>
      <c r="ET46" s="43"/>
      <c r="EU46" s="43"/>
      <c r="EV46" s="43"/>
      <c r="EW46" s="43"/>
      <c r="EX46" s="43"/>
      <c r="EZ46" s="43"/>
      <c r="FC46" s="43"/>
      <c r="FD46" s="43"/>
      <c r="FE46" s="43"/>
      <c r="FF46" s="43"/>
      <c r="FG46" s="43"/>
      <c r="FI46" s="43"/>
      <c r="FJ46" s="43"/>
      <c r="FK46" s="43"/>
      <c r="FL46" s="43"/>
      <c r="FM46" s="43"/>
      <c r="FO46" s="43"/>
      <c r="FP46" s="43"/>
      <c r="FQ46" s="43"/>
      <c r="FR46" s="43"/>
      <c r="FS46" s="43"/>
      <c r="FU46" s="43"/>
      <c r="FV46" s="43"/>
      <c r="FW46" s="43"/>
      <c r="FX46" s="43"/>
      <c r="FY46" s="43"/>
      <c r="GA46" s="43"/>
      <c r="GB46" s="43"/>
      <c r="GC46" s="43"/>
      <c r="GD46" s="43"/>
      <c r="GE46" s="43"/>
      <c r="GG46" s="43"/>
      <c r="GH46" s="43"/>
      <c r="GI46" s="43"/>
      <c r="GJ46" s="43"/>
      <c r="GK46" s="43"/>
      <c r="GM46" s="77"/>
      <c r="GO46" s="43"/>
      <c r="GP46" s="43"/>
      <c r="GQ46" s="43"/>
      <c r="GR46" s="43"/>
      <c r="GS46" s="43"/>
      <c r="GT46" s="25"/>
      <c r="GU46" s="43"/>
      <c r="GV46" s="43"/>
      <c r="GW46" s="43"/>
      <c r="GX46" s="43"/>
      <c r="GY46" s="43"/>
      <c r="GZ46" s="25"/>
      <c r="HA46" s="43"/>
      <c r="HB46" s="43"/>
      <c r="HC46" s="43"/>
      <c r="HD46" s="43"/>
      <c r="HE46" s="43"/>
      <c r="HF46" s="25"/>
      <c r="HG46" s="43"/>
      <c r="HH46" s="43"/>
      <c r="HI46" s="43"/>
      <c r="HJ46" s="43"/>
      <c r="HK46" s="43"/>
      <c r="HL46" s="25"/>
      <c r="HM46" s="43"/>
      <c r="HN46" s="43"/>
      <c r="HO46" s="43"/>
      <c r="HP46" s="43"/>
      <c r="HQ46" s="43"/>
      <c r="HR46" s="25"/>
      <c r="HS46" s="43"/>
      <c r="HT46" s="43"/>
      <c r="HU46" s="43"/>
      <c r="HV46" s="43"/>
      <c r="HW46" s="43"/>
      <c r="HX46" s="25"/>
      <c r="HY46" s="77"/>
    </row>
    <row r="47" spans="1:233" ht="21.75" hidden="1" customHeight="1">
      <c r="A47" s="189">
        <f>--SUBTOTAL(2,CN$13:CN47)</f>
        <v>34</v>
      </c>
      <c r="B47" s="755" t="str">
        <f>IF(FILIACIÓN!B44="","",UPPER(FILIACIÓN!B44))</f>
        <v/>
      </c>
      <c r="C47" s="756"/>
      <c r="D47" s="757"/>
      <c r="E47" s="516" t="str">
        <f t="shared" si="3"/>
        <v/>
      </c>
      <c r="F47" s="161"/>
      <c r="G47" s="162"/>
      <c r="H47" s="162"/>
      <c r="I47" s="162"/>
      <c r="J47" s="162"/>
      <c r="K47" s="162"/>
      <c r="L47" s="162"/>
      <c r="M47" s="162"/>
      <c r="N47" s="162"/>
      <c r="O47" s="162"/>
      <c r="P47" s="162"/>
      <c r="Q47" s="162"/>
      <c r="R47" s="162"/>
      <c r="S47" s="162"/>
      <c r="T47" s="162"/>
      <c r="U47" s="305"/>
      <c r="V47" s="306"/>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3"/>
      <c r="BX47" s="180">
        <f t="shared" si="4"/>
        <v>0</v>
      </c>
      <c r="BY47" s="181">
        <f t="shared" si="5"/>
        <v>0</v>
      </c>
      <c r="BZ47" s="179">
        <f t="shared" si="0"/>
        <v>0</v>
      </c>
      <c r="CA47" s="186">
        <f t="shared" si="1"/>
        <v>0</v>
      </c>
      <c r="CB47" s="186">
        <f t="shared" si="6"/>
        <v>0</v>
      </c>
      <c r="CC47" s="526" t="str">
        <f>FILIACIÓN!Y44</f>
        <v/>
      </c>
      <c r="CD47" s="513" t="str">
        <f t="shared" si="2"/>
        <v/>
      </c>
      <c r="CE47" s="78"/>
      <c r="CF47" s="498"/>
      <c r="CG47" s="499"/>
      <c r="CH47" s="499"/>
      <c r="CI47" s="499"/>
      <c r="CJ47" s="499"/>
      <c r="CK47" s="43"/>
      <c r="CL47" s="43"/>
      <c r="CM47" s="43" t="str">
        <f>IF(FILIACIÓN!Z44="MOSTRAR","1","")</f>
        <v/>
      </c>
      <c r="CN47" s="43">
        <v>34</v>
      </c>
      <c r="CO47" s="43"/>
      <c r="CP47" s="43"/>
      <c r="CQ47" s="43"/>
      <c r="CR47" s="43"/>
      <c r="CS47" s="43"/>
      <c r="CU47" s="43"/>
      <c r="CV47" s="43"/>
      <c r="CW47" s="43"/>
      <c r="CX47" s="43"/>
      <c r="CY47" s="43"/>
      <c r="DA47" s="43"/>
      <c r="DB47" s="43"/>
      <c r="DC47" s="43"/>
      <c r="DD47" s="43"/>
      <c r="DE47" s="43"/>
      <c r="DG47" s="43"/>
      <c r="DH47" s="43"/>
      <c r="DI47" s="43"/>
      <c r="DJ47" s="43"/>
      <c r="DK47" s="43"/>
      <c r="DP47" s="43"/>
      <c r="DQ47" s="43"/>
      <c r="DR47" s="43"/>
      <c r="DS47" s="43"/>
      <c r="DT47" s="43"/>
      <c r="DV47" s="43"/>
      <c r="DW47" s="43"/>
      <c r="DX47" s="43"/>
      <c r="DY47" s="43"/>
      <c r="DZ47" s="43"/>
      <c r="EB47" s="43"/>
      <c r="EC47" s="43"/>
      <c r="ED47" s="43"/>
      <c r="EE47" s="43"/>
      <c r="EF47" s="43"/>
      <c r="EH47" s="43"/>
      <c r="EI47" s="43"/>
      <c r="EJ47" s="43"/>
      <c r="EK47" s="43"/>
      <c r="EL47" s="43"/>
      <c r="EN47" s="43"/>
      <c r="EO47" s="43"/>
      <c r="EP47" s="43"/>
      <c r="EQ47" s="43"/>
      <c r="ER47" s="43"/>
      <c r="ET47" s="43"/>
      <c r="EU47" s="43"/>
      <c r="EV47" s="43"/>
      <c r="EW47" s="43"/>
      <c r="EX47" s="43"/>
      <c r="EZ47" s="43"/>
      <c r="FC47" s="43"/>
      <c r="FD47" s="43"/>
      <c r="FE47" s="43"/>
      <c r="FF47" s="43"/>
      <c r="FG47" s="43"/>
      <c r="FI47" s="43"/>
      <c r="FJ47" s="43"/>
      <c r="FK47" s="43"/>
      <c r="FL47" s="43"/>
      <c r="FM47" s="43"/>
      <c r="FO47" s="43"/>
      <c r="FP47" s="43"/>
      <c r="FQ47" s="43"/>
      <c r="FR47" s="43"/>
      <c r="FS47" s="43"/>
      <c r="FU47" s="43"/>
      <c r="FV47" s="43"/>
      <c r="FW47" s="43"/>
      <c r="FX47" s="43"/>
      <c r="FY47" s="43"/>
      <c r="GA47" s="43"/>
      <c r="GB47" s="43"/>
      <c r="GC47" s="43"/>
      <c r="GD47" s="43"/>
      <c r="GE47" s="43"/>
      <c r="GG47" s="43"/>
      <c r="GH47" s="43"/>
      <c r="GI47" s="43"/>
      <c r="GJ47" s="43"/>
      <c r="GK47" s="43"/>
      <c r="GM47" s="77"/>
      <c r="GO47" s="43"/>
      <c r="GP47" s="43"/>
      <c r="GQ47" s="43"/>
      <c r="GR47" s="43"/>
      <c r="GS47" s="43"/>
      <c r="GT47" s="25"/>
      <c r="GU47" s="43"/>
      <c r="GV47" s="43"/>
      <c r="GW47" s="43"/>
      <c r="GX47" s="43"/>
      <c r="GY47" s="43"/>
      <c r="GZ47" s="25"/>
      <c r="HA47" s="43"/>
      <c r="HB47" s="43"/>
      <c r="HC47" s="43"/>
      <c r="HD47" s="43"/>
      <c r="HE47" s="43"/>
      <c r="HF47" s="25"/>
      <c r="HG47" s="43"/>
      <c r="HH47" s="43"/>
      <c r="HI47" s="43"/>
      <c r="HJ47" s="43"/>
      <c r="HK47" s="43"/>
      <c r="HL47" s="25"/>
      <c r="HM47" s="43"/>
      <c r="HN47" s="43"/>
      <c r="HO47" s="43"/>
      <c r="HP47" s="43"/>
      <c r="HQ47" s="43"/>
      <c r="HR47" s="25"/>
      <c r="HS47" s="43"/>
      <c r="HT47" s="43"/>
      <c r="HU47" s="43"/>
      <c r="HV47" s="43"/>
      <c r="HW47" s="43"/>
      <c r="HX47" s="25"/>
      <c r="HY47" s="77"/>
    </row>
    <row r="48" spans="1:233" ht="21.75" hidden="1" customHeight="1">
      <c r="A48" s="189">
        <f>--SUBTOTAL(2,CN$13:CN48)</f>
        <v>35</v>
      </c>
      <c r="B48" s="755" t="str">
        <f>IF(FILIACIÓN!B45="","",UPPER(FILIACIÓN!B45))</f>
        <v/>
      </c>
      <c r="C48" s="756"/>
      <c r="D48" s="757"/>
      <c r="E48" s="516" t="str">
        <f t="shared" si="3"/>
        <v/>
      </c>
      <c r="F48" s="161"/>
      <c r="G48" s="162"/>
      <c r="H48" s="162"/>
      <c r="I48" s="162"/>
      <c r="J48" s="162"/>
      <c r="K48" s="162"/>
      <c r="L48" s="162"/>
      <c r="M48" s="162"/>
      <c r="N48" s="162"/>
      <c r="O48" s="162"/>
      <c r="P48" s="162"/>
      <c r="Q48" s="162"/>
      <c r="R48" s="162"/>
      <c r="S48" s="162"/>
      <c r="T48" s="162"/>
      <c r="U48" s="305"/>
      <c r="V48" s="306"/>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3"/>
      <c r="BX48" s="180">
        <f t="shared" si="4"/>
        <v>0</v>
      </c>
      <c r="BY48" s="181">
        <f t="shared" si="5"/>
        <v>0</v>
      </c>
      <c r="BZ48" s="179">
        <f t="shared" si="0"/>
        <v>0</v>
      </c>
      <c r="CA48" s="186">
        <f t="shared" si="1"/>
        <v>0</v>
      </c>
      <c r="CB48" s="186">
        <f t="shared" si="6"/>
        <v>0</v>
      </c>
      <c r="CC48" s="526" t="str">
        <f>FILIACIÓN!Y45</f>
        <v/>
      </c>
      <c r="CD48" s="513" t="str">
        <f t="shared" si="2"/>
        <v/>
      </c>
      <c r="CE48" s="78"/>
      <c r="CF48" s="498"/>
      <c r="CG48" s="499"/>
      <c r="CH48" s="499"/>
      <c r="CI48" s="499"/>
      <c r="CJ48" s="499"/>
      <c r="CK48" s="43"/>
      <c r="CL48" s="43"/>
      <c r="CM48" s="43" t="str">
        <f>IF(FILIACIÓN!Z45="MOSTRAR","1","")</f>
        <v/>
      </c>
      <c r="CN48" s="43">
        <v>35</v>
      </c>
      <c r="CO48" s="43"/>
      <c r="CP48" s="43"/>
      <c r="CQ48" s="43"/>
      <c r="CR48" s="43"/>
      <c r="CS48" s="43"/>
      <c r="CU48" s="43"/>
      <c r="CV48" s="43"/>
      <c r="CW48" s="43"/>
      <c r="CX48" s="43"/>
      <c r="CY48" s="43"/>
      <c r="DA48" s="43"/>
      <c r="DB48" s="43"/>
      <c r="DC48" s="43"/>
      <c r="DD48" s="43"/>
      <c r="DE48" s="43"/>
      <c r="DG48" s="43"/>
      <c r="DH48" s="43"/>
      <c r="DI48" s="43"/>
      <c r="DJ48" s="43"/>
      <c r="DK48" s="43"/>
      <c r="DP48" s="43"/>
      <c r="DQ48" s="43"/>
      <c r="DR48" s="43"/>
      <c r="DS48" s="43"/>
      <c r="DT48" s="43"/>
      <c r="DV48" s="43"/>
      <c r="DW48" s="43"/>
      <c r="DX48" s="43"/>
      <c r="DY48" s="43"/>
      <c r="DZ48" s="43"/>
      <c r="EB48" s="43"/>
      <c r="EC48" s="43"/>
      <c r="ED48" s="43"/>
      <c r="EE48" s="43"/>
      <c r="EF48" s="43"/>
      <c r="EH48" s="43"/>
      <c r="EI48" s="43"/>
      <c r="EJ48" s="43"/>
      <c r="EK48" s="43"/>
      <c r="EL48" s="43"/>
      <c r="EN48" s="43"/>
      <c r="EO48" s="43"/>
      <c r="EP48" s="43"/>
      <c r="EQ48" s="43"/>
      <c r="ER48" s="43"/>
      <c r="ET48" s="43"/>
      <c r="EU48" s="43"/>
      <c r="EV48" s="43"/>
      <c r="EW48" s="43"/>
      <c r="EX48" s="43"/>
      <c r="EZ48" s="43"/>
      <c r="FC48" s="43"/>
      <c r="FD48" s="43"/>
      <c r="FE48" s="43"/>
      <c r="FF48" s="43"/>
      <c r="FG48" s="43"/>
      <c r="FI48" s="43"/>
      <c r="FJ48" s="43"/>
      <c r="FK48" s="43"/>
      <c r="FL48" s="43"/>
      <c r="FM48" s="43"/>
      <c r="FO48" s="43"/>
      <c r="FP48" s="43"/>
      <c r="FQ48" s="43"/>
      <c r="FR48" s="43"/>
      <c r="FS48" s="43"/>
      <c r="FU48" s="43"/>
      <c r="FV48" s="43"/>
      <c r="FW48" s="43"/>
      <c r="FX48" s="43"/>
      <c r="FY48" s="43"/>
      <c r="GA48" s="43"/>
      <c r="GB48" s="43"/>
      <c r="GC48" s="43"/>
      <c r="GD48" s="43"/>
      <c r="GE48" s="43"/>
      <c r="GG48" s="43"/>
      <c r="GH48" s="43"/>
      <c r="GI48" s="43"/>
      <c r="GJ48" s="43"/>
      <c r="GK48" s="43"/>
      <c r="GM48" s="77"/>
      <c r="GO48" s="43"/>
      <c r="GP48" s="43"/>
      <c r="GQ48" s="43"/>
      <c r="GR48" s="43"/>
      <c r="GS48" s="43"/>
      <c r="GT48" s="25"/>
      <c r="GU48" s="43"/>
      <c r="GV48" s="43"/>
      <c r="GW48" s="43"/>
      <c r="GX48" s="43"/>
      <c r="GY48" s="43"/>
      <c r="GZ48" s="25"/>
      <c r="HA48" s="43"/>
      <c r="HB48" s="43"/>
      <c r="HC48" s="43"/>
      <c r="HD48" s="43"/>
      <c r="HE48" s="43"/>
      <c r="HF48" s="25"/>
      <c r="HG48" s="43"/>
      <c r="HH48" s="43"/>
      <c r="HI48" s="43"/>
      <c r="HJ48" s="43"/>
      <c r="HK48" s="43"/>
      <c r="HL48" s="25"/>
      <c r="HM48" s="43"/>
      <c r="HN48" s="43"/>
      <c r="HO48" s="43"/>
      <c r="HP48" s="43"/>
      <c r="HQ48" s="43"/>
      <c r="HR48" s="25"/>
      <c r="HS48" s="43"/>
      <c r="HT48" s="43"/>
      <c r="HU48" s="43"/>
      <c r="HV48" s="43"/>
      <c r="HW48" s="43"/>
      <c r="HX48" s="25"/>
      <c r="HY48" s="77"/>
    </row>
    <row r="49" spans="1:233" ht="21.75" hidden="1" customHeight="1">
      <c r="A49" s="189">
        <f>--SUBTOTAL(2,CN$13:CN49)</f>
        <v>36</v>
      </c>
      <c r="B49" s="755" t="str">
        <f>IF(FILIACIÓN!B46="","",UPPER(FILIACIÓN!B46))</f>
        <v/>
      </c>
      <c r="C49" s="756"/>
      <c r="D49" s="757"/>
      <c r="E49" s="516" t="str">
        <f t="shared" si="3"/>
        <v/>
      </c>
      <c r="F49" s="161"/>
      <c r="G49" s="162"/>
      <c r="H49" s="162"/>
      <c r="I49" s="162"/>
      <c r="J49" s="162"/>
      <c r="K49" s="162"/>
      <c r="L49" s="162"/>
      <c r="M49" s="162"/>
      <c r="N49" s="162"/>
      <c r="O49" s="162"/>
      <c r="P49" s="162"/>
      <c r="Q49" s="162"/>
      <c r="R49" s="162"/>
      <c r="S49" s="162"/>
      <c r="T49" s="162"/>
      <c r="U49" s="305"/>
      <c r="V49" s="306"/>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3"/>
      <c r="BX49" s="180">
        <f t="shared" si="4"/>
        <v>0</v>
      </c>
      <c r="BY49" s="181">
        <f t="shared" si="5"/>
        <v>0</v>
      </c>
      <c r="BZ49" s="179">
        <f t="shared" si="0"/>
        <v>0</v>
      </c>
      <c r="CA49" s="186">
        <f t="shared" si="1"/>
        <v>0</v>
      </c>
      <c r="CB49" s="186">
        <f t="shared" si="6"/>
        <v>0</v>
      </c>
      <c r="CC49" s="526" t="str">
        <f>FILIACIÓN!Y46</f>
        <v/>
      </c>
      <c r="CD49" s="513" t="str">
        <f t="shared" si="2"/>
        <v/>
      </c>
      <c r="CE49" s="78"/>
      <c r="CF49" s="498"/>
      <c r="CG49" s="499"/>
      <c r="CH49" s="499"/>
      <c r="CI49" s="499"/>
      <c r="CJ49" s="499"/>
      <c r="CK49" s="43"/>
      <c r="CL49" s="43"/>
      <c r="CM49" s="43" t="str">
        <f>IF(FILIACIÓN!Z46="MOSTRAR","1","")</f>
        <v/>
      </c>
      <c r="CN49" s="43">
        <v>36</v>
      </c>
      <c r="CO49" s="43"/>
      <c r="CP49" s="43"/>
      <c r="CQ49" s="43"/>
      <c r="CR49" s="43"/>
      <c r="CS49" s="43"/>
      <c r="CU49" s="43"/>
      <c r="CV49" s="43"/>
      <c r="CW49" s="43"/>
      <c r="CX49" s="43"/>
      <c r="CY49" s="43"/>
      <c r="DA49" s="43"/>
      <c r="DB49" s="43"/>
      <c r="DC49" s="43"/>
      <c r="DD49" s="43"/>
      <c r="DE49" s="43"/>
      <c r="DG49" s="43"/>
      <c r="DH49" s="43"/>
      <c r="DI49" s="43"/>
      <c r="DJ49" s="43"/>
      <c r="DK49" s="43"/>
      <c r="DP49" s="43"/>
      <c r="DQ49" s="43"/>
      <c r="DR49" s="43"/>
      <c r="DS49" s="43"/>
      <c r="DT49" s="43"/>
      <c r="DV49" s="43"/>
      <c r="DW49" s="43"/>
      <c r="DX49" s="43"/>
      <c r="DY49" s="43"/>
      <c r="DZ49" s="43"/>
      <c r="EB49" s="43"/>
      <c r="EC49" s="43"/>
      <c r="ED49" s="43"/>
      <c r="EE49" s="43"/>
      <c r="EF49" s="43"/>
      <c r="EH49" s="43"/>
      <c r="EI49" s="43"/>
      <c r="EJ49" s="43"/>
      <c r="EK49" s="43"/>
      <c r="EL49" s="43"/>
      <c r="EN49" s="43"/>
      <c r="EO49" s="43"/>
      <c r="EP49" s="43"/>
      <c r="EQ49" s="43"/>
      <c r="ER49" s="43"/>
      <c r="ET49" s="43"/>
      <c r="EU49" s="43"/>
      <c r="EV49" s="43"/>
      <c r="EW49" s="43"/>
      <c r="EX49" s="43"/>
      <c r="EZ49" s="43"/>
      <c r="FC49" s="43"/>
      <c r="FD49" s="43"/>
      <c r="FE49" s="43"/>
      <c r="FF49" s="43"/>
      <c r="FG49" s="43"/>
      <c r="FI49" s="43"/>
      <c r="FJ49" s="43"/>
      <c r="FK49" s="43"/>
      <c r="FL49" s="43"/>
      <c r="FM49" s="43"/>
      <c r="FO49" s="43"/>
      <c r="FP49" s="43"/>
      <c r="FQ49" s="43"/>
      <c r="FR49" s="43"/>
      <c r="FS49" s="43"/>
      <c r="FU49" s="43"/>
      <c r="FV49" s="43"/>
      <c r="FW49" s="43"/>
      <c r="FX49" s="43"/>
      <c r="FY49" s="43"/>
      <c r="GA49" s="43"/>
      <c r="GB49" s="43"/>
      <c r="GC49" s="43"/>
      <c r="GD49" s="43"/>
      <c r="GE49" s="43"/>
      <c r="GG49" s="43"/>
      <c r="GH49" s="43"/>
      <c r="GI49" s="43"/>
      <c r="GJ49" s="43"/>
      <c r="GK49" s="43"/>
      <c r="GM49" s="77"/>
      <c r="GO49" s="43"/>
      <c r="GP49" s="43"/>
      <c r="GQ49" s="43"/>
      <c r="GR49" s="43"/>
      <c r="GS49" s="43"/>
      <c r="GT49" s="25"/>
      <c r="GU49" s="43"/>
      <c r="GV49" s="43"/>
      <c r="GW49" s="43"/>
      <c r="GX49" s="43"/>
      <c r="GY49" s="43"/>
      <c r="GZ49" s="25"/>
      <c r="HA49" s="43"/>
      <c r="HB49" s="43"/>
      <c r="HC49" s="43"/>
      <c r="HD49" s="43"/>
      <c r="HE49" s="43"/>
      <c r="HF49" s="25"/>
      <c r="HG49" s="43"/>
      <c r="HH49" s="43"/>
      <c r="HI49" s="43"/>
      <c r="HJ49" s="43"/>
      <c r="HK49" s="43"/>
      <c r="HL49" s="25"/>
      <c r="HM49" s="43"/>
      <c r="HN49" s="43"/>
      <c r="HO49" s="43"/>
      <c r="HP49" s="43"/>
      <c r="HQ49" s="43"/>
      <c r="HR49" s="25"/>
      <c r="HS49" s="43"/>
      <c r="HT49" s="43"/>
      <c r="HU49" s="43"/>
      <c r="HV49" s="43"/>
      <c r="HW49" s="43"/>
      <c r="HX49" s="25"/>
      <c r="HY49" s="77"/>
    </row>
    <row r="50" spans="1:233" ht="21.75" hidden="1" customHeight="1">
      <c r="A50" s="189">
        <f>--SUBTOTAL(2,CN$13:CN50)</f>
        <v>37</v>
      </c>
      <c r="B50" s="755" t="str">
        <f>IF(FILIACIÓN!B47="","",UPPER(FILIACIÓN!B47))</f>
        <v/>
      </c>
      <c r="C50" s="756"/>
      <c r="D50" s="757"/>
      <c r="E50" s="516" t="str">
        <f t="shared" si="3"/>
        <v/>
      </c>
      <c r="F50" s="161"/>
      <c r="G50" s="162"/>
      <c r="H50" s="162"/>
      <c r="I50" s="162"/>
      <c r="J50" s="162"/>
      <c r="K50" s="162"/>
      <c r="L50" s="162"/>
      <c r="M50" s="162"/>
      <c r="N50" s="162"/>
      <c r="O50" s="162"/>
      <c r="P50" s="162"/>
      <c r="Q50" s="162"/>
      <c r="R50" s="162"/>
      <c r="S50" s="162"/>
      <c r="T50" s="162"/>
      <c r="U50" s="305"/>
      <c r="V50" s="306"/>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3"/>
      <c r="BX50" s="180">
        <f t="shared" si="4"/>
        <v>0</v>
      </c>
      <c r="BY50" s="181">
        <f t="shared" si="5"/>
        <v>0</v>
      </c>
      <c r="BZ50" s="179">
        <f t="shared" si="0"/>
        <v>0</v>
      </c>
      <c r="CA50" s="186">
        <f t="shared" si="1"/>
        <v>0</v>
      </c>
      <c r="CB50" s="186">
        <f t="shared" si="6"/>
        <v>0</v>
      </c>
      <c r="CC50" s="526" t="str">
        <f>FILIACIÓN!Y47</f>
        <v/>
      </c>
      <c r="CD50" s="513" t="str">
        <f t="shared" si="2"/>
        <v/>
      </c>
      <c r="CE50" s="78"/>
      <c r="CF50" s="498"/>
      <c r="CG50" s="499"/>
      <c r="CH50" s="499"/>
      <c r="CI50" s="499"/>
      <c r="CJ50" s="499"/>
      <c r="CK50" s="43"/>
      <c r="CL50" s="43"/>
      <c r="CM50" s="43" t="str">
        <f>IF(FILIACIÓN!Z47="MOSTRAR","1","")</f>
        <v/>
      </c>
      <c r="CN50" s="43">
        <v>37</v>
      </c>
      <c r="CO50" s="43"/>
      <c r="CP50" s="43"/>
      <c r="CQ50" s="43"/>
      <c r="CR50" s="43"/>
      <c r="CS50" s="43"/>
      <c r="CU50" s="43"/>
      <c r="CV50" s="43"/>
      <c r="CW50" s="43"/>
      <c r="CX50" s="43"/>
      <c r="CY50" s="43"/>
      <c r="DA50" s="43"/>
      <c r="DB50" s="43"/>
      <c r="DC50" s="43"/>
      <c r="DD50" s="43"/>
      <c r="DE50" s="43"/>
      <c r="DG50" s="43"/>
      <c r="DH50" s="43"/>
      <c r="DI50" s="43"/>
      <c r="DJ50" s="43"/>
      <c r="DK50" s="43"/>
      <c r="DP50" s="43"/>
      <c r="DQ50" s="43"/>
      <c r="DR50" s="43"/>
      <c r="DS50" s="43"/>
      <c r="DT50" s="43"/>
      <c r="DV50" s="43"/>
      <c r="DW50" s="43"/>
      <c r="DX50" s="43"/>
      <c r="DY50" s="43"/>
      <c r="DZ50" s="43"/>
      <c r="EB50" s="43"/>
      <c r="EC50" s="43"/>
      <c r="ED50" s="43"/>
      <c r="EE50" s="43"/>
      <c r="EF50" s="43"/>
      <c r="EH50" s="43"/>
      <c r="EI50" s="43"/>
      <c r="EJ50" s="43"/>
      <c r="EK50" s="43"/>
      <c r="EL50" s="43"/>
      <c r="EN50" s="43"/>
      <c r="EO50" s="43"/>
      <c r="EP50" s="43"/>
      <c r="EQ50" s="43"/>
      <c r="ER50" s="43"/>
      <c r="ET50" s="43"/>
      <c r="EU50" s="43"/>
      <c r="EV50" s="43"/>
      <c r="EW50" s="43"/>
      <c r="EX50" s="43"/>
      <c r="EZ50" s="43"/>
      <c r="FC50" s="43"/>
      <c r="FD50" s="43"/>
      <c r="FE50" s="43"/>
      <c r="FF50" s="43"/>
      <c r="FG50" s="43"/>
      <c r="FI50" s="43"/>
      <c r="FJ50" s="43"/>
      <c r="FK50" s="43"/>
      <c r="FL50" s="43"/>
      <c r="FM50" s="43"/>
      <c r="FO50" s="43"/>
      <c r="FP50" s="43"/>
      <c r="FQ50" s="43"/>
      <c r="FR50" s="43"/>
      <c r="FS50" s="43"/>
      <c r="FU50" s="43"/>
      <c r="FV50" s="43"/>
      <c r="FW50" s="43"/>
      <c r="FX50" s="43"/>
      <c r="FY50" s="43"/>
      <c r="GA50" s="43"/>
      <c r="GB50" s="43"/>
      <c r="GC50" s="43"/>
      <c r="GD50" s="43"/>
      <c r="GE50" s="43"/>
      <c r="GG50" s="43"/>
      <c r="GH50" s="43"/>
      <c r="GI50" s="43"/>
      <c r="GJ50" s="43"/>
      <c r="GK50" s="43"/>
      <c r="GM50" s="77"/>
      <c r="GO50" s="43"/>
      <c r="GP50" s="43"/>
      <c r="GQ50" s="43"/>
      <c r="GR50" s="43"/>
      <c r="GS50" s="43"/>
      <c r="GT50" s="25"/>
      <c r="GU50" s="43"/>
      <c r="GV50" s="43"/>
      <c r="GW50" s="43"/>
      <c r="GX50" s="43"/>
      <c r="GY50" s="43"/>
      <c r="GZ50" s="25"/>
      <c r="HA50" s="43"/>
      <c r="HB50" s="43"/>
      <c r="HC50" s="43"/>
      <c r="HD50" s="43"/>
      <c r="HE50" s="43"/>
      <c r="HF50" s="25"/>
      <c r="HG50" s="43"/>
      <c r="HH50" s="43"/>
      <c r="HI50" s="43"/>
      <c r="HJ50" s="43"/>
      <c r="HK50" s="43"/>
      <c r="HL50" s="25"/>
      <c r="HM50" s="43"/>
      <c r="HN50" s="43"/>
      <c r="HO50" s="43"/>
      <c r="HP50" s="43"/>
      <c r="HQ50" s="43"/>
      <c r="HR50" s="25"/>
      <c r="HS50" s="43"/>
      <c r="HT50" s="43"/>
      <c r="HU50" s="43"/>
      <c r="HV50" s="43"/>
      <c r="HW50" s="43"/>
      <c r="HX50" s="25"/>
      <c r="HY50" s="77"/>
    </row>
    <row r="51" spans="1:233" ht="21.75" hidden="1" customHeight="1">
      <c r="A51" s="189">
        <f>--SUBTOTAL(2,CN$13:CN51)</f>
        <v>38</v>
      </c>
      <c r="B51" s="755" t="str">
        <f>IF(FILIACIÓN!B48="","",UPPER(FILIACIÓN!B48))</f>
        <v/>
      </c>
      <c r="C51" s="756"/>
      <c r="D51" s="757"/>
      <c r="E51" s="516" t="str">
        <f t="shared" si="3"/>
        <v/>
      </c>
      <c r="F51" s="161"/>
      <c r="G51" s="162"/>
      <c r="H51" s="162"/>
      <c r="I51" s="162"/>
      <c r="J51" s="162"/>
      <c r="K51" s="162"/>
      <c r="L51" s="162"/>
      <c r="M51" s="162"/>
      <c r="N51" s="162"/>
      <c r="O51" s="162"/>
      <c r="P51" s="162"/>
      <c r="Q51" s="162"/>
      <c r="R51" s="162"/>
      <c r="S51" s="162"/>
      <c r="T51" s="162"/>
      <c r="U51" s="305"/>
      <c r="V51" s="306"/>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162"/>
      <c r="BV51" s="162"/>
      <c r="BW51" s="163"/>
      <c r="BX51" s="180">
        <f t="shared" si="4"/>
        <v>0</v>
      </c>
      <c r="BY51" s="181">
        <f t="shared" si="5"/>
        <v>0</v>
      </c>
      <c r="BZ51" s="179">
        <f t="shared" si="0"/>
        <v>0</v>
      </c>
      <c r="CA51" s="186">
        <f t="shared" si="1"/>
        <v>0</v>
      </c>
      <c r="CB51" s="186">
        <f t="shared" si="6"/>
        <v>0</v>
      </c>
      <c r="CC51" s="526" t="str">
        <f>FILIACIÓN!Y48</f>
        <v/>
      </c>
      <c r="CD51" s="513" t="str">
        <f t="shared" si="2"/>
        <v/>
      </c>
      <c r="CE51" s="78"/>
      <c r="CF51" s="498"/>
      <c r="CG51" s="499"/>
      <c r="CH51" s="499"/>
      <c r="CI51" s="499"/>
      <c r="CJ51" s="499"/>
      <c r="CK51" s="43"/>
      <c r="CL51" s="43"/>
      <c r="CM51" s="43" t="str">
        <f>IF(FILIACIÓN!Z48="MOSTRAR","1","")</f>
        <v/>
      </c>
      <c r="CN51" s="43">
        <v>38</v>
      </c>
      <c r="CO51" s="43"/>
      <c r="CP51" s="43"/>
      <c r="CQ51" s="43"/>
      <c r="CR51" s="43"/>
      <c r="CS51" s="43"/>
      <c r="CU51" s="43"/>
      <c r="CV51" s="43"/>
      <c r="CW51" s="43"/>
      <c r="CX51" s="43"/>
      <c r="CY51" s="43"/>
      <c r="DA51" s="43"/>
      <c r="DB51" s="43"/>
      <c r="DC51" s="43"/>
      <c r="DD51" s="43"/>
      <c r="DE51" s="43"/>
      <c r="DG51" s="43"/>
      <c r="DH51" s="43"/>
      <c r="DI51" s="43"/>
      <c r="DJ51" s="43"/>
      <c r="DK51" s="43"/>
      <c r="DP51" s="43"/>
      <c r="DQ51" s="43"/>
      <c r="DR51" s="43"/>
      <c r="DS51" s="43"/>
      <c r="DT51" s="43"/>
      <c r="DV51" s="43"/>
      <c r="DW51" s="43"/>
      <c r="DX51" s="43"/>
      <c r="DY51" s="43"/>
      <c r="DZ51" s="43"/>
      <c r="EB51" s="43"/>
      <c r="EC51" s="43"/>
      <c r="ED51" s="43"/>
      <c r="EE51" s="43"/>
      <c r="EF51" s="43"/>
      <c r="EH51" s="43"/>
      <c r="EI51" s="43"/>
      <c r="EJ51" s="43"/>
      <c r="EK51" s="43"/>
      <c r="EL51" s="43"/>
      <c r="EN51" s="43"/>
      <c r="EO51" s="43"/>
      <c r="EP51" s="43"/>
      <c r="EQ51" s="43"/>
      <c r="ER51" s="43"/>
      <c r="ET51" s="43"/>
      <c r="EU51" s="43"/>
      <c r="EV51" s="43"/>
      <c r="EW51" s="43"/>
      <c r="EX51" s="43"/>
      <c r="EZ51" s="43"/>
      <c r="FC51" s="43"/>
      <c r="FD51" s="43"/>
      <c r="FE51" s="43"/>
      <c r="FF51" s="43"/>
      <c r="FG51" s="43"/>
      <c r="FI51" s="43"/>
      <c r="FJ51" s="43"/>
      <c r="FK51" s="43"/>
      <c r="FL51" s="43"/>
      <c r="FM51" s="43"/>
      <c r="FO51" s="43"/>
      <c r="FP51" s="43"/>
      <c r="FQ51" s="43"/>
      <c r="FR51" s="43"/>
      <c r="FS51" s="43"/>
      <c r="FU51" s="43"/>
      <c r="FV51" s="43"/>
      <c r="FW51" s="43"/>
      <c r="FX51" s="43"/>
      <c r="FY51" s="43"/>
      <c r="GA51" s="43"/>
      <c r="GB51" s="43"/>
      <c r="GC51" s="43"/>
      <c r="GD51" s="43"/>
      <c r="GE51" s="43"/>
      <c r="GG51" s="43"/>
      <c r="GH51" s="43"/>
      <c r="GI51" s="43"/>
      <c r="GJ51" s="43"/>
      <c r="GK51" s="43"/>
      <c r="GM51" s="77"/>
      <c r="GO51" s="43"/>
      <c r="GP51" s="43"/>
      <c r="GQ51" s="43"/>
      <c r="GR51" s="43"/>
      <c r="GS51" s="43"/>
      <c r="GT51" s="25"/>
      <c r="GU51" s="43"/>
      <c r="GV51" s="43"/>
      <c r="GW51" s="43"/>
      <c r="GX51" s="43"/>
      <c r="GY51" s="43"/>
      <c r="GZ51" s="25"/>
      <c r="HA51" s="43"/>
      <c r="HB51" s="43"/>
      <c r="HC51" s="43"/>
      <c r="HD51" s="43"/>
      <c r="HE51" s="43"/>
      <c r="HF51" s="25"/>
      <c r="HG51" s="43"/>
      <c r="HH51" s="43"/>
      <c r="HI51" s="43"/>
      <c r="HJ51" s="43"/>
      <c r="HK51" s="43"/>
      <c r="HL51" s="25"/>
      <c r="HM51" s="43"/>
      <c r="HN51" s="43"/>
      <c r="HO51" s="43"/>
      <c r="HP51" s="43"/>
      <c r="HQ51" s="43"/>
      <c r="HR51" s="25"/>
      <c r="HS51" s="43"/>
      <c r="HT51" s="43"/>
      <c r="HU51" s="43"/>
      <c r="HV51" s="43"/>
      <c r="HW51" s="43"/>
      <c r="HX51" s="25"/>
      <c r="HY51" s="77"/>
    </row>
    <row r="52" spans="1:233" ht="21.75" hidden="1" customHeight="1">
      <c r="A52" s="189">
        <f>--SUBTOTAL(2,CN$13:CN52)</f>
        <v>39</v>
      </c>
      <c r="B52" s="755" t="str">
        <f>IF(FILIACIÓN!B49="","",UPPER(FILIACIÓN!B49))</f>
        <v/>
      </c>
      <c r="C52" s="756"/>
      <c r="D52" s="757"/>
      <c r="E52" s="516" t="str">
        <f t="shared" si="3"/>
        <v/>
      </c>
      <c r="F52" s="161"/>
      <c r="G52" s="162"/>
      <c r="H52" s="162"/>
      <c r="I52" s="162"/>
      <c r="J52" s="162"/>
      <c r="K52" s="162"/>
      <c r="L52" s="162"/>
      <c r="M52" s="162"/>
      <c r="N52" s="162"/>
      <c r="O52" s="162"/>
      <c r="P52" s="162"/>
      <c r="Q52" s="162"/>
      <c r="R52" s="162"/>
      <c r="S52" s="162"/>
      <c r="T52" s="162"/>
      <c r="U52" s="305"/>
      <c r="V52" s="306"/>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162"/>
      <c r="BU52" s="162"/>
      <c r="BV52" s="162"/>
      <c r="BW52" s="163"/>
      <c r="BX52" s="180">
        <f t="shared" si="4"/>
        <v>0</v>
      </c>
      <c r="BY52" s="181">
        <f t="shared" si="5"/>
        <v>0</v>
      </c>
      <c r="BZ52" s="179">
        <f t="shared" si="0"/>
        <v>0</v>
      </c>
      <c r="CA52" s="186">
        <f t="shared" si="1"/>
        <v>0</v>
      </c>
      <c r="CB52" s="186">
        <f t="shared" si="6"/>
        <v>0</v>
      </c>
      <c r="CC52" s="526" t="str">
        <f>FILIACIÓN!Y49</f>
        <v/>
      </c>
      <c r="CD52" s="513" t="str">
        <f t="shared" si="2"/>
        <v/>
      </c>
      <c r="CE52" s="78"/>
      <c r="CF52" s="498"/>
      <c r="CG52" s="499"/>
      <c r="CH52" s="499"/>
      <c r="CI52" s="499"/>
      <c r="CJ52" s="499"/>
      <c r="CK52" s="43"/>
      <c r="CL52" s="43"/>
      <c r="CM52" s="43" t="str">
        <f>IF(FILIACIÓN!Z49="MOSTRAR","1","")</f>
        <v/>
      </c>
      <c r="CN52" s="43">
        <v>39</v>
      </c>
      <c r="CO52" s="43"/>
      <c r="CP52" s="43"/>
      <c r="CQ52" s="43"/>
      <c r="CR52" s="43"/>
      <c r="CS52" s="43"/>
      <c r="CU52" s="43"/>
      <c r="CV52" s="43"/>
      <c r="CW52" s="43"/>
      <c r="CX52" s="43"/>
      <c r="CY52" s="43"/>
      <c r="DA52" s="43"/>
      <c r="DB52" s="43"/>
      <c r="DC52" s="43"/>
      <c r="DD52" s="43"/>
      <c r="DE52" s="43"/>
      <c r="DG52" s="43"/>
      <c r="DH52" s="43"/>
      <c r="DI52" s="43"/>
      <c r="DJ52" s="43"/>
      <c r="DK52" s="43"/>
      <c r="DP52" s="43"/>
      <c r="DQ52" s="43"/>
      <c r="DR52" s="43"/>
      <c r="DS52" s="43"/>
      <c r="DT52" s="43"/>
      <c r="DV52" s="43"/>
      <c r="DW52" s="43"/>
      <c r="DX52" s="43"/>
      <c r="DY52" s="43"/>
      <c r="DZ52" s="43"/>
      <c r="EB52" s="43"/>
      <c r="EC52" s="43"/>
      <c r="ED52" s="43"/>
      <c r="EE52" s="43"/>
      <c r="EF52" s="43"/>
      <c r="EH52" s="43"/>
      <c r="EI52" s="43"/>
      <c r="EJ52" s="43"/>
      <c r="EK52" s="43"/>
      <c r="EL52" s="43"/>
      <c r="EN52" s="43"/>
      <c r="EO52" s="43"/>
      <c r="EP52" s="43"/>
      <c r="EQ52" s="43"/>
      <c r="ER52" s="43"/>
      <c r="ET52" s="43"/>
      <c r="EU52" s="43"/>
      <c r="EV52" s="43"/>
      <c r="EW52" s="43"/>
      <c r="EX52" s="43"/>
      <c r="EZ52" s="43"/>
      <c r="FC52" s="43"/>
      <c r="FD52" s="43"/>
      <c r="FE52" s="43"/>
      <c r="FF52" s="43"/>
      <c r="FG52" s="43"/>
      <c r="FI52" s="43"/>
      <c r="FJ52" s="43"/>
      <c r="FK52" s="43"/>
      <c r="FL52" s="43"/>
      <c r="FM52" s="43"/>
      <c r="FO52" s="43"/>
      <c r="FP52" s="43"/>
      <c r="FQ52" s="43"/>
      <c r="FR52" s="43"/>
      <c r="FS52" s="43"/>
      <c r="FU52" s="43"/>
      <c r="FV52" s="43"/>
      <c r="FW52" s="43"/>
      <c r="FX52" s="43"/>
      <c r="FY52" s="43"/>
      <c r="GA52" s="43"/>
      <c r="GB52" s="43"/>
      <c r="GC52" s="43"/>
      <c r="GD52" s="43"/>
      <c r="GE52" s="43"/>
      <c r="GG52" s="43"/>
      <c r="GH52" s="43"/>
      <c r="GI52" s="43"/>
      <c r="GJ52" s="43"/>
      <c r="GK52" s="43"/>
      <c r="GM52" s="77"/>
      <c r="GO52" s="43"/>
      <c r="GP52" s="43"/>
      <c r="GQ52" s="43"/>
      <c r="GR52" s="43"/>
      <c r="GS52" s="43"/>
      <c r="GT52" s="25"/>
      <c r="GU52" s="43"/>
      <c r="GV52" s="43"/>
      <c r="GW52" s="43"/>
      <c r="GX52" s="43"/>
      <c r="GY52" s="43"/>
      <c r="GZ52" s="25"/>
      <c r="HA52" s="43"/>
      <c r="HB52" s="43"/>
      <c r="HC52" s="43"/>
      <c r="HD52" s="43"/>
      <c r="HE52" s="43"/>
      <c r="HF52" s="25"/>
      <c r="HG52" s="43"/>
      <c r="HH52" s="43"/>
      <c r="HI52" s="43"/>
      <c r="HJ52" s="43"/>
      <c r="HK52" s="43"/>
      <c r="HL52" s="25"/>
      <c r="HM52" s="43"/>
      <c r="HN52" s="43"/>
      <c r="HO52" s="43"/>
      <c r="HP52" s="43"/>
      <c r="HQ52" s="43"/>
      <c r="HR52" s="25"/>
      <c r="HS52" s="43"/>
      <c r="HT52" s="43"/>
      <c r="HU52" s="43"/>
      <c r="HV52" s="43"/>
      <c r="HW52" s="43"/>
      <c r="HX52" s="25"/>
      <c r="HY52" s="77"/>
    </row>
    <row r="53" spans="1:233" ht="21.75" hidden="1" customHeight="1">
      <c r="A53" s="189">
        <f>--SUBTOTAL(2,CN$13:CN53)</f>
        <v>40</v>
      </c>
      <c r="B53" s="755" t="str">
        <f>IF(FILIACIÓN!B50="","",UPPER(FILIACIÓN!B50))</f>
        <v/>
      </c>
      <c r="C53" s="756"/>
      <c r="D53" s="757"/>
      <c r="E53" s="516" t="str">
        <f t="shared" si="3"/>
        <v/>
      </c>
      <c r="F53" s="161"/>
      <c r="G53" s="162"/>
      <c r="H53" s="162"/>
      <c r="I53" s="162"/>
      <c r="J53" s="162"/>
      <c r="K53" s="162"/>
      <c r="L53" s="162"/>
      <c r="M53" s="162"/>
      <c r="N53" s="162"/>
      <c r="O53" s="162"/>
      <c r="P53" s="162"/>
      <c r="Q53" s="162"/>
      <c r="R53" s="162"/>
      <c r="S53" s="162"/>
      <c r="T53" s="162"/>
      <c r="U53" s="305"/>
      <c r="V53" s="306"/>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162"/>
      <c r="BU53" s="162"/>
      <c r="BV53" s="162"/>
      <c r="BW53" s="163"/>
      <c r="BX53" s="180">
        <f t="shared" si="4"/>
        <v>0</v>
      </c>
      <c r="BY53" s="181">
        <f t="shared" si="5"/>
        <v>0</v>
      </c>
      <c r="BZ53" s="179">
        <f t="shared" si="0"/>
        <v>0</v>
      </c>
      <c r="CA53" s="186">
        <f t="shared" si="1"/>
        <v>0</v>
      </c>
      <c r="CB53" s="186">
        <f t="shared" si="6"/>
        <v>0</v>
      </c>
      <c r="CC53" s="526" t="str">
        <f>FILIACIÓN!Y50</f>
        <v/>
      </c>
      <c r="CD53" s="513" t="str">
        <f t="shared" si="2"/>
        <v/>
      </c>
      <c r="CE53" s="78"/>
      <c r="CF53" s="498"/>
      <c r="CG53" s="499"/>
      <c r="CH53" s="499"/>
      <c r="CI53" s="499"/>
      <c r="CJ53" s="499"/>
      <c r="CK53" s="43"/>
      <c r="CL53" s="43"/>
      <c r="CM53" s="43" t="str">
        <f>IF(FILIACIÓN!Z50="MOSTRAR","1","")</f>
        <v/>
      </c>
      <c r="CN53" s="43">
        <v>40</v>
      </c>
      <c r="CO53" s="43"/>
      <c r="CP53" s="43"/>
      <c r="CQ53" s="43"/>
      <c r="CR53" s="43"/>
      <c r="CS53" s="43"/>
      <c r="CU53" s="43"/>
      <c r="CV53" s="43"/>
      <c r="CW53" s="43"/>
      <c r="CX53" s="43"/>
      <c r="CY53" s="43"/>
      <c r="DA53" s="43"/>
      <c r="DB53" s="43"/>
      <c r="DC53" s="43"/>
      <c r="DD53" s="43"/>
      <c r="DE53" s="43"/>
      <c r="DG53" s="43"/>
      <c r="DH53" s="43"/>
      <c r="DI53" s="43"/>
      <c r="DJ53" s="43"/>
      <c r="DK53" s="43"/>
      <c r="DP53" s="43"/>
      <c r="DQ53" s="43"/>
      <c r="DR53" s="43"/>
      <c r="DS53" s="43"/>
      <c r="DT53" s="43"/>
      <c r="DV53" s="43"/>
      <c r="DW53" s="43"/>
      <c r="DX53" s="43"/>
      <c r="DY53" s="43"/>
      <c r="DZ53" s="43"/>
      <c r="EB53" s="43"/>
      <c r="EC53" s="43"/>
      <c r="ED53" s="43"/>
      <c r="EE53" s="43"/>
      <c r="EF53" s="43"/>
      <c r="EH53" s="43"/>
      <c r="EI53" s="43"/>
      <c r="EJ53" s="43"/>
      <c r="EK53" s="43"/>
      <c r="EL53" s="43"/>
      <c r="EN53" s="43"/>
      <c r="EO53" s="43"/>
      <c r="EP53" s="43"/>
      <c r="EQ53" s="43"/>
      <c r="ER53" s="43"/>
      <c r="ET53" s="43"/>
      <c r="EU53" s="43"/>
      <c r="EV53" s="43"/>
      <c r="EW53" s="43"/>
      <c r="EX53" s="43"/>
      <c r="EZ53" s="43"/>
      <c r="FC53" s="43"/>
      <c r="FD53" s="43"/>
      <c r="FE53" s="43"/>
      <c r="FF53" s="43"/>
      <c r="FG53" s="43"/>
      <c r="FI53" s="43"/>
      <c r="FJ53" s="43"/>
      <c r="FK53" s="43"/>
      <c r="FL53" s="43"/>
      <c r="FM53" s="43"/>
      <c r="FO53" s="43"/>
      <c r="FP53" s="43"/>
      <c r="FQ53" s="43"/>
      <c r="FR53" s="43"/>
      <c r="FS53" s="43"/>
      <c r="FU53" s="43"/>
      <c r="FV53" s="43"/>
      <c r="FW53" s="43"/>
      <c r="FX53" s="43"/>
      <c r="FY53" s="43"/>
      <c r="GA53" s="43"/>
      <c r="GB53" s="43"/>
      <c r="GC53" s="43"/>
      <c r="GD53" s="43"/>
      <c r="GE53" s="43"/>
      <c r="GG53" s="43"/>
      <c r="GH53" s="43"/>
      <c r="GI53" s="43"/>
      <c r="GJ53" s="43"/>
      <c r="GK53" s="43"/>
      <c r="GM53" s="77"/>
      <c r="GO53" s="43"/>
      <c r="GP53" s="43"/>
      <c r="GQ53" s="43"/>
      <c r="GR53" s="43"/>
      <c r="GS53" s="43"/>
      <c r="GT53" s="25"/>
      <c r="GU53" s="43"/>
      <c r="GV53" s="43"/>
      <c r="GW53" s="43"/>
      <c r="GX53" s="43"/>
      <c r="GY53" s="43"/>
      <c r="GZ53" s="25"/>
      <c r="HA53" s="43"/>
      <c r="HB53" s="43"/>
      <c r="HC53" s="43"/>
      <c r="HD53" s="43"/>
      <c r="HE53" s="43"/>
      <c r="HF53" s="25"/>
      <c r="HG53" s="43"/>
      <c r="HH53" s="43"/>
      <c r="HI53" s="43"/>
      <c r="HJ53" s="43"/>
      <c r="HK53" s="43"/>
      <c r="HL53" s="25"/>
      <c r="HM53" s="43"/>
      <c r="HN53" s="43"/>
      <c r="HO53" s="43"/>
      <c r="HP53" s="43"/>
      <c r="HQ53" s="43"/>
      <c r="HR53" s="25"/>
      <c r="HS53" s="43"/>
      <c r="HT53" s="43"/>
      <c r="HU53" s="43"/>
      <c r="HV53" s="43"/>
      <c r="HW53" s="43"/>
      <c r="HX53" s="25"/>
      <c r="HY53" s="77"/>
    </row>
    <row r="54" spans="1:233" ht="21.75" hidden="1" customHeight="1">
      <c r="A54" s="189">
        <f>--SUBTOTAL(2,CN$13:CN54)</f>
        <v>41</v>
      </c>
      <c r="B54" s="755" t="str">
        <f>IF(FILIACIÓN!B51="","",UPPER(FILIACIÓN!B51))</f>
        <v/>
      </c>
      <c r="C54" s="756"/>
      <c r="D54" s="757"/>
      <c r="E54" s="516" t="str">
        <f t="shared" si="3"/>
        <v/>
      </c>
      <c r="F54" s="161"/>
      <c r="G54" s="162"/>
      <c r="H54" s="162"/>
      <c r="I54" s="162"/>
      <c r="J54" s="162"/>
      <c r="K54" s="162"/>
      <c r="L54" s="162"/>
      <c r="M54" s="162"/>
      <c r="N54" s="162"/>
      <c r="O54" s="162"/>
      <c r="P54" s="162"/>
      <c r="Q54" s="162"/>
      <c r="R54" s="162"/>
      <c r="S54" s="162"/>
      <c r="T54" s="162"/>
      <c r="U54" s="305"/>
      <c r="V54" s="306"/>
      <c r="W54" s="162"/>
      <c r="X54" s="162"/>
      <c r="Y54" s="162"/>
      <c r="Z54" s="162"/>
      <c r="AA54" s="162"/>
      <c r="AB54" s="162"/>
      <c r="AC54" s="162"/>
      <c r="AD54" s="162"/>
      <c r="AE54" s="162"/>
      <c r="AF54" s="162"/>
      <c r="AG54" s="162"/>
      <c r="AH54" s="162"/>
      <c r="AI54" s="162"/>
      <c r="AJ54" s="162"/>
      <c r="AK54" s="162"/>
      <c r="AL54" s="162"/>
      <c r="AM54" s="162"/>
      <c r="AN54" s="162"/>
      <c r="AO54" s="162"/>
      <c r="AP54" s="162"/>
      <c r="AQ54" s="162"/>
      <c r="AR54" s="162"/>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162"/>
      <c r="BU54" s="162"/>
      <c r="BV54" s="162"/>
      <c r="BW54" s="163"/>
      <c r="BX54" s="180">
        <f t="shared" si="4"/>
        <v>0</v>
      </c>
      <c r="BY54" s="181">
        <f t="shared" si="5"/>
        <v>0</v>
      </c>
      <c r="BZ54" s="179">
        <f t="shared" si="0"/>
        <v>0</v>
      </c>
      <c r="CA54" s="186">
        <f t="shared" si="1"/>
        <v>0</v>
      </c>
      <c r="CB54" s="186">
        <f t="shared" si="6"/>
        <v>0</v>
      </c>
      <c r="CC54" s="526" t="str">
        <f>FILIACIÓN!Y51</f>
        <v/>
      </c>
      <c r="CD54" s="513" t="str">
        <f t="shared" si="2"/>
        <v/>
      </c>
      <c r="CE54" s="78"/>
      <c r="CF54" s="498"/>
      <c r="CG54" s="499"/>
      <c r="CH54" s="499"/>
      <c r="CI54" s="499"/>
      <c r="CJ54" s="499"/>
      <c r="CK54" s="43"/>
      <c r="CL54" s="43"/>
      <c r="CM54" s="43" t="str">
        <f>IF(FILIACIÓN!Z51="MOSTRAR","1","")</f>
        <v/>
      </c>
      <c r="CN54" s="43">
        <v>41</v>
      </c>
      <c r="CO54" s="43"/>
      <c r="CP54" s="43"/>
      <c r="CQ54" s="43"/>
      <c r="CR54" s="43"/>
      <c r="CS54" s="43"/>
      <c r="CU54" s="43"/>
      <c r="CV54" s="43"/>
      <c r="CW54" s="43"/>
      <c r="CX54" s="43"/>
      <c r="CY54" s="43"/>
      <c r="DA54" s="43"/>
      <c r="DB54" s="43"/>
      <c r="DC54" s="43"/>
      <c r="DD54" s="43"/>
      <c r="DE54" s="43"/>
      <c r="DG54" s="43"/>
      <c r="DH54" s="43"/>
      <c r="DI54" s="43"/>
      <c r="DJ54" s="43"/>
      <c r="DK54" s="43"/>
      <c r="DP54" s="43"/>
      <c r="DQ54" s="43"/>
      <c r="DR54" s="43"/>
      <c r="DS54" s="43"/>
      <c r="DT54" s="43"/>
      <c r="DV54" s="43"/>
      <c r="DW54" s="43"/>
      <c r="DX54" s="43"/>
      <c r="DY54" s="43"/>
      <c r="DZ54" s="43"/>
      <c r="EB54" s="43"/>
      <c r="EC54" s="43"/>
      <c r="ED54" s="43"/>
      <c r="EE54" s="43"/>
      <c r="EF54" s="43"/>
      <c r="EH54" s="43"/>
      <c r="EI54" s="43"/>
      <c r="EJ54" s="43"/>
      <c r="EK54" s="43"/>
      <c r="EL54" s="43"/>
      <c r="EN54" s="43"/>
      <c r="EO54" s="43"/>
      <c r="EP54" s="43"/>
      <c r="EQ54" s="43"/>
      <c r="ER54" s="43"/>
      <c r="ET54" s="43"/>
      <c r="EU54" s="43"/>
      <c r="EV54" s="43"/>
      <c r="EW54" s="43"/>
      <c r="EX54" s="43"/>
      <c r="EZ54" s="43"/>
      <c r="FC54" s="43"/>
      <c r="FD54" s="43"/>
      <c r="FE54" s="43"/>
      <c r="FF54" s="43"/>
      <c r="FG54" s="43"/>
      <c r="FI54" s="43"/>
      <c r="FJ54" s="43"/>
      <c r="FK54" s="43"/>
      <c r="FL54" s="43"/>
      <c r="FM54" s="43"/>
      <c r="FO54" s="43"/>
      <c r="FP54" s="43"/>
      <c r="FQ54" s="43"/>
      <c r="FR54" s="43"/>
      <c r="FS54" s="43"/>
      <c r="FU54" s="43"/>
      <c r="FV54" s="43"/>
      <c r="FW54" s="43"/>
      <c r="FX54" s="43"/>
      <c r="FY54" s="43"/>
      <c r="GA54" s="43"/>
      <c r="GB54" s="43"/>
      <c r="GC54" s="43"/>
      <c r="GD54" s="43"/>
      <c r="GE54" s="43"/>
      <c r="GG54" s="43"/>
      <c r="GH54" s="43"/>
      <c r="GI54" s="43"/>
      <c r="GJ54" s="43"/>
      <c r="GK54" s="43"/>
      <c r="GM54" s="77"/>
      <c r="GO54" s="43"/>
      <c r="GP54" s="43"/>
      <c r="GQ54" s="43"/>
      <c r="GR54" s="43"/>
      <c r="GS54" s="43"/>
      <c r="GT54" s="25"/>
      <c r="GU54" s="43"/>
      <c r="GV54" s="43"/>
      <c r="GW54" s="43"/>
      <c r="GX54" s="43"/>
      <c r="GY54" s="43"/>
      <c r="GZ54" s="25"/>
      <c r="HA54" s="43"/>
      <c r="HB54" s="43"/>
      <c r="HC54" s="43"/>
      <c r="HD54" s="43"/>
      <c r="HE54" s="43"/>
      <c r="HF54" s="25"/>
      <c r="HG54" s="43"/>
      <c r="HH54" s="43"/>
      <c r="HI54" s="43"/>
      <c r="HJ54" s="43"/>
      <c r="HK54" s="43"/>
      <c r="HL54" s="25"/>
      <c r="HM54" s="43"/>
      <c r="HN54" s="43"/>
      <c r="HO54" s="43"/>
      <c r="HP54" s="43"/>
      <c r="HQ54" s="43"/>
      <c r="HR54" s="25"/>
      <c r="HS54" s="43"/>
      <c r="HT54" s="43"/>
      <c r="HU54" s="43"/>
      <c r="HV54" s="43"/>
      <c r="HW54" s="43"/>
      <c r="HX54" s="25"/>
      <c r="HY54" s="77"/>
    </row>
    <row r="55" spans="1:233" ht="21.75" hidden="1" customHeight="1">
      <c r="A55" s="189">
        <f>--SUBTOTAL(2,CN$13:CN55)</f>
        <v>42</v>
      </c>
      <c r="B55" s="755" t="str">
        <f>IF(FILIACIÓN!B52="","",UPPER(FILIACIÓN!B52))</f>
        <v/>
      </c>
      <c r="C55" s="756"/>
      <c r="D55" s="757"/>
      <c r="E55" s="516" t="str">
        <f t="shared" si="3"/>
        <v/>
      </c>
      <c r="F55" s="161"/>
      <c r="G55" s="162"/>
      <c r="H55" s="162"/>
      <c r="I55" s="162"/>
      <c r="J55" s="162"/>
      <c r="K55" s="162"/>
      <c r="L55" s="162"/>
      <c r="M55" s="162"/>
      <c r="N55" s="162"/>
      <c r="O55" s="162"/>
      <c r="P55" s="162"/>
      <c r="Q55" s="162"/>
      <c r="R55" s="162"/>
      <c r="S55" s="162"/>
      <c r="T55" s="162"/>
      <c r="U55" s="305"/>
      <c r="V55" s="306"/>
      <c r="W55" s="162"/>
      <c r="X55" s="162"/>
      <c r="Y55" s="162"/>
      <c r="Z55" s="162"/>
      <c r="AA55" s="162"/>
      <c r="AB55" s="162"/>
      <c r="AC55" s="162"/>
      <c r="AD55" s="162"/>
      <c r="AE55" s="162"/>
      <c r="AF55" s="162"/>
      <c r="AG55" s="162"/>
      <c r="AH55" s="162"/>
      <c r="AI55" s="162"/>
      <c r="AJ55" s="162"/>
      <c r="AK55" s="162"/>
      <c r="AL55" s="162"/>
      <c r="AM55" s="162"/>
      <c r="AN55" s="162"/>
      <c r="AO55" s="162"/>
      <c r="AP55" s="162"/>
      <c r="AQ55" s="162"/>
      <c r="AR55" s="162"/>
      <c r="AS55" s="162"/>
      <c r="AT55" s="162"/>
      <c r="AU55" s="162"/>
      <c r="AV55" s="162"/>
      <c r="AW55" s="162"/>
      <c r="AX55" s="162"/>
      <c r="AY55" s="162"/>
      <c r="AZ55" s="162"/>
      <c r="BA55" s="162"/>
      <c r="BB55" s="162"/>
      <c r="BC55" s="162"/>
      <c r="BD55" s="162"/>
      <c r="BE55" s="162"/>
      <c r="BF55" s="162"/>
      <c r="BG55" s="162"/>
      <c r="BH55" s="162"/>
      <c r="BI55" s="162"/>
      <c r="BJ55" s="162"/>
      <c r="BK55" s="162"/>
      <c r="BL55" s="162"/>
      <c r="BM55" s="162"/>
      <c r="BN55" s="162"/>
      <c r="BO55" s="162"/>
      <c r="BP55" s="162"/>
      <c r="BQ55" s="162"/>
      <c r="BR55" s="162"/>
      <c r="BS55" s="162"/>
      <c r="BT55" s="162"/>
      <c r="BU55" s="162"/>
      <c r="BV55" s="162"/>
      <c r="BW55" s="163"/>
      <c r="BX55" s="180">
        <f t="shared" si="4"/>
        <v>0</v>
      </c>
      <c r="BY55" s="181">
        <f t="shared" si="5"/>
        <v>0</v>
      </c>
      <c r="BZ55" s="179">
        <f t="shared" si="0"/>
        <v>0</v>
      </c>
      <c r="CA55" s="186">
        <f t="shared" si="1"/>
        <v>0</v>
      </c>
      <c r="CB55" s="186">
        <f t="shared" si="6"/>
        <v>0</v>
      </c>
      <c r="CC55" s="526" t="str">
        <f>FILIACIÓN!Y52</f>
        <v/>
      </c>
      <c r="CD55" s="513" t="str">
        <f t="shared" si="2"/>
        <v/>
      </c>
      <c r="CE55" s="78"/>
      <c r="CF55" s="498"/>
      <c r="CG55" s="499"/>
      <c r="CH55" s="499"/>
      <c r="CI55" s="499"/>
      <c r="CJ55" s="499"/>
      <c r="CK55" s="43"/>
      <c r="CL55" s="43"/>
      <c r="CM55" s="43" t="str">
        <f>IF(FILIACIÓN!Z52="MOSTRAR","1","")</f>
        <v/>
      </c>
      <c r="CN55" s="43">
        <v>42</v>
      </c>
      <c r="CO55" s="43"/>
      <c r="CP55" s="43"/>
      <c r="CQ55" s="43"/>
      <c r="CR55" s="43"/>
      <c r="CS55" s="43"/>
      <c r="CU55" s="43"/>
      <c r="CV55" s="43"/>
      <c r="CW55" s="43"/>
      <c r="CX55" s="43"/>
      <c r="CY55" s="43"/>
      <c r="DA55" s="43"/>
      <c r="DB55" s="43"/>
      <c r="DC55" s="43"/>
      <c r="DD55" s="43"/>
      <c r="DE55" s="43"/>
      <c r="DG55" s="43"/>
      <c r="DH55" s="43"/>
      <c r="DI55" s="43"/>
      <c r="DJ55" s="43"/>
      <c r="DK55" s="43"/>
      <c r="DP55" s="43"/>
      <c r="DQ55" s="43"/>
      <c r="DR55" s="43"/>
      <c r="DS55" s="43"/>
      <c r="DT55" s="43"/>
      <c r="DV55" s="43"/>
      <c r="DW55" s="43"/>
      <c r="DX55" s="43"/>
      <c r="DY55" s="43"/>
      <c r="DZ55" s="43"/>
      <c r="EB55" s="43"/>
      <c r="EC55" s="43"/>
      <c r="ED55" s="43"/>
      <c r="EE55" s="43"/>
      <c r="EF55" s="43"/>
      <c r="EH55" s="43"/>
      <c r="EI55" s="43"/>
      <c r="EJ55" s="43"/>
      <c r="EK55" s="43"/>
      <c r="EL55" s="43"/>
      <c r="EN55" s="43"/>
      <c r="EO55" s="43"/>
      <c r="EP55" s="43"/>
      <c r="EQ55" s="43"/>
      <c r="ER55" s="43"/>
      <c r="ET55" s="43"/>
      <c r="EU55" s="43"/>
      <c r="EV55" s="43"/>
      <c r="EW55" s="43"/>
      <c r="EX55" s="43"/>
      <c r="EZ55" s="43"/>
      <c r="FC55" s="43"/>
      <c r="FD55" s="43"/>
      <c r="FE55" s="43"/>
      <c r="FF55" s="43"/>
      <c r="FG55" s="43"/>
      <c r="FI55" s="43"/>
      <c r="FJ55" s="43"/>
      <c r="FK55" s="43"/>
      <c r="FL55" s="43"/>
      <c r="FM55" s="43"/>
      <c r="FO55" s="43"/>
      <c r="FP55" s="43"/>
      <c r="FQ55" s="43"/>
      <c r="FR55" s="43"/>
      <c r="FS55" s="43"/>
      <c r="FU55" s="43"/>
      <c r="FV55" s="43"/>
      <c r="FW55" s="43"/>
      <c r="FX55" s="43"/>
      <c r="FY55" s="43"/>
      <c r="GA55" s="43"/>
      <c r="GB55" s="43"/>
      <c r="GC55" s="43"/>
      <c r="GD55" s="43"/>
      <c r="GE55" s="43"/>
      <c r="GG55" s="43"/>
      <c r="GH55" s="43"/>
      <c r="GI55" s="43"/>
      <c r="GJ55" s="43"/>
      <c r="GK55" s="43"/>
      <c r="GM55" s="77"/>
      <c r="GO55" s="43"/>
      <c r="GP55" s="43"/>
      <c r="GQ55" s="43"/>
      <c r="GR55" s="43"/>
      <c r="GS55" s="43"/>
      <c r="GT55" s="25"/>
      <c r="GU55" s="43"/>
      <c r="GV55" s="43"/>
      <c r="GW55" s="43"/>
      <c r="GX55" s="43"/>
      <c r="GY55" s="43"/>
      <c r="GZ55" s="25"/>
      <c r="HA55" s="43"/>
      <c r="HB55" s="43"/>
      <c r="HC55" s="43"/>
      <c r="HD55" s="43"/>
      <c r="HE55" s="43"/>
      <c r="HF55" s="25"/>
      <c r="HG55" s="43"/>
      <c r="HH55" s="43"/>
      <c r="HI55" s="43"/>
      <c r="HJ55" s="43"/>
      <c r="HK55" s="43"/>
      <c r="HL55" s="25"/>
      <c r="HM55" s="43"/>
      <c r="HN55" s="43"/>
      <c r="HO55" s="43"/>
      <c r="HP55" s="43"/>
      <c r="HQ55" s="43"/>
      <c r="HR55" s="25"/>
      <c r="HS55" s="43"/>
      <c r="HT55" s="43"/>
      <c r="HU55" s="43"/>
      <c r="HV55" s="43"/>
      <c r="HW55" s="43"/>
      <c r="HX55" s="25"/>
      <c r="HY55" s="77"/>
    </row>
    <row r="56" spans="1:233" ht="21.75" hidden="1" customHeight="1">
      <c r="A56" s="189">
        <f>--SUBTOTAL(2,CN$13:CN56)</f>
        <v>43</v>
      </c>
      <c r="B56" s="755" t="str">
        <f>IF(FILIACIÓN!B53="","",UPPER(FILIACIÓN!B53))</f>
        <v/>
      </c>
      <c r="C56" s="756"/>
      <c r="D56" s="757"/>
      <c r="E56" s="516" t="str">
        <f t="shared" si="3"/>
        <v/>
      </c>
      <c r="F56" s="161"/>
      <c r="G56" s="162"/>
      <c r="H56" s="162"/>
      <c r="I56" s="162"/>
      <c r="J56" s="162"/>
      <c r="K56" s="162"/>
      <c r="L56" s="162"/>
      <c r="M56" s="162"/>
      <c r="N56" s="162"/>
      <c r="O56" s="162"/>
      <c r="P56" s="162"/>
      <c r="Q56" s="162"/>
      <c r="R56" s="162"/>
      <c r="S56" s="162"/>
      <c r="T56" s="162"/>
      <c r="U56" s="305"/>
      <c r="V56" s="306"/>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c r="BS56" s="162"/>
      <c r="BT56" s="162"/>
      <c r="BU56" s="162"/>
      <c r="BV56" s="162"/>
      <c r="BW56" s="163"/>
      <c r="BX56" s="180">
        <f t="shared" si="4"/>
        <v>0</v>
      </c>
      <c r="BY56" s="181">
        <f t="shared" si="5"/>
        <v>0</v>
      </c>
      <c r="BZ56" s="179">
        <f t="shared" si="0"/>
        <v>0</v>
      </c>
      <c r="CA56" s="186">
        <f t="shared" si="1"/>
        <v>0</v>
      </c>
      <c r="CB56" s="186">
        <f t="shared" si="6"/>
        <v>0</v>
      </c>
      <c r="CC56" s="526" t="str">
        <f>FILIACIÓN!Y53</f>
        <v/>
      </c>
      <c r="CD56" s="513" t="str">
        <f t="shared" si="2"/>
        <v/>
      </c>
      <c r="CE56" s="78"/>
      <c r="CF56" s="498"/>
      <c r="CG56" s="499"/>
      <c r="CH56" s="499"/>
      <c r="CI56" s="499"/>
      <c r="CJ56" s="499"/>
      <c r="CK56" s="43"/>
      <c r="CL56" s="43"/>
      <c r="CM56" s="43" t="str">
        <f>IF(FILIACIÓN!Z53="MOSTRAR","1","")</f>
        <v/>
      </c>
      <c r="CN56" s="43">
        <v>43</v>
      </c>
      <c r="CO56" s="43"/>
      <c r="CP56" s="43"/>
      <c r="CQ56" s="43"/>
      <c r="CR56" s="43"/>
      <c r="CS56" s="43"/>
      <c r="CU56" s="43"/>
      <c r="CV56" s="43"/>
      <c r="CW56" s="43"/>
      <c r="CX56" s="43"/>
      <c r="CY56" s="43"/>
      <c r="DA56" s="43"/>
      <c r="DB56" s="43"/>
      <c r="DC56" s="43"/>
      <c r="DD56" s="43"/>
      <c r="DE56" s="43"/>
      <c r="DG56" s="43"/>
      <c r="DH56" s="43"/>
      <c r="DI56" s="43"/>
      <c r="DJ56" s="43"/>
      <c r="DK56" s="43"/>
      <c r="DP56" s="43"/>
      <c r="DQ56" s="43"/>
      <c r="DR56" s="43"/>
      <c r="DS56" s="43"/>
      <c r="DT56" s="43"/>
      <c r="DV56" s="43"/>
      <c r="DW56" s="43"/>
      <c r="DX56" s="43"/>
      <c r="DY56" s="43"/>
      <c r="DZ56" s="43"/>
      <c r="EB56" s="43"/>
      <c r="EC56" s="43"/>
      <c r="ED56" s="43"/>
      <c r="EE56" s="43"/>
      <c r="EF56" s="43"/>
      <c r="EH56" s="43"/>
      <c r="EI56" s="43"/>
      <c r="EJ56" s="43"/>
      <c r="EK56" s="43"/>
      <c r="EL56" s="43"/>
      <c r="EN56" s="43"/>
      <c r="EO56" s="43"/>
      <c r="EP56" s="43"/>
      <c r="EQ56" s="43"/>
      <c r="ER56" s="43"/>
      <c r="ET56" s="43"/>
      <c r="EU56" s="43"/>
      <c r="EV56" s="43"/>
      <c r="EW56" s="43"/>
      <c r="EX56" s="43"/>
      <c r="EZ56" s="43"/>
      <c r="FC56" s="43"/>
      <c r="FD56" s="43"/>
      <c r="FE56" s="43"/>
      <c r="FF56" s="43"/>
      <c r="FG56" s="43"/>
      <c r="FI56" s="43"/>
      <c r="FJ56" s="43"/>
      <c r="FK56" s="43"/>
      <c r="FL56" s="43"/>
      <c r="FM56" s="43"/>
      <c r="FO56" s="43"/>
      <c r="FP56" s="43"/>
      <c r="FQ56" s="43"/>
      <c r="FR56" s="43"/>
      <c r="FS56" s="43"/>
      <c r="FU56" s="43"/>
      <c r="FV56" s="43"/>
      <c r="FW56" s="43"/>
      <c r="FX56" s="43"/>
      <c r="FY56" s="43"/>
      <c r="GA56" s="43"/>
      <c r="GB56" s="43"/>
      <c r="GC56" s="43"/>
      <c r="GD56" s="43"/>
      <c r="GE56" s="43"/>
      <c r="GG56" s="43"/>
      <c r="GH56" s="43"/>
      <c r="GI56" s="43"/>
      <c r="GJ56" s="43"/>
      <c r="GK56" s="43"/>
      <c r="GM56" s="77"/>
      <c r="GO56" s="43"/>
      <c r="GP56" s="43"/>
      <c r="GQ56" s="43"/>
      <c r="GR56" s="43"/>
      <c r="GS56" s="43"/>
      <c r="GT56" s="25"/>
      <c r="GU56" s="43"/>
      <c r="GV56" s="43"/>
      <c r="GW56" s="43"/>
      <c r="GX56" s="43"/>
      <c r="GY56" s="43"/>
      <c r="GZ56" s="25"/>
      <c r="HA56" s="43"/>
      <c r="HB56" s="43"/>
      <c r="HC56" s="43"/>
      <c r="HD56" s="43"/>
      <c r="HE56" s="43"/>
      <c r="HF56" s="25"/>
      <c r="HG56" s="43"/>
      <c r="HH56" s="43"/>
      <c r="HI56" s="43"/>
      <c r="HJ56" s="43"/>
      <c r="HK56" s="43"/>
      <c r="HL56" s="25"/>
      <c r="HM56" s="43"/>
      <c r="HN56" s="43"/>
      <c r="HO56" s="43"/>
      <c r="HP56" s="43"/>
      <c r="HQ56" s="43"/>
      <c r="HR56" s="25"/>
      <c r="HS56" s="43"/>
      <c r="HT56" s="43"/>
      <c r="HU56" s="43"/>
      <c r="HV56" s="43"/>
      <c r="HW56" s="43"/>
      <c r="HX56" s="25"/>
      <c r="HY56" s="77"/>
    </row>
    <row r="57" spans="1:233" ht="21.75" hidden="1" customHeight="1">
      <c r="A57" s="189">
        <f>--SUBTOTAL(2,CN$13:CN57)</f>
        <v>44</v>
      </c>
      <c r="B57" s="755" t="str">
        <f>IF(FILIACIÓN!B54="","",UPPER(FILIACIÓN!B54))</f>
        <v/>
      </c>
      <c r="C57" s="756"/>
      <c r="D57" s="757"/>
      <c r="E57" s="516" t="str">
        <f t="shared" si="3"/>
        <v/>
      </c>
      <c r="F57" s="161"/>
      <c r="G57" s="162"/>
      <c r="H57" s="162"/>
      <c r="I57" s="162"/>
      <c r="J57" s="162"/>
      <c r="K57" s="162"/>
      <c r="L57" s="162"/>
      <c r="M57" s="162"/>
      <c r="N57" s="162"/>
      <c r="O57" s="162"/>
      <c r="P57" s="162"/>
      <c r="Q57" s="162"/>
      <c r="R57" s="162"/>
      <c r="S57" s="162"/>
      <c r="T57" s="162"/>
      <c r="U57" s="305"/>
      <c r="V57" s="306"/>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3"/>
      <c r="BX57" s="180">
        <f t="shared" ref="BX57:BX61" si="7">COUNTIF(F57:BW57,"L")</f>
        <v>0</v>
      </c>
      <c r="BY57" s="181">
        <f t="shared" ref="BY57:BY61" si="8">COUNTIF(F57:BW57,"F")</f>
        <v>0</v>
      </c>
      <c r="BZ57" s="179">
        <f t="shared" ref="BZ57:BZ61" si="9">COUNTIF(F57:BW57,"T")</f>
        <v>0</v>
      </c>
      <c r="CA57" s="186">
        <f t="shared" ref="CA57:CA61" si="10">COUNTIF(F57:BW57,"A")</f>
        <v>0</v>
      </c>
      <c r="CB57" s="186">
        <f t="shared" ref="CB57:CB61" si="11">SUM(BZ57:CA57)</f>
        <v>0</v>
      </c>
      <c r="CC57" s="526" t="str">
        <f>FILIACIÓN!Y54</f>
        <v/>
      </c>
      <c r="CD57" s="513" t="str">
        <f t="shared" ref="CD57:CD61" si="12">IFERROR(IF($CD$8="","",SUM(($B$70*BZ57)/$CD$8,($B$67*CA57)/$CD$8,($B$69*BX57)/$CD$8)),"")</f>
        <v/>
      </c>
      <c r="CE57" s="607"/>
      <c r="CF57" s="498"/>
      <c r="CG57" s="499"/>
      <c r="CH57" s="499"/>
      <c r="CI57" s="499"/>
      <c r="CJ57" s="499"/>
      <c r="CK57" s="43"/>
      <c r="CL57" s="43"/>
      <c r="CM57" s="43" t="str">
        <f>IF(FILIACIÓN!Z54="MOSTRAR","1","")</f>
        <v/>
      </c>
      <c r="CN57" s="43">
        <v>44</v>
      </c>
      <c r="CO57" s="43"/>
      <c r="CP57" s="43"/>
      <c r="CQ57" s="43"/>
      <c r="CR57" s="43"/>
      <c r="CS57" s="43"/>
      <c r="CU57" s="43"/>
      <c r="CV57" s="43"/>
      <c r="CW57" s="43"/>
      <c r="CX57" s="43"/>
      <c r="CY57" s="43"/>
      <c r="DA57" s="43"/>
      <c r="DB57" s="43"/>
      <c r="DC57" s="43"/>
      <c r="DD57" s="43"/>
      <c r="DE57" s="43"/>
      <c r="DG57" s="43"/>
      <c r="DH57" s="43"/>
      <c r="DI57" s="43"/>
      <c r="DJ57" s="43"/>
      <c r="DK57" s="43"/>
      <c r="DM57" s="606"/>
      <c r="DP57" s="43"/>
      <c r="DQ57" s="43"/>
      <c r="DR57" s="43"/>
      <c r="DS57" s="43"/>
      <c r="DT57" s="43"/>
      <c r="DV57" s="43"/>
      <c r="DW57" s="43"/>
      <c r="DX57" s="43"/>
      <c r="DY57" s="43"/>
      <c r="DZ57" s="43"/>
      <c r="EB57" s="43"/>
      <c r="EC57" s="43"/>
      <c r="ED57" s="43"/>
      <c r="EE57" s="43"/>
      <c r="EF57" s="43"/>
      <c r="EH57" s="43"/>
      <c r="EI57" s="43"/>
      <c r="EJ57" s="43"/>
      <c r="EK57" s="43"/>
      <c r="EL57" s="43"/>
      <c r="EN57" s="43"/>
      <c r="EO57" s="43"/>
      <c r="EP57" s="43"/>
      <c r="EQ57" s="43"/>
      <c r="ER57" s="43"/>
      <c r="ET57" s="43"/>
      <c r="EU57" s="43"/>
      <c r="EV57" s="43"/>
      <c r="EW57" s="43"/>
      <c r="EX57" s="43"/>
      <c r="EZ57" s="43"/>
      <c r="FC57" s="43"/>
      <c r="FD57" s="43"/>
      <c r="FE57" s="43"/>
      <c r="FF57" s="43"/>
      <c r="FG57" s="43"/>
      <c r="FI57" s="43"/>
      <c r="FJ57" s="43"/>
      <c r="FK57" s="43"/>
      <c r="FL57" s="43"/>
      <c r="FM57" s="43"/>
      <c r="FO57" s="43"/>
      <c r="FP57" s="43"/>
      <c r="FQ57" s="43"/>
      <c r="FR57" s="43"/>
      <c r="FS57" s="43"/>
      <c r="FU57" s="43"/>
      <c r="FV57" s="43"/>
      <c r="FW57" s="43"/>
      <c r="FX57" s="43"/>
      <c r="FY57" s="43"/>
      <c r="GA57" s="43"/>
      <c r="GB57" s="43"/>
      <c r="GC57" s="43"/>
      <c r="GD57" s="43"/>
      <c r="GE57" s="43"/>
      <c r="GG57" s="43"/>
      <c r="GH57" s="43"/>
      <c r="GI57" s="43"/>
      <c r="GJ57" s="43"/>
      <c r="GK57" s="43"/>
      <c r="GM57" s="606"/>
      <c r="GO57" s="43"/>
      <c r="GP57" s="43"/>
      <c r="GQ57" s="43"/>
      <c r="GR57" s="43"/>
      <c r="GS57" s="43"/>
      <c r="GT57" s="25"/>
      <c r="GU57" s="43"/>
      <c r="GV57" s="43"/>
      <c r="GW57" s="43"/>
      <c r="GX57" s="43"/>
      <c r="GY57" s="43"/>
      <c r="GZ57" s="25"/>
      <c r="HA57" s="43"/>
      <c r="HB57" s="43"/>
      <c r="HC57" s="43"/>
      <c r="HD57" s="43"/>
      <c r="HE57" s="43"/>
      <c r="HF57" s="25"/>
      <c r="HG57" s="43"/>
      <c r="HH57" s="43"/>
      <c r="HI57" s="43"/>
      <c r="HJ57" s="43"/>
      <c r="HK57" s="43"/>
      <c r="HL57" s="25"/>
      <c r="HM57" s="43"/>
      <c r="HN57" s="43"/>
      <c r="HO57" s="43"/>
      <c r="HP57" s="43"/>
      <c r="HQ57" s="43"/>
      <c r="HR57" s="25"/>
      <c r="HS57" s="43"/>
      <c r="HT57" s="43"/>
      <c r="HU57" s="43"/>
      <c r="HV57" s="43"/>
      <c r="HW57" s="43"/>
      <c r="HX57" s="25"/>
      <c r="HY57" s="606"/>
    </row>
    <row r="58" spans="1:233" ht="21.75" hidden="1" customHeight="1">
      <c r="A58" s="189">
        <f>--SUBTOTAL(2,CN$13:CN58)</f>
        <v>45</v>
      </c>
      <c r="B58" s="755" t="str">
        <f>IF(FILIACIÓN!B55="","",UPPER(FILIACIÓN!B55))</f>
        <v/>
      </c>
      <c r="C58" s="756"/>
      <c r="D58" s="757"/>
      <c r="E58" s="516" t="str">
        <f t="shared" si="3"/>
        <v/>
      </c>
      <c r="F58" s="161"/>
      <c r="G58" s="162"/>
      <c r="H58" s="162"/>
      <c r="I58" s="162"/>
      <c r="J58" s="162"/>
      <c r="K58" s="162"/>
      <c r="L58" s="162"/>
      <c r="M58" s="162"/>
      <c r="N58" s="162"/>
      <c r="O58" s="162"/>
      <c r="P58" s="162"/>
      <c r="Q58" s="162"/>
      <c r="R58" s="162"/>
      <c r="S58" s="162"/>
      <c r="T58" s="162"/>
      <c r="U58" s="305"/>
      <c r="V58" s="306"/>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c r="BS58" s="162"/>
      <c r="BT58" s="162"/>
      <c r="BU58" s="162"/>
      <c r="BV58" s="162"/>
      <c r="BW58" s="163"/>
      <c r="BX58" s="180">
        <f t="shared" si="7"/>
        <v>0</v>
      </c>
      <c r="BY58" s="181">
        <f t="shared" si="8"/>
        <v>0</v>
      </c>
      <c r="BZ58" s="179">
        <f t="shared" si="9"/>
        <v>0</v>
      </c>
      <c r="CA58" s="186">
        <f t="shared" si="10"/>
        <v>0</v>
      </c>
      <c r="CB58" s="186">
        <f t="shared" si="11"/>
        <v>0</v>
      </c>
      <c r="CC58" s="526" t="str">
        <f>FILIACIÓN!Y55</f>
        <v/>
      </c>
      <c r="CD58" s="513" t="str">
        <f t="shared" si="12"/>
        <v/>
      </c>
      <c r="CE58" s="607"/>
      <c r="CF58" s="498"/>
      <c r="CG58" s="499"/>
      <c r="CH58" s="499"/>
      <c r="CI58" s="499"/>
      <c r="CJ58" s="499"/>
      <c r="CK58" s="43"/>
      <c r="CL58" s="43"/>
      <c r="CM58" s="43" t="str">
        <f>IF(FILIACIÓN!Z55="MOSTRAR","1","")</f>
        <v/>
      </c>
      <c r="CN58" s="43">
        <v>45</v>
      </c>
      <c r="CO58" s="43"/>
      <c r="CP58" s="43"/>
      <c r="CQ58" s="43"/>
      <c r="CR58" s="43"/>
      <c r="CS58" s="43"/>
      <c r="CU58" s="43"/>
      <c r="CV58" s="43"/>
      <c r="CW58" s="43"/>
      <c r="CX58" s="43"/>
      <c r="CY58" s="43"/>
      <c r="DA58" s="43"/>
      <c r="DB58" s="43"/>
      <c r="DC58" s="43"/>
      <c r="DD58" s="43"/>
      <c r="DE58" s="43"/>
      <c r="DG58" s="43"/>
      <c r="DH58" s="43"/>
      <c r="DI58" s="43"/>
      <c r="DJ58" s="43"/>
      <c r="DK58" s="43"/>
      <c r="DM58" s="606"/>
      <c r="DP58" s="43"/>
      <c r="DQ58" s="43"/>
      <c r="DR58" s="43"/>
      <c r="DS58" s="43"/>
      <c r="DT58" s="43"/>
      <c r="DV58" s="43"/>
      <c r="DW58" s="43"/>
      <c r="DX58" s="43"/>
      <c r="DY58" s="43"/>
      <c r="DZ58" s="43"/>
      <c r="EB58" s="43"/>
      <c r="EC58" s="43"/>
      <c r="ED58" s="43"/>
      <c r="EE58" s="43"/>
      <c r="EF58" s="43"/>
      <c r="EH58" s="43"/>
      <c r="EI58" s="43"/>
      <c r="EJ58" s="43"/>
      <c r="EK58" s="43"/>
      <c r="EL58" s="43"/>
      <c r="EN58" s="43"/>
      <c r="EO58" s="43"/>
      <c r="EP58" s="43"/>
      <c r="EQ58" s="43"/>
      <c r="ER58" s="43"/>
      <c r="ET58" s="43"/>
      <c r="EU58" s="43"/>
      <c r="EV58" s="43"/>
      <c r="EW58" s="43"/>
      <c r="EX58" s="43"/>
      <c r="EZ58" s="43"/>
      <c r="FC58" s="43"/>
      <c r="FD58" s="43"/>
      <c r="FE58" s="43"/>
      <c r="FF58" s="43"/>
      <c r="FG58" s="43"/>
      <c r="FI58" s="43"/>
      <c r="FJ58" s="43"/>
      <c r="FK58" s="43"/>
      <c r="FL58" s="43"/>
      <c r="FM58" s="43"/>
      <c r="FO58" s="43"/>
      <c r="FP58" s="43"/>
      <c r="FQ58" s="43"/>
      <c r="FR58" s="43"/>
      <c r="FS58" s="43"/>
      <c r="FU58" s="43"/>
      <c r="FV58" s="43"/>
      <c r="FW58" s="43"/>
      <c r="FX58" s="43"/>
      <c r="FY58" s="43"/>
      <c r="GA58" s="43"/>
      <c r="GB58" s="43"/>
      <c r="GC58" s="43"/>
      <c r="GD58" s="43"/>
      <c r="GE58" s="43"/>
      <c r="GG58" s="43"/>
      <c r="GH58" s="43"/>
      <c r="GI58" s="43"/>
      <c r="GJ58" s="43"/>
      <c r="GK58" s="43"/>
      <c r="GM58" s="606"/>
      <c r="GO58" s="43"/>
      <c r="GP58" s="43"/>
      <c r="GQ58" s="43"/>
      <c r="GR58" s="43"/>
      <c r="GS58" s="43"/>
      <c r="GT58" s="25"/>
      <c r="GU58" s="43"/>
      <c r="GV58" s="43"/>
      <c r="GW58" s="43"/>
      <c r="GX58" s="43"/>
      <c r="GY58" s="43"/>
      <c r="GZ58" s="25"/>
      <c r="HA58" s="43"/>
      <c r="HB58" s="43"/>
      <c r="HC58" s="43"/>
      <c r="HD58" s="43"/>
      <c r="HE58" s="43"/>
      <c r="HF58" s="25"/>
      <c r="HG58" s="43"/>
      <c r="HH58" s="43"/>
      <c r="HI58" s="43"/>
      <c r="HJ58" s="43"/>
      <c r="HK58" s="43"/>
      <c r="HL58" s="25"/>
      <c r="HM58" s="43"/>
      <c r="HN58" s="43"/>
      <c r="HO58" s="43"/>
      <c r="HP58" s="43"/>
      <c r="HQ58" s="43"/>
      <c r="HR58" s="25"/>
      <c r="HS58" s="43"/>
      <c r="HT58" s="43"/>
      <c r="HU58" s="43"/>
      <c r="HV58" s="43"/>
      <c r="HW58" s="43"/>
      <c r="HX58" s="25"/>
      <c r="HY58" s="606"/>
    </row>
    <row r="59" spans="1:233" ht="21.75" hidden="1" customHeight="1">
      <c r="A59" s="189">
        <f>--SUBTOTAL(2,CN$13:CN59)</f>
        <v>46</v>
      </c>
      <c r="B59" s="755" t="str">
        <f>IF(FILIACIÓN!B56="","",UPPER(FILIACIÓN!B56))</f>
        <v/>
      </c>
      <c r="C59" s="756"/>
      <c r="D59" s="757"/>
      <c r="E59" s="516" t="str">
        <f t="shared" si="3"/>
        <v/>
      </c>
      <c r="F59" s="161"/>
      <c r="G59" s="162"/>
      <c r="H59" s="162"/>
      <c r="I59" s="162"/>
      <c r="J59" s="162"/>
      <c r="K59" s="162"/>
      <c r="L59" s="162"/>
      <c r="M59" s="162"/>
      <c r="N59" s="162"/>
      <c r="O59" s="162"/>
      <c r="P59" s="162"/>
      <c r="Q59" s="162"/>
      <c r="R59" s="162"/>
      <c r="S59" s="162"/>
      <c r="T59" s="162"/>
      <c r="U59" s="305"/>
      <c r="V59" s="306"/>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c r="BS59" s="162"/>
      <c r="BT59" s="162"/>
      <c r="BU59" s="162"/>
      <c r="BV59" s="162"/>
      <c r="BW59" s="163"/>
      <c r="BX59" s="180">
        <f t="shared" si="7"/>
        <v>0</v>
      </c>
      <c r="BY59" s="181">
        <f t="shared" si="8"/>
        <v>0</v>
      </c>
      <c r="BZ59" s="179">
        <f t="shared" si="9"/>
        <v>0</v>
      </c>
      <c r="CA59" s="186">
        <f t="shared" si="10"/>
        <v>0</v>
      </c>
      <c r="CB59" s="186">
        <f t="shared" si="11"/>
        <v>0</v>
      </c>
      <c r="CC59" s="526" t="str">
        <f>FILIACIÓN!Y56</f>
        <v/>
      </c>
      <c r="CD59" s="513" t="str">
        <f t="shared" si="12"/>
        <v/>
      </c>
      <c r="CE59" s="607"/>
      <c r="CF59" s="498"/>
      <c r="CG59" s="499"/>
      <c r="CH59" s="499"/>
      <c r="CI59" s="499"/>
      <c r="CJ59" s="499"/>
      <c r="CK59" s="43"/>
      <c r="CL59" s="43"/>
      <c r="CM59" s="43" t="str">
        <f>IF(FILIACIÓN!Z56="MOSTRAR","1","")</f>
        <v/>
      </c>
      <c r="CN59" s="43">
        <v>46</v>
      </c>
      <c r="CO59" s="43"/>
      <c r="CP59" s="43"/>
      <c r="CQ59" s="43"/>
      <c r="CR59" s="43"/>
      <c r="CS59" s="43"/>
      <c r="CU59" s="43"/>
      <c r="CV59" s="43"/>
      <c r="CW59" s="43"/>
      <c r="CX59" s="43"/>
      <c r="CY59" s="43"/>
      <c r="DA59" s="43"/>
      <c r="DB59" s="43"/>
      <c r="DC59" s="43"/>
      <c r="DD59" s="43"/>
      <c r="DE59" s="43"/>
      <c r="DG59" s="43"/>
      <c r="DH59" s="43"/>
      <c r="DI59" s="43"/>
      <c r="DJ59" s="43"/>
      <c r="DK59" s="43"/>
      <c r="DM59" s="606"/>
      <c r="DP59" s="43"/>
      <c r="DQ59" s="43"/>
      <c r="DR59" s="43"/>
      <c r="DS59" s="43"/>
      <c r="DT59" s="43"/>
      <c r="DV59" s="43"/>
      <c r="DW59" s="43"/>
      <c r="DX59" s="43"/>
      <c r="DY59" s="43"/>
      <c r="DZ59" s="43"/>
      <c r="EB59" s="43"/>
      <c r="EC59" s="43"/>
      <c r="ED59" s="43"/>
      <c r="EE59" s="43"/>
      <c r="EF59" s="43"/>
      <c r="EH59" s="43"/>
      <c r="EI59" s="43"/>
      <c r="EJ59" s="43"/>
      <c r="EK59" s="43"/>
      <c r="EL59" s="43"/>
      <c r="EN59" s="43"/>
      <c r="EO59" s="43"/>
      <c r="EP59" s="43"/>
      <c r="EQ59" s="43"/>
      <c r="ER59" s="43"/>
      <c r="ET59" s="43"/>
      <c r="EU59" s="43"/>
      <c r="EV59" s="43"/>
      <c r="EW59" s="43"/>
      <c r="EX59" s="43"/>
      <c r="EZ59" s="43"/>
      <c r="FC59" s="43"/>
      <c r="FD59" s="43"/>
      <c r="FE59" s="43"/>
      <c r="FF59" s="43"/>
      <c r="FG59" s="43"/>
      <c r="FI59" s="43"/>
      <c r="FJ59" s="43"/>
      <c r="FK59" s="43"/>
      <c r="FL59" s="43"/>
      <c r="FM59" s="43"/>
      <c r="FO59" s="43"/>
      <c r="FP59" s="43"/>
      <c r="FQ59" s="43"/>
      <c r="FR59" s="43"/>
      <c r="FS59" s="43"/>
      <c r="FU59" s="43"/>
      <c r="FV59" s="43"/>
      <c r="FW59" s="43"/>
      <c r="FX59" s="43"/>
      <c r="FY59" s="43"/>
      <c r="GA59" s="43"/>
      <c r="GB59" s="43"/>
      <c r="GC59" s="43"/>
      <c r="GD59" s="43"/>
      <c r="GE59" s="43"/>
      <c r="GG59" s="43"/>
      <c r="GH59" s="43"/>
      <c r="GI59" s="43"/>
      <c r="GJ59" s="43"/>
      <c r="GK59" s="43"/>
      <c r="GM59" s="606"/>
      <c r="GO59" s="43"/>
      <c r="GP59" s="43"/>
      <c r="GQ59" s="43"/>
      <c r="GR59" s="43"/>
      <c r="GS59" s="43"/>
      <c r="GT59" s="25"/>
      <c r="GU59" s="43"/>
      <c r="GV59" s="43"/>
      <c r="GW59" s="43"/>
      <c r="GX59" s="43"/>
      <c r="GY59" s="43"/>
      <c r="GZ59" s="25"/>
      <c r="HA59" s="43"/>
      <c r="HB59" s="43"/>
      <c r="HC59" s="43"/>
      <c r="HD59" s="43"/>
      <c r="HE59" s="43"/>
      <c r="HF59" s="25"/>
      <c r="HG59" s="43"/>
      <c r="HH59" s="43"/>
      <c r="HI59" s="43"/>
      <c r="HJ59" s="43"/>
      <c r="HK59" s="43"/>
      <c r="HL59" s="25"/>
      <c r="HM59" s="43"/>
      <c r="HN59" s="43"/>
      <c r="HO59" s="43"/>
      <c r="HP59" s="43"/>
      <c r="HQ59" s="43"/>
      <c r="HR59" s="25"/>
      <c r="HS59" s="43"/>
      <c r="HT59" s="43"/>
      <c r="HU59" s="43"/>
      <c r="HV59" s="43"/>
      <c r="HW59" s="43"/>
      <c r="HX59" s="25"/>
      <c r="HY59" s="606"/>
    </row>
    <row r="60" spans="1:233" ht="21.75" hidden="1" customHeight="1">
      <c r="A60" s="189">
        <f>--SUBTOTAL(2,CN$13:CN60)</f>
        <v>47</v>
      </c>
      <c r="B60" s="755" t="str">
        <f>IF(FILIACIÓN!B57="","",UPPER(FILIACIÓN!B57))</f>
        <v/>
      </c>
      <c r="C60" s="756"/>
      <c r="D60" s="757"/>
      <c r="E60" s="516" t="str">
        <f t="shared" si="3"/>
        <v/>
      </c>
      <c r="F60" s="161"/>
      <c r="G60" s="162"/>
      <c r="H60" s="162"/>
      <c r="I60" s="162"/>
      <c r="J60" s="162"/>
      <c r="K60" s="162"/>
      <c r="L60" s="162"/>
      <c r="M60" s="162"/>
      <c r="N60" s="162"/>
      <c r="O60" s="162"/>
      <c r="P60" s="162"/>
      <c r="Q60" s="162"/>
      <c r="R60" s="162"/>
      <c r="S60" s="162"/>
      <c r="T60" s="162"/>
      <c r="U60" s="305"/>
      <c r="V60" s="306"/>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3"/>
      <c r="BX60" s="180">
        <f t="shared" si="7"/>
        <v>0</v>
      </c>
      <c r="BY60" s="181">
        <f t="shared" si="8"/>
        <v>0</v>
      </c>
      <c r="BZ60" s="179">
        <f t="shared" si="9"/>
        <v>0</v>
      </c>
      <c r="CA60" s="186">
        <f t="shared" si="10"/>
        <v>0</v>
      </c>
      <c r="CB60" s="186">
        <f t="shared" si="11"/>
        <v>0</v>
      </c>
      <c r="CC60" s="526" t="str">
        <f>FILIACIÓN!Y57</f>
        <v/>
      </c>
      <c r="CD60" s="513" t="str">
        <f t="shared" si="12"/>
        <v/>
      </c>
      <c r="CE60" s="607"/>
      <c r="CF60" s="498"/>
      <c r="CG60" s="499"/>
      <c r="CH60" s="499"/>
      <c r="CI60" s="499"/>
      <c r="CJ60" s="499"/>
      <c r="CK60" s="43"/>
      <c r="CL60" s="43"/>
      <c r="CM60" s="43" t="str">
        <f>IF(FILIACIÓN!Z57="MOSTRAR","1","")</f>
        <v/>
      </c>
      <c r="CN60" s="43">
        <v>47</v>
      </c>
      <c r="CO60" s="43"/>
      <c r="CP60" s="43"/>
      <c r="CQ60" s="43"/>
      <c r="CR60" s="43"/>
      <c r="CS60" s="43"/>
      <c r="CU60" s="43"/>
      <c r="CV60" s="43"/>
      <c r="CW60" s="43"/>
      <c r="CX60" s="43"/>
      <c r="CY60" s="43"/>
      <c r="DA60" s="43"/>
      <c r="DB60" s="43"/>
      <c r="DC60" s="43"/>
      <c r="DD60" s="43"/>
      <c r="DE60" s="43"/>
      <c r="DG60" s="43"/>
      <c r="DH60" s="43"/>
      <c r="DI60" s="43"/>
      <c r="DJ60" s="43"/>
      <c r="DK60" s="43"/>
      <c r="DM60" s="606"/>
      <c r="DP60" s="43"/>
      <c r="DQ60" s="43"/>
      <c r="DR60" s="43"/>
      <c r="DS60" s="43"/>
      <c r="DT60" s="43"/>
      <c r="DV60" s="43"/>
      <c r="DW60" s="43"/>
      <c r="DX60" s="43"/>
      <c r="DY60" s="43"/>
      <c r="DZ60" s="43"/>
      <c r="EB60" s="43"/>
      <c r="EC60" s="43"/>
      <c r="ED60" s="43"/>
      <c r="EE60" s="43"/>
      <c r="EF60" s="43"/>
      <c r="EH60" s="43"/>
      <c r="EI60" s="43"/>
      <c r="EJ60" s="43"/>
      <c r="EK60" s="43"/>
      <c r="EL60" s="43"/>
      <c r="EN60" s="43"/>
      <c r="EO60" s="43"/>
      <c r="EP60" s="43"/>
      <c r="EQ60" s="43"/>
      <c r="ER60" s="43"/>
      <c r="ET60" s="43"/>
      <c r="EU60" s="43"/>
      <c r="EV60" s="43"/>
      <c r="EW60" s="43"/>
      <c r="EX60" s="43"/>
      <c r="EZ60" s="43"/>
      <c r="FC60" s="43"/>
      <c r="FD60" s="43"/>
      <c r="FE60" s="43"/>
      <c r="FF60" s="43"/>
      <c r="FG60" s="43"/>
      <c r="FI60" s="43"/>
      <c r="FJ60" s="43"/>
      <c r="FK60" s="43"/>
      <c r="FL60" s="43"/>
      <c r="FM60" s="43"/>
      <c r="FO60" s="43"/>
      <c r="FP60" s="43"/>
      <c r="FQ60" s="43"/>
      <c r="FR60" s="43"/>
      <c r="FS60" s="43"/>
      <c r="FU60" s="43"/>
      <c r="FV60" s="43"/>
      <c r="FW60" s="43"/>
      <c r="FX60" s="43"/>
      <c r="FY60" s="43"/>
      <c r="GA60" s="43"/>
      <c r="GB60" s="43"/>
      <c r="GC60" s="43"/>
      <c r="GD60" s="43"/>
      <c r="GE60" s="43"/>
      <c r="GG60" s="43"/>
      <c r="GH60" s="43"/>
      <c r="GI60" s="43"/>
      <c r="GJ60" s="43"/>
      <c r="GK60" s="43"/>
      <c r="GM60" s="606"/>
      <c r="GO60" s="43"/>
      <c r="GP60" s="43"/>
      <c r="GQ60" s="43"/>
      <c r="GR60" s="43"/>
      <c r="GS60" s="43"/>
      <c r="GT60" s="25"/>
      <c r="GU60" s="43"/>
      <c r="GV60" s="43"/>
      <c r="GW60" s="43"/>
      <c r="GX60" s="43"/>
      <c r="GY60" s="43"/>
      <c r="GZ60" s="25"/>
      <c r="HA60" s="43"/>
      <c r="HB60" s="43"/>
      <c r="HC60" s="43"/>
      <c r="HD60" s="43"/>
      <c r="HE60" s="43"/>
      <c r="HF60" s="25"/>
      <c r="HG60" s="43"/>
      <c r="HH60" s="43"/>
      <c r="HI60" s="43"/>
      <c r="HJ60" s="43"/>
      <c r="HK60" s="43"/>
      <c r="HL60" s="25"/>
      <c r="HM60" s="43"/>
      <c r="HN60" s="43"/>
      <c r="HO60" s="43"/>
      <c r="HP60" s="43"/>
      <c r="HQ60" s="43"/>
      <c r="HR60" s="25"/>
      <c r="HS60" s="43"/>
      <c r="HT60" s="43"/>
      <c r="HU60" s="43"/>
      <c r="HV60" s="43"/>
      <c r="HW60" s="43"/>
      <c r="HX60" s="25"/>
      <c r="HY60" s="606"/>
    </row>
    <row r="61" spans="1:233" ht="21.75" hidden="1" customHeight="1">
      <c r="A61" s="189">
        <f>--SUBTOTAL(2,CN$13:CN61)</f>
        <v>48</v>
      </c>
      <c r="B61" s="755" t="str">
        <f>IF(FILIACIÓN!B58="","",UPPER(FILIACIÓN!B58))</f>
        <v/>
      </c>
      <c r="C61" s="756"/>
      <c r="D61" s="757"/>
      <c r="E61" s="516" t="str">
        <f t="shared" si="3"/>
        <v/>
      </c>
      <c r="F61" s="161"/>
      <c r="G61" s="162"/>
      <c r="H61" s="162"/>
      <c r="I61" s="162"/>
      <c r="J61" s="162"/>
      <c r="K61" s="162"/>
      <c r="L61" s="162"/>
      <c r="M61" s="162"/>
      <c r="N61" s="162"/>
      <c r="O61" s="162"/>
      <c r="P61" s="162"/>
      <c r="Q61" s="162"/>
      <c r="R61" s="162"/>
      <c r="S61" s="162"/>
      <c r="T61" s="162"/>
      <c r="U61" s="305"/>
      <c r="V61" s="306"/>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c r="BS61" s="162"/>
      <c r="BT61" s="162"/>
      <c r="BU61" s="162"/>
      <c r="BV61" s="162"/>
      <c r="BW61" s="163"/>
      <c r="BX61" s="180">
        <f t="shared" si="7"/>
        <v>0</v>
      </c>
      <c r="BY61" s="181">
        <f t="shared" si="8"/>
        <v>0</v>
      </c>
      <c r="BZ61" s="179">
        <f t="shared" si="9"/>
        <v>0</v>
      </c>
      <c r="CA61" s="186">
        <f t="shared" si="10"/>
        <v>0</v>
      </c>
      <c r="CB61" s="186">
        <f t="shared" si="11"/>
        <v>0</v>
      </c>
      <c r="CC61" s="526" t="str">
        <f>FILIACIÓN!Y58</f>
        <v/>
      </c>
      <c r="CD61" s="513" t="str">
        <f t="shared" si="12"/>
        <v/>
      </c>
      <c r="CE61" s="607"/>
      <c r="CF61" s="498"/>
      <c r="CG61" s="499"/>
      <c r="CH61" s="499"/>
      <c r="CI61" s="499"/>
      <c r="CJ61" s="499"/>
      <c r="CK61" s="43"/>
      <c r="CL61" s="43"/>
      <c r="CM61" s="43" t="str">
        <f>IF(FILIACIÓN!Z58="MOSTRAR","1","")</f>
        <v/>
      </c>
      <c r="CN61" s="43">
        <v>48</v>
      </c>
      <c r="CO61" s="43"/>
      <c r="CP61" s="43"/>
      <c r="CQ61" s="43"/>
      <c r="CR61" s="43"/>
      <c r="CS61" s="43"/>
      <c r="CU61" s="43"/>
      <c r="CV61" s="43"/>
      <c r="CW61" s="43"/>
      <c r="CX61" s="43"/>
      <c r="CY61" s="43"/>
      <c r="DA61" s="43"/>
      <c r="DB61" s="43"/>
      <c r="DC61" s="43"/>
      <c r="DD61" s="43"/>
      <c r="DE61" s="43"/>
      <c r="DG61" s="43"/>
      <c r="DH61" s="43"/>
      <c r="DI61" s="43"/>
      <c r="DJ61" s="43"/>
      <c r="DK61" s="43"/>
      <c r="DM61" s="606"/>
      <c r="DP61" s="43"/>
      <c r="DQ61" s="43"/>
      <c r="DR61" s="43"/>
      <c r="DS61" s="43"/>
      <c r="DT61" s="43"/>
      <c r="DV61" s="43"/>
      <c r="DW61" s="43"/>
      <c r="DX61" s="43"/>
      <c r="DY61" s="43"/>
      <c r="DZ61" s="43"/>
      <c r="EB61" s="43"/>
      <c r="EC61" s="43"/>
      <c r="ED61" s="43"/>
      <c r="EE61" s="43"/>
      <c r="EF61" s="43"/>
      <c r="EH61" s="43"/>
      <c r="EI61" s="43"/>
      <c r="EJ61" s="43"/>
      <c r="EK61" s="43"/>
      <c r="EL61" s="43"/>
      <c r="EN61" s="43"/>
      <c r="EO61" s="43"/>
      <c r="EP61" s="43"/>
      <c r="EQ61" s="43"/>
      <c r="ER61" s="43"/>
      <c r="ET61" s="43"/>
      <c r="EU61" s="43"/>
      <c r="EV61" s="43"/>
      <c r="EW61" s="43"/>
      <c r="EX61" s="43"/>
      <c r="EZ61" s="43"/>
      <c r="FC61" s="43"/>
      <c r="FD61" s="43"/>
      <c r="FE61" s="43"/>
      <c r="FF61" s="43"/>
      <c r="FG61" s="43"/>
      <c r="FI61" s="43"/>
      <c r="FJ61" s="43"/>
      <c r="FK61" s="43"/>
      <c r="FL61" s="43"/>
      <c r="FM61" s="43"/>
      <c r="FO61" s="43"/>
      <c r="FP61" s="43"/>
      <c r="FQ61" s="43"/>
      <c r="FR61" s="43"/>
      <c r="FS61" s="43"/>
      <c r="FU61" s="43"/>
      <c r="FV61" s="43"/>
      <c r="FW61" s="43"/>
      <c r="FX61" s="43"/>
      <c r="FY61" s="43"/>
      <c r="GA61" s="43"/>
      <c r="GB61" s="43"/>
      <c r="GC61" s="43"/>
      <c r="GD61" s="43"/>
      <c r="GE61" s="43"/>
      <c r="GG61" s="43"/>
      <c r="GH61" s="43"/>
      <c r="GI61" s="43"/>
      <c r="GJ61" s="43"/>
      <c r="GK61" s="43"/>
      <c r="GM61" s="606"/>
      <c r="GO61" s="43"/>
      <c r="GP61" s="43"/>
      <c r="GQ61" s="43"/>
      <c r="GR61" s="43"/>
      <c r="GS61" s="43"/>
      <c r="GT61" s="25"/>
      <c r="GU61" s="43"/>
      <c r="GV61" s="43"/>
      <c r="GW61" s="43"/>
      <c r="GX61" s="43"/>
      <c r="GY61" s="43"/>
      <c r="GZ61" s="25"/>
      <c r="HA61" s="43"/>
      <c r="HB61" s="43"/>
      <c r="HC61" s="43"/>
      <c r="HD61" s="43"/>
      <c r="HE61" s="43"/>
      <c r="HF61" s="25"/>
      <c r="HG61" s="43"/>
      <c r="HH61" s="43"/>
      <c r="HI61" s="43"/>
      <c r="HJ61" s="43"/>
      <c r="HK61" s="43"/>
      <c r="HL61" s="25"/>
      <c r="HM61" s="43"/>
      <c r="HN61" s="43"/>
      <c r="HO61" s="43"/>
      <c r="HP61" s="43"/>
      <c r="HQ61" s="43"/>
      <c r="HR61" s="25"/>
      <c r="HS61" s="43"/>
      <c r="HT61" s="43"/>
      <c r="HU61" s="43"/>
      <c r="HV61" s="43"/>
      <c r="HW61" s="43"/>
      <c r="HX61" s="25"/>
      <c r="HY61" s="606"/>
    </row>
    <row r="62" spans="1:233" ht="21.75" hidden="1" customHeight="1">
      <c r="A62" s="189">
        <f>--SUBTOTAL(2,CN$13:CN62)</f>
        <v>49</v>
      </c>
      <c r="B62" s="755" t="str">
        <f>IF(FILIACIÓN!B59="","",UPPER(FILIACIÓN!B59))</f>
        <v/>
      </c>
      <c r="C62" s="756"/>
      <c r="D62" s="757"/>
      <c r="E62" s="516" t="str">
        <f t="shared" si="3"/>
        <v/>
      </c>
      <c r="F62" s="161"/>
      <c r="G62" s="162"/>
      <c r="H62" s="162"/>
      <c r="I62" s="162"/>
      <c r="J62" s="162"/>
      <c r="K62" s="162"/>
      <c r="L62" s="162"/>
      <c r="M62" s="162"/>
      <c r="N62" s="162"/>
      <c r="O62" s="162"/>
      <c r="P62" s="162"/>
      <c r="Q62" s="162"/>
      <c r="R62" s="162"/>
      <c r="S62" s="162"/>
      <c r="T62" s="162"/>
      <c r="U62" s="305"/>
      <c r="V62" s="306"/>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c r="BS62" s="162"/>
      <c r="BT62" s="162"/>
      <c r="BU62" s="162"/>
      <c r="BV62" s="162"/>
      <c r="BW62" s="163"/>
      <c r="BX62" s="180">
        <f t="shared" si="4"/>
        <v>0</v>
      </c>
      <c r="BY62" s="181">
        <f t="shared" si="5"/>
        <v>0</v>
      </c>
      <c r="BZ62" s="179">
        <f t="shared" si="0"/>
        <v>0</v>
      </c>
      <c r="CA62" s="186">
        <f t="shared" si="1"/>
        <v>0</v>
      </c>
      <c r="CB62" s="186">
        <f t="shared" si="6"/>
        <v>0</v>
      </c>
      <c r="CC62" s="526" t="str">
        <f>FILIACIÓN!Y59</f>
        <v/>
      </c>
      <c r="CD62" s="513" t="str">
        <f>IFERROR(IF($CD$8="","",SUM(($B$70*BZ62)/$CD$8,($B$67*CA62)/$CD$8,($B$69*BX62)/$CD$8)),"")</f>
        <v/>
      </c>
      <c r="CE62" s="78"/>
      <c r="CF62" s="498"/>
      <c r="CG62" s="499"/>
      <c r="CH62" s="499"/>
      <c r="CI62" s="499"/>
      <c r="CJ62" s="499"/>
      <c r="CK62" s="43"/>
      <c r="CL62" s="43"/>
      <c r="CM62" s="43" t="str">
        <f>IF(FILIACIÓN!Z59="MOSTRAR","1","")</f>
        <v/>
      </c>
      <c r="CN62" s="43">
        <v>49</v>
      </c>
      <c r="CO62" s="43"/>
      <c r="CP62" s="43"/>
      <c r="CQ62" s="43"/>
      <c r="CR62" s="43"/>
      <c r="CS62" s="43"/>
      <c r="CU62" s="43"/>
      <c r="CV62" s="43"/>
      <c r="CW62" s="43"/>
      <c r="CX62" s="43"/>
      <c r="CY62" s="43"/>
      <c r="DA62" s="43"/>
      <c r="DB62" s="43"/>
      <c r="DC62" s="43"/>
      <c r="DD62" s="43"/>
      <c r="DE62" s="43"/>
      <c r="DG62" s="43"/>
      <c r="DH62" s="43"/>
      <c r="DI62" s="43"/>
      <c r="DJ62" s="43"/>
      <c r="DK62" s="43"/>
      <c r="DP62" s="43"/>
      <c r="DQ62" s="43"/>
      <c r="DR62" s="43"/>
      <c r="DS62" s="43"/>
      <c r="DT62" s="43"/>
      <c r="DV62" s="43"/>
      <c r="DW62" s="43"/>
      <c r="DX62" s="43"/>
      <c r="DY62" s="43"/>
      <c r="DZ62" s="43"/>
      <c r="EB62" s="43"/>
      <c r="EC62" s="43"/>
      <c r="ED62" s="43"/>
      <c r="EE62" s="43"/>
      <c r="EF62" s="43"/>
      <c r="EH62" s="43"/>
      <c r="EI62" s="43"/>
      <c r="EJ62" s="43"/>
      <c r="EK62" s="43"/>
      <c r="EL62" s="43"/>
      <c r="EN62" s="43"/>
      <c r="EO62" s="43"/>
      <c r="EP62" s="43"/>
      <c r="EQ62" s="43"/>
      <c r="ER62" s="43"/>
      <c r="ET62" s="43"/>
      <c r="EU62" s="43"/>
      <c r="EV62" s="43"/>
      <c r="EW62" s="43"/>
      <c r="EX62" s="43"/>
      <c r="EZ62" s="43"/>
      <c r="FC62" s="43"/>
      <c r="FD62" s="43"/>
      <c r="FE62" s="43"/>
      <c r="FF62" s="43"/>
      <c r="FG62" s="43"/>
      <c r="FI62" s="43"/>
      <c r="FJ62" s="43"/>
      <c r="FK62" s="43"/>
      <c r="FL62" s="43"/>
      <c r="FM62" s="43"/>
      <c r="FO62" s="43"/>
      <c r="FP62" s="43"/>
      <c r="FQ62" s="43"/>
      <c r="FR62" s="43"/>
      <c r="FS62" s="43"/>
      <c r="FU62" s="43"/>
      <c r="FV62" s="43"/>
      <c r="FW62" s="43"/>
      <c r="FX62" s="43"/>
      <c r="FY62" s="43"/>
      <c r="GA62" s="43"/>
      <c r="GB62" s="43"/>
      <c r="GC62" s="43"/>
      <c r="GD62" s="43"/>
      <c r="GE62" s="43"/>
      <c r="GG62" s="43"/>
      <c r="GH62" s="43"/>
      <c r="GI62" s="43"/>
      <c r="GJ62" s="43"/>
      <c r="GK62" s="43"/>
      <c r="GM62" s="77"/>
      <c r="GO62" s="43"/>
      <c r="GP62" s="43"/>
      <c r="GQ62" s="43"/>
      <c r="GR62" s="43"/>
      <c r="GS62" s="43"/>
      <c r="GT62" s="25"/>
      <c r="GU62" s="43"/>
      <c r="GV62" s="43"/>
      <c r="GW62" s="43"/>
      <c r="GX62" s="43"/>
      <c r="GY62" s="43"/>
      <c r="GZ62" s="25"/>
      <c r="HA62" s="43"/>
      <c r="HB62" s="43"/>
      <c r="HC62" s="43"/>
      <c r="HD62" s="43"/>
      <c r="HE62" s="43"/>
      <c r="HF62" s="25"/>
      <c r="HG62" s="43"/>
      <c r="HH62" s="43"/>
      <c r="HI62" s="43"/>
      <c r="HJ62" s="43"/>
      <c r="HK62" s="43"/>
      <c r="HL62" s="25"/>
      <c r="HM62" s="43"/>
      <c r="HN62" s="43"/>
      <c r="HO62" s="43"/>
      <c r="HP62" s="43"/>
      <c r="HQ62" s="43"/>
      <c r="HR62" s="25"/>
      <c r="HS62" s="43"/>
      <c r="HT62" s="43"/>
      <c r="HU62" s="43"/>
      <c r="HV62" s="43"/>
      <c r="HW62" s="43"/>
      <c r="HX62" s="25"/>
      <c r="HY62" s="77"/>
    </row>
    <row r="63" spans="1:233" ht="21.75" hidden="1" customHeight="1" thickBot="1">
      <c r="A63" s="190">
        <f>--SUBTOTAL(2,CN$13:CN63)</f>
        <v>50</v>
      </c>
      <c r="B63" s="761" t="str">
        <f>IF(FILIACIÓN!B60="","",UPPER(FILIACIÓN!B60))</f>
        <v/>
      </c>
      <c r="C63" s="762"/>
      <c r="D63" s="763"/>
      <c r="E63" s="517" t="str">
        <f t="shared" si="3"/>
        <v/>
      </c>
      <c r="F63" s="164"/>
      <c r="G63" s="165"/>
      <c r="H63" s="165"/>
      <c r="I63" s="165"/>
      <c r="J63" s="165"/>
      <c r="K63" s="165"/>
      <c r="L63" s="165"/>
      <c r="M63" s="165"/>
      <c r="N63" s="165"/>
      <c r="O63" s="165"/>
      <c r="P63" s="165"/>
      <c r="Q63" s="165"/>
      <c r="R63" s="165"/>
      <c r="S63" s="165"/>
      <c r="T63" s="165"/>
      <c r="U63" s="307"/>
      <c r="V63" s="308"/>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6"/>
      <c r="BX63" s="183">
        <f t="shared" si="4"/>
        <v>0</v>
      </c>
      <c r="BY63" s="184">
        <f t="shared" si="5"/>
        <v>0</v>
      </c>
      <c r="BZ63" s="182">
        <f t="shared" si="0"/>
        <v>0</v>
      </c>
      <c r="CA63" s="187">
        <f t="shared" si="1"/>
        <v>0</v>
      </c>
      <c r="CB63" s="187">
        <f t="shared" ref="CB63" si="13">SUM(BZ63:CA63)</f>
        <v>0</v>
      </c>
      <c r="CC63" s="527" t="str">
        <f>FILIACIÓN!Y60</f>
        <v/>
      </c>
      <c r="CD63" s="514" t="str">
        <f>IFERROR(IF($CD$8="","",SUM(($B$70*BZ63)/$CD$8,($B$67*CA63)/$CD$8,($B$69*BX63)/$CD$8)),"")</f>
        <v/>
      </c>
      <c r="CE63" s="126"/>
      <c r="CF63" s="500"/>
      <c r="CG63" s="501"/>
      <c r="CH63" s="501"/>
      <c r="CI63" s="501"/>
      <c r="CJ63" s="501"/>
      <c r="CK63" s="43"/>
      <c r="CL63" s="43"/>
      <c r="CM63" s="43" t="str">
        <f>IF(FILIACIÓN!Z60="MOSTRAR","1","")</f>
        <v/>
      </c>
      <c r="CN63" s="43">
        <v>50</v>
      </c>
      <c r="CO63" s="43"/>
      <c r="CP63" s="43"/>
      <c r="CQ63" s="43"/>
      <c r="CR63" s="43"/>
      <c r="CS63" s="43"/>
      <c r="CU63" s="43"/>
      <c r="CV63" s="43"/>
      <c r="CW63" s="43"/>
      <c r="CX63" s="43"/>
      <c r="CY63" s="43"/>
      <c r="DA63" s="43"/>
      <c r="DB63" s="43"/>
      <c r="DC63" s="43"/>
      <c r="DD63" s="43"/>
      <c r="DE63" s="43"/>
      <c r="DG63" s="43"/>
      <c r="DH63" s="43"/>
      <c r="DI63" s="43"/>
      <c r="DJ63" s="43"/>
      <c r="DK63" s="43"/>
      <c r="DM63" s="125"/>
      <c r="DP63" s="43"/>
      <c r="DQ63" s="43"/>
      <c r="DR63" s="43"/>
      <c r="DS63" s="43"/>
      <c r="DT63" s="43"/>
      <c r="DV63" s="43"/>
      <c r="DW63" s="43"/>
      <c r="DX63" s="43"/>
      <c r="DY63" s="43"/>
      <c r="DZ63" s="43"/>
      <c r="EB63" s="43"/>
      <c r="EC63" s="43"/>
      <c r="ED63" s="43"/>
      <c r="EE63" s="43"/>
      <c r="EF63" s="43"/>
      <c r="EH63" s="43"/>
      <c r="EI63" s="43"/>
      <c r="EJ63" s="43"/>
      <c r="EK63" s="43"/>
      <c r="EL63" s="43"/>
      <c r="EN63" s="43"/>
      <c r="EO63" s="43"/>
      <c r="EP63" s="43"/>
      <c r="EQ63" s="43"/>
      <c r="ER63" s="43"/>
      <c r="ET63" s="43"/>
      <c r="EU63" s="43"/>
      <c r="EV63" s="43"/>
      <c r="EW63" s="43"/>
      <c r="EX63" s="43"/>
      <c r="EZ63" s="43"/>
      <c r="FC63" s="43"/>
      <c r="FD63" s="43"/>
      <c r="FE63" s="43"/>
      <c r="FF63" s="43"/>
      <c r="FG63" s="43"/>
      <c r="FI63" s="43"/>
      <c r="FJ63" s="43"/>
      <c r="FK63" s="43"/>
      <c r="FL63" s="43"/>
      <c r="FM63" s="43"/>
      <c r="FO63" s="43"/>
      <c r="FP63" s="43"/>
      <c r="FQ63" s="43"/>
      <c r="FR63" s="43"/>
      <c r="FS63" s="43"/>
      <c r="FU63" s="43"/>
      <c r="FV63" s="43"/>
      <c r="FW63" s="43"/>
      <c r="FX63" s="43"/>
      <c r="FY63" s="43"/>
      <c r="GA63" s="43"/>
      <c r="GB63" s="43"/>
      <c r="GC63" s="43"/>
      <c r="GD63" s="43"/>
      <c r="GE63" s="43"/>
      <c r="GG63" s="43"/>
      <c r="GH63" s="43"/>
      <c r="GI63" s="43"/>
      <c r="GJ63" s="43"/>
      <c r="GK63" s="43"/>
      <c r="GM63" s="125"/>
      <c r="GO63" s="43"/>
      <c r="GP63" s="43"/>
      <c r="GQ63" s="43"/>
      <c r="GR63" s="43"/>
      <c r="GS63" s="43"/>
      <c r="GT63" s="25"/>
      <c r="GU63" s="43"/>
      <c r="GV63" s="43"/>
      <c r="GW63" s="43"/>
      <c r="GX63" s="43"/>
      <c r="GY63" s="43"/>
      <c r="GZ63" s="25"/>
      <c r="HA63" s="43"/>
      <c r="HB63" s="43"/>
      <c r="HC63" s="43"/>
      <c r="HD63" s="43"/>
      <c r="HE63" s="43"/>
      <c r="HF63" s="25"/>
      <c r="HG63" s="43"/>
      <c r="HH63" s="43"/>
      <c r="HI63" s="43"/>
      <c r="HJ63" s="43"/>
      <c r="HK63" s="43"/>
      <c r="HL63" s="25"/>
      <c r="HM63" s="43"/>
      <c r="HN63" s="43"/>
      <c r="HO63" s="43"/>
      <c r="HP63" s="43"/>
      <c r="HQ63" s="43"/>
      <c r="HR63" s="25"/>
      <c r="HS63" s="43"/>
      <c r="HT63" s="43"/>
      <c r="HU63" s="43"/>
      <c r="HV63" s="43"/>
      <c r="HW63" s="43"/>
      <c r="HX63" s="25"/>
      <c r="HY63" s="125"/>
    </row>
    <row r="64" spans="1:233" ht="20.25" customHeight="1" thickBot="1">
      <c r="A64" s="97"/>
      <c r="B64" s="73"/>
      <c r="C64" s="73"/>
      <c r="D64" s="359" t="s">
        <v>178</v>
      </c>
      <c r="E64" s="490"/>
      <c r="F64" s="127">
        <f t="shared" ref="F64:BV64" si="14">SUM(COUNTIF(F14:F63,"A"),COUNTIF(F14:F63,"T"))</f>
        <v>0</v>
      </c>
      <c r="G64" s="128">
        <f t="shared" si="14"/>
        <v>0</v>
      </c>
      <c r="H64" s="128">
        <f t="shared" si="14"/>
        <v>0</v>
      </c>
      <c r="I64" s="128">
        <f t="shared" si="14"/>
        <v>0</v>
      </c>
      <c r="J64" s="128">
        <f t="shared" si="14"/>
        <v>0</v>
      </c>
      <c r="K64" s="128">
        <f t="shared" si="14"/>
        <v>0</v>
      </c>
      <c r="L64" s="128">
        <f t="shared" si="14"/>
        <v>0</v>
      </c>
      <c r="M64" s="129">
        <f t="shared" si="14"/>
        <v>0</v>
      </c>
      <c r="N64" s="129">
        <f t="shared" si="14"/>
        <v>0</v>
      </c>
      <c r="O64" s="129">
        <f t="shared" si="14"/>
        <v>0</v>
      </c>
      <c r="P64" s="129">
        <f t="shared" si="14"/>
        <v>0</v>
      </c>
      <c r="Q64" s="129">
        <f t="shared" si="14"/>
        <v>0</v>
      </c>
      <c r="R64" s="129">
        <f t="shared" si="14"/>
        <v>0</v>
      </c>
      <c r="S64" s="129">
        <f t="shared" si="14"/>
        <v>0</v>
      </c>
      <c r="T64" s="129">
        <f t="shared" si="14"/>
        <v>0</v>
      </c>
      <c r="U64" s="129">
        <f t="shared" si="14"/>
        <v>0</v>
      </c>
      <c r="V64" s="128">
        <f t="shared" si="14"/>
        <v>0</v>
      </c>
      <c r="W64" s="128">
        <f t="shared" si="14"/>
        <v>0</v>
      </c>
      <c r="X64" s="128">
        <f t="shared" si="14"/>
        <v>0</v>
      </c>
      <c r="Y64" s="128">
        <f t="shared" si="14"/>
        <v>0</v>
      </c>
      <c r="Z64" s="128">
        <f t="shared" si="14"/>
        <v>0</v>
      </c>
      <c r="AA64" s="128">
        <f t="shared" si="14"/>
        <v>0</v>
      </c>
      <c r="AB64" s="128">
        <f t="shared" si="14"/>
        <v>0</v>
      </c>
      <c r="AC64" s="128">
        <f t="shared" si="14"/>
        <v>0</v>
      </c>
      <c r="AD64" s="128">
        <f t="shared" si="14"/>
        <v>0</v>
      </c>
      <c r="AE64" s="128">
        <f t="shared" si="14"/>
        <v>0</v>
      </c>
      <c r="AF64" s="128">
        <f t="shared" si="14"/>
        <v>0</v>
      </c>
      <c r="AG64" s="128">
        <f t="shared" si="14"/>
        <v>0</v>
      </c>
      <c r="AH64" s="128">
        <f t="shared" si="14"/>
        <v>0</v>
      </c>
      <c r="AI64" s="128">
        <f t="shared" si="14"/>
        <v>0</v>
      </c>
      <c r="AJ64" s="128">
        <f t="shared" si="14"/>
        <v>0</v>
      </c>
      <c r="AK64" s="128">
        <f t="shared" si="14"/>
        <v>0</v>
      </c>
      <c r="AL64" s="128">
        <f t="shared" si="14"/>
        <v>0</v>
      </c>
      <c r="AM64" s="128">
        <f t="shared" si="14"/>
        <v>0</v>
      </c>
      <c r="AN64" s="128">
        <f t="shared" si="14"/>
        <v>0</v>
      </c>
      <c r="AO64" s="128">
        <f t="shared" si="14"/>
        <v>0</v>
      </c>
      <c r="AP64" s="128">
        <f t="shared" si="14"/>
        <v>0</v>
      </c>
      <c r="AQ64" s="128">
        <f t="shared" si="14"/>
        <v>0</v>
      </c>
      <c r="AR64" s="128">
        <f t="shared" ref="AR64:BU64" si="15">SUM(COUNTIF(AR14:AR63,"A"),COUNTIF(AR14:AR63,"T"))</f>
        <v>0</v>
      </c>
      <c r="AS64" s="128">
        <f t="shared" si="15"/>
        <v>0</v>
      </c>
      <c r="AT64" s="128">
        <f t="shared" si="15"/>
        <v>0</v>
      </c>
      <c r="AU64" s="128">
        <f t="shared" si="15"/>
        <v>0</v>
      </c>
      <c r="AV64" s="128">
        <f t="shared" si="15"/>
        <v>0</v>
      </c>
      <c r="AW64" s="128">
        <f t="shared" si="15"/>
        <v>0</v>
      </c>
      <c r="AX64" s="128">
        <f t="shared" si="15"/>
        <v>0</v>
      </c>
      <c r="AY64" s="128">
        <f t="shared" si="15"/>
        <v>0</v>
      </c>
      <c r="AZ64" s="128">
        <f t="shared" si="15"/>
        <v>0</v>
      </c>
      <c r="BA64" s="128">
        <f t="shared" si="15"/>
        <v>0</v>
      </c>
      <c r="BB64" s="128">
        <f t="shared" si="15"/>
        <v>0</v>
      </c>
      <c r="BC64" s="128">
        <f t="shared" si="15"/>
        <v>0</v>
      </c>
      <c r="BD64" s="128">
        <f t="shared" si="15"/>
        <v>0</v>
      </c>
      <c r="BE64" s="128">
        <f t="shared" si="15"/>
        <v>0</v>
      </c>
      <c r="BF64" s="128">
        <f t="shared" si="15"/>
        <v>0</v>
      </c>
      <c r="BG64" s="128">
        <f t="shared" si="15"/>
        <v>0</v>
      </c>
      <c r="BH64" s="128">
        <f t="shared" si="15"/>
        <v>0</v>
      </c>
      <c r="BI64" s="128">
        <f t="shared" si="15"/>
        <v>0</v>
      </c>
      <c r="BJ64" s="128">
        <f t="shared" si="15"/>
        <v>0</v>
      </c>
      <c r="BK64" s="128">
        <f t="shared" si="15"/>
        <v>0</v>
      </c>
      <c r="BL64" s="128">
        <f t="shared" si="15"/>
        <v>0</v>
      </c>
      <c r="BM64" s="128">
        <f t="shared" si="15"/>
        <v>0</v>
      </c>
      <c r="BN64" s="128">
        <f t="shared" si="15"/>
        <v>0</v>
      </c>
      <c r="BO64" s="128">
        <f t="shared" si="15"/>
        <v>0</v>
      </c>
      <c r="BP64" s="128">
        <f t="shared" si="15"/>
        <v>0</v>
      </c>
      <c r="BQ64" s="128">
        <f t="shared" si="15"/>
        <v>0</v>
      </c>
      <c r="BR64" s="128">
        <f t="shared" si="15"/>
        <v>0</v>
      </c>
      <c r="BS64" s="128">
        <f t="shared" si="15"/>
        <v>0</v>
      </c>
      <c r="BT64" s="128">
        <f t="shared" si="15"/>
        <v>0</v>
      </c>
      <c r="BU64" s="128">
        <f t="shared" si="15"/>
        <v>0</v>
      </c>
      <c r="BV64" s="128">
        <f t="shared" si="14"/>
        <v>0</v>
      </c>
      <c r="BW64" s="130">
        <f t="shared" ref="BW64" si="16">SUM(COUNTIF(BW14:BW63,"A"),COUNTIF(BW14:BW63,"T"))</f>
        <v>0</v>
      </c>
      <c r="BX64" s="99"/>
      <c r="BY64" s="99"/>
      <c r="BZ64" s="98"/>
      <c r="CA64" s="98"/>
      <c r="CB64" s="98"/>
      <c r="CC64" s="24">
        <f>COUNTIF(CC14:CC63,"EFECTIVO")</f>
        <v>0</v>
      </c>
      <c r="CD64" s="96"/>
      <c r="CE64" s="95"/>
      <c r="CF64" s="94"/>
      <c r="CG64" s="43"/>
      <c r="CH64" s="43"/>
      <c r="CI64" s="43"/>
      <c r="CJ64" s="43"/>
      <c r="CK64" s="43"/>
      <c r="CL64" s="43"/>
      <c r="CM64" s="43"/>
      <c r="CO64" s="43"/>
      <c r="CP64" s="43"/>
      <c r="CQ64" s="43"/>
      <c r="CR64" s="43"/>
      <c r="CS64" s="43"/>
      <c r="CU64" s="43"/>
      <c r="CV64" s="43"/>
      <c r="CW64" s="43"/>
      <c r="CX64" s="43"/>
      <c r="CY64" s="43"/>
      <c r="DA64" s="43"/>
      <c r="DB64" s="43"/>
      <c r="DC64" s="43"/>
      <c r="DD64" s="43"/>
      <c r="DE64" s="43"/>
      <c r="DG64" s="43"/>
      <c r="DH64" s="43"/>
      <c r="DI64" s="43"/>
      <c r="DJ64" s="43"/>
      <c r="DK64" s="43"/>
      <c r="DM64" s="94"/>
      <c r="DP64" s="43"/>
      <c r="DQ64" s="43"/>
      <c r="DR64" s="43"/>
      <c r="DS64" s="43"/>
      <c r="DT64" s="43"/>
      <c r="DV64" s="43"/>
      <c r="DW64" s="43"/>
      <c r="DX64" s="43"/>
      <c r="DY64" s="43"/>
      <c r="DZ64" s="43"/>
      <c r="EB64" s="43"/>
      <c r="EC64" s="43"/>
      <c r="ED64" s="43"/>
      <c r="EE64" s="43"/>
      <c r="EF64" s="43"/>
      <c r="EH64" s="43"/>
      <c r="EI64" s="43"/>
      <c r="EJ64" s="43"/>
      <c r="EK64" s="43"/>
      <c r="EL64" s="43"/>
      <c r="EN64" s="43"/>
      <c r="EO64" s="43"/>
      <c r="EP64" s="43"/>
      <c r="EQ64" s="43"/>
      <c r="ER64" s="43"/>
      <c r="ET64" s="43"/>
      <c r="EU64" s="43"/>
      <c r="EV64" s="43"/>
      <c r="EW64" s="43"/>
      <c r="EX64" s="43"/>
      <c r="EZ64" s="43"/>
      <c r="FC64" s="43"/>
      <c r="FD64" s="43"/>
      <c r="FE64" s="43"/>
      <c r="FF64" s="43"/>
      <c r="FG64" s="43"/>
      <c r="FI64" s="43"/>
      <c r="FJ64" s="43"/>
      <c r="FK64" s="43"/>
      <c r="FL64" s="43"/>
      <c r="FM64" s="43"/>
      <c r="FO64" s="43"/>
      <c r="FP64" s="43"/>
      <c r="FQ64" s="43"/>
      <c r="FR64" s="43"/>
      <c r="FS64" s="43"/>
      <c r="FU64" s="43"/>
      <c r="FV64" s="43"/>
      <c r="FW64" s="43"/>
      <c r="FX64" s="43"/>
      <c r="FY64" s="43"/>
      <c r="GA64" s="43"/>
      <c r="GB64" s="43"/>
      <c r="GC64" s="43"/>
      <c r="GD64" s="43"/>
      <c r="GE64" s="43"/>
      <c r="GG64" s="43"/>
      <c r="GH64" s="43"/>
      <c r="GI64" s="43"/>
      <c r="GJ64" s="43"/>
      <c r="GK64" s="43"/>
      <c r="GM64" s="94"/>
      <c r="GO64" s="43"/>
      <c r="GP64" s="43"/>
      <c r="GQ64" s="43"/>
      <c r="GR64" s="43"/>
      <c r="GS64" s="43"/>
      <c r="GT64" s="25"/>
      <c r="GU64" s="43"/>
      <c r="GV64" s="43"/>
      <c r="GW64" s="43"/>
      <c r="GX64" s="43"/>
      <c r="GY64" s="43"/>
      <c r="GZ64" s="25"/>
      <c r="HA64" s="43"/>
      <c r="HB64" s="43"/>
      <c r="HC64" s="43"/>
      <c r="HD64" s="43"/>
      <c r="HE64" s="43"/>
      <c r="HF64" s="25"/>
      <c r="HG64" s="43"/>
      <c r="HH64" s="43"/>
      <c r="HI64" s="43"/>
      <c r="HJ64" s="43"/>
      <c r="HK64" s="43"/>
      <c r="HL64" s="25"/>
      <c r="HM64" s="43"/>
      <c r="HN64" s="43"/>
      <c r="HO64" s="43"/>
      <c r="HP64" s="43"/>
      <c r="HQ64" s="43"/>
      <c r="HR64" s="25"/>
      <c r="HS64" s="43"/>
      <c r="HT64" s="43"/>
      <c r="HU64" s="43"/>
      <c r="HV64" s="43"/>
      <c r="HW64" s="43"/>
      <c r="HX64" s="25"/>
      <c r="HY64" s="94"/>
    </row>
    <row r="65" spans="1:233" ht="20.25" customHeight="1" thickBot="1">
      <c r="A65" s="97"/>
      <c r="B65" s="73"/>
      <c r="C65" s="73"/>
      <c r="D65" s="518" t="s">
        <v>177</v>
      </c>
      <c r="E65" s="519"/>
      <c r="F65" s="520">
        <f>SUM(COUNTIF(F14:F63,"F"),COUNTIF(F14:F63,"L"))</f>
        <v>0</v>
      </c>
      <c r="G65" s="521">
        <f>SUM(COUNTIF(G14:G63,"F"),COUNTIF(G14:G63,"L"))</f>
        <v>0</v>
      </c>
      <c r="H65" s="521">
        <f t="shared" ref="H65:BV65" si="17">SUM(COUNTIF(H14:H63,"F"),COUNTIF(H14:H63,"L"))</f>
        <v>0</v>
      </c>
      <c r="I65" s="521">
        <f t="shared" si="17"/>
        <v>0</v>
      </c>
      <c r="J65" s="521">
        <f t="shared" si="17"/>
        <v>0</v>
      </c>
      <c r="K65" s="521">
        <f t="shared" si="17"/>
        <v>0</v>
      </c>
      <c r="L65" s="521">
        <f t="shared" si="17"/>
        <v>0</v>
      </c>
      <c r="M65" s="521">
        <f t="shared" si="17"/>
        <v>0</v>
      </c>
      <c r="N65" s="521">
        <f t="shared" si="17"/>
        <v>0</v>
      </c>
      <c r="O65" s="521">
        <f t="shared" si="17"/>
        <v>0</v>
      </c>
      <c r="P65" s="521">
        <f t="shared" si="17"/>
        <v>0</v>
      </c>
      <c r="Q65" s="521">
        <f t="shared" si="17"/>
        <v>0</v>
      </c>
      <c r="R65" s="521">
        <f t="shared" si="17"/>
        <v>0</v>
      </c>
      <c r="S65" s="521">
        <f t="shared" si="17"/>
        <v>0</v>
      </c>
      <c r="T65" s="521">
        <f t="shared" si="17"/>
        <v>0</v>
      </c>
      <c r="U65" s="521">
        <f t="shared" si="17"/>
        <v>0</v>
      </c>
      <c r="V65" s="521">
        <f t="shared" si="17"/>
        <v>0</v>
      </c>
      <c r="W65" s="521">
        <f t="shared" si="17"/>
        <v>0</v>
      </c>
      <c r="X65" s="521">
        <f t="shared" si="17"/>
        <v>0</v>
      </c>
      <c r="Y65" s="521">
        <f t="shared" si="17"/>
        <v>0</v>
      </c>
      <c r="Z65" s="521">
        <f t="shared" si="17"/>
        <v>0</v>
      </c>
      <c r="AA65" s="521">
        <f t="shared" si="17"/>
        <v>0</v>
      </c>
      <c r="AB65" s="521">
        <f t="shared" si="17"/>
        <v>0</v>
      </c>
      <c r="AC65" s="521">
        <f t="shared" si="17"/>
        <v>0</v>
      </c>
      <c r="AD65" s="521">
        <f t="shared" si="17"/>
        <v>0</v>
      </c>
      <c r="AE65" s="521">
        <f t="shared" si="17"/>
        <v>0</v>
      </c>
      <c r="AF65" s="521">
        <f t="shared" si="17"/>
        <v>0</v>
      </c>
      <c r="AG65" s="521">
        <f t="shared" si="17"/>
        <v>0</v>
      </c>
      <c r="AH65" s="521">
        <f t="shared" si="17"/>
        <v>0</v>
      </c>
      <c r="AI65" s="521">
        <f t="shared" si="17"/>
        <v>0</v>
      </c>
      <c r="AJ65" s="521">
        <f t="shared" si="17"/>
        <v>0</v>
      </c>
      <c r="AK65" s="521">
        <f t="shared" si="17"/>
        <v>0</v>
      </c>
      <c r="AL65" s="521">
        <f t="shared" si="17"/>
        <v>0</v>
      </c>
      <c r="AM65" s="521">
        <f t="shared" si="17"/>
        <v>0</v>
      </c>
      <c r="AN65" s="521">
        <f t="shared" si="17"/>
        <v>0</v>
      </c>
      <c r="AO65" s="521">
        <f t="shared" si="17"/>
        <v>0</v>
      </c>
      <c r="AP65" s="521">
        <f t="shared" si="17"/>
        <v>0</v>
      </c>
      <c r="AQ65" s="521">
        <f t="shared" si="17"/>
        <v>0</v>
      </c>
      <c r="AR65" s="521">
        <f t="shared" ref="AR65:BU65" si="18">SUM(COUNTIF(AR14:AR63,"F"),COUNTIF(AR14:AR63,"L"))</f>
        <v>0</v>
      </c>
      <c r="AS65" s="521">
        <f t="shared" si="18"/>
        <v>0</v>
      </c>
      <c r="AT65" s="521">
        <f t="shared" si="18"/>
        <v>0</v>
      </c>
      <c r="AU65" s="521">
        <f t="shared" si="18"/>
        <v>0</v>
      </c>
      <c r="AV65" s="521">
        <f t="shared" si="18"/>
        <v>0</v>
      </c>
      <c r="AW65" s="521">
        <f t="shared" si="18"/>
        <v>0</v>
      </c>
      <c r="AX65" s="521">
        <f t="shared" si="18"/>
        <v>0</v>
      </c>
      <c r="AY65" s="521">
        <f t="shared" si="18"/>
        <v>0</v>
      </c>
      <c r="AZ65" s="521">
        <f t="shared" si="18"/>
        <v>0</v>
      </c>
      <c r="BA65" s="521">
        <f t="shared" si="18"/>
        <v>0</v>
      </c>
      <c r="BB65" s="521">
        <f t="shared" si="18"/>
        <v>0</v>
      </c>
      <c r="BC65" s="521">
        <f t="shared" si="18"/>
        <v>0</v>
      </c>
      <c r="BD65" s="521">
        <f t="shared" si="18"/>
        <v>0</v>
      </c>
      <c r="BE65" s="521">
        <f t="shared" si="18"/>
        <v>0</v>
      </c>
      <c r="BF65" s="521">
        <f t="shared" si="18"/>
        <v>0</v>
      </c>
      <c r="BG65" s="521">
        <f t="shared" si="18"/>
        <v>0</v>
      </c>
      <c r="BH65" s="521">
        <f t="shared" si="18"/>
        <v>0</v>
      </c>
      <c r="BI65" s="521">
        <f t="shared" si="18"/>
        <v>0</v>
      </c>
      <c r="BJ65" s="521">
        <f t="shared" si="18"/>
        <v>0</v>
      </c>
      <c r="BK65" s="521">
        <f t="shared" si="18"/>
        <v>0</v>
      </c>
      <c r="BL65" s="521">
        <f t="shared" si="18"/>
        <v>0</v>
      </c>
      <c r="BM65" s="521">
        <f t="shared" si="18"/>
        <v>0</v>
      </c>
      <c r="BN65" s="521">
        <f t="shared" si="18"/>
        <v>0</v>
      </c>
      <c r="BO65" s="521">
        <f t="shared" si="18"/>
        <v>0</v>
      </c>
      <c r="BP65" s="521">
        <f t="shared" si="18"/>
        <v>0</v>
      </c>
      <c r="BQ65" s="521">
        <f t="shared" si="18"/>
        <v>0</v>
      </c>
      <c r="BR65" s="521">
        <f t="shared" si="18"/>
        <v>0</v>
      </c>
      <c r="BS65" s="521">
        <f t="shared" si="18"/>
        <v>0</v>
      </c>
      <c r="BT65" s="521">
        <f t="shared" si="18"/>
        <v>0</v>
      </c>
      <c r="BU65" s="521">
        <f t="shared" si="18"/>
        <v>0</v>
      </c>
      <c r="BV65" s="521">
        <f t="shared" si="17"/>
        <v>0</v>
      </c>
      <c r="BW65" s="522">
        <f>SUM(COUNTIF(BW14:BW63,"F"),COUNTIF(BW14:BW63,"L"))</f>
        <v>0</v>
      </c>
      <c r="BX65" s="99"/>
      <c r="BY65" s="99"/>
      <c r="BZ65" s="98"/>
      <c r="CA65" s="98"/>
      <c r="CB65" s="98"/>
      <c r="CD65" s="96"/>
      <c r="CE65" s="95"/>
      <c r="CF65" s="94"/>
      <c r="CG65" s="43"/>
      <c r="CH65" s="43"/>
      <c r="CI65" s="43"/>
      <c r="CJ65" s="43"/>
      <c r="CK65" s="43"/>
      <c r="CL65" s="43"/>
      <c r="CM65" s="43"/>
      <c r="CO65" s="43"/>
      <c r="CP65" s="43"/>
      <c r="CQ65" s="43"/>
      <c r="CR65" s="43"/>
      <c r="CS65" s="43"/>
      <c r="CU65" s="43"/>
      <c r="CV65" s="43"/>
      <c r="CW65" s="43"/>
      <c r="CX65" s="43"/>
      <c r="CY65" s="43"/>
      <c r="DA65" s="43"/>
      <c r="DB65" s="43"/>
      <c r="DC65" s="43"/>
      <c r="DD65" s="43"/>
      <c r="DE65" s="43"/>
      <c r="DG65" s="43"/>
      <c r="DH65" s="43"/>
      <c r="DI65" s="43"/>
      <c r="DJ65" s="43"/>
      <c r="DK65" s="43"/>
      <c r="DM65" s="94"/>
      <c r="DP65" s="43"/>
      <c r="DQ65" s="43"/>
      <c r="DR65" s="43"/>
      <c r="DS65" s="43"/>
      <c r="DT65" s="43"/>
      <c r="DV65" s="43"/>
      <c r="DW65" s="43"/>
      <c r="DX65" s="43"/>
      <c r="DY65" s="43"/>
      <c r="DZ65" s="43"/>
      <c r="EB65" s="43"/>
      <c r="EC65" s="43"/>
      <c r="ED65" s="43"/>
      <c r="EE65" s="43"/>
      <c r="EF65" s="43"/>
      <c r="EH65" s="43"/>
      <c r="EI65" s="43"/>
      <c r="EJ65" s="43"/>
      <c r="EK65" s="43"/>
      <c r="EL65" s="43"/>
      <c r="EN65" s="43"/>
      <c r="EO65" s="43"/>
      <c r="EP65" s="43"/>
      <c r="EQ65" s="43"/>
      <c r="ER65" s="43"/>
      <c r="ET65" s="43"/>
      <c r="EU65" s="43"/>
      <c r="EV65" s="43"/>
      <c r="EW65" s="43"/>
      <c r="EX65" s="43"/>
      <c r="EZ65" s="43"/>
      <c r="FC65" s="43"/>
      <c r="FD65" s="43"/>
      <c r="FE65" s="43"/>
      <c r="FF65" s="43"/>
      <c r="FG65" s="43"/>
      <c r="FI65" s="43"/>
      <c r="FJ65" s="43"/>
      <c r="FK65" s="43"/>
      <c r="FL65" s="43"/>
      <c r="FM65" s="43"/>
      <c r="FO65" s="43"/>
      <c r="FP65" s="43"/>
      <c r="FQ65" s="43"/>
      <c r="FR65" s="43"/>
      <c r="FS65" s="43"/>
      <c r="FU65" s="43"/>
      <c r="FV65" s="43"/>
      <c r="FW65" s="43"/>
      <c r="FX65" s="43"/>
      <c r="FY65" s="43"/>
      <c r="GA65" s="43"/>
      <c r="GB65" s="43"/>
      <c r="GC65" s="43"/>
      <c r="GD65" s="43"/>
      <c r="GE65" s="43"/>
      <c r="GG65" s="43"/>
      <c r="GH65" s="43"/>
      <c r="GI65" s="43"/>
      <c r="GJ65" s="43"/>
      <c r="GK65" s="43"/>
      <c r="GM65" s="94"/>
      <c r="GO65" s="43"/>
      <c r="GP65" s="43"/>
      <c r="GQ65" s="43"/>
      <c r="GR65" s="43"/>
      <c r="GS65" s="43"/>
      <c r="GT65" s="25"/>
      <c r="GU65" s="43"/>
      <c r="GV65" s="43"/>
      <c r="GW65" s="43"/>
      <c r="GX65" s="43"/>
      <c r="GY65" s="43"/>
      <c r="GZ65" s="25"/>
      <c r="HA65" s="43"/>
      <c r="HB65" s="43"/>
      <c r="HC65" s="43"/>
      <c r="HD65" s="43"/>
      <c r="HE65" s="43"/>
      <c r="HF65" s="25"/>
      <c r="HG65" s="43"/>
      <c r="HH65" s="43"/>
      <c r="HI65" s="43"/>
      <c r="HJ65" s="43"/>
      <c r="HK65" s="43"/>
      <c r="HL65" s="25"/>
      <c r="HM65" s="43"/>
      <c r="HN65" s="43"/>
      <c r="HO65" s="43"/>
      <c r="HP65" s="43"/>
      <c r="HQ65" s="43"/>
      <c r="HR65" s="25"/>
      <c r="HS65" s="43"/>
      <c r="HT65" s="43"/>
      <c r="HU65" s="43"/>
      <c r="HV65" s="43"/>
      <c r="HW65" s="43"/>
      <c r="HX65" s="25"/>
      <c r="HY65" s="94"/>
    </row>
    <row r="66" spans="1:233" ht="19.5" customHeight="1">
      <c r="A66" s="621" t="s">
        <v>296</v>
      </c>
      <c r="B66" s="621" t="s">
        <v>294</v>
      </c>
      <c r="C66" s="767" t="s">
        <v>295</v>
      </c>
      <c r="D66" s="768"/>
      <c r="E66" s="491"/>
      <c r="CD66" s="96"/>
    </row>
    <row r="67" spans="1:233" ht="15" customHeight="1">
      <c r="A67" s="74" t="s">
        <v>22</v>
      </c>
      <c r="B67" s="619">
        <v>5</v>
      </c>
      <c r="C67" s="432" t="s">
        <v>317</v>
      </c>
      <c r="D67" s="433"/>
      <c r="CD67" s="96"/>
    </row>
    <row r="68" spans="1:233" ht="15" customHeight="1">
      <c r="A68" s="434" t="s">
        <v>5</v>
      </c>
      <c r="B68" s="620" t="str">
        <f>"0"</f>
        <v>0</v>
      </c>
      <c r="C68" s="432" t="s">
        <v>297</v>
      </c>
      <c r="D68" s="433"/>
      <c r="F68" s="26">
        <v>0</v>
      </c>
    </row>
    <row r="69" spans="1:233">
      <c r="A69" s="435" t="s">
        <v>293</v>
      </c>
      <c r="B69" s="619">
        <v>5</v>
      </c>
      <c r="C69" s="432" t="s">
        <v>318</v>
      </c>
      <c r="D69" s="433"/>
    </row>
    <row r="70" spans="1:233">
      <c r="A70" s="436" t="s">
        <v>131</v>
      </c>
      <c r="B70" s="619">
        <v>3</v>
      </c>
      <c r="C70" s="432" t="s">
        <v>319</v>
      </c>
      <c r="D70" s="433"/>
    </row>
    <row r="72" spans="1:233" ht="19.5" customHeight="1">
      <c r="A72" s="764" t="s">
        <v>433</v>
      </c>
      <c r="B72" s="764"/>
      <c r="C72" s="764"/>
    </row>
    <row r="73" spans="1:233" ht="15.75">
      <c r="A73" s="765" t="s">
        <v>434</v>
      </c>
      <c r="B73" s="765"/>
      <c r="C73" s="618">
        <v>25</v>
      </c>
    </row>
  </sheetData>
  <sheetProtection autoFilter="0"/>
  <autoFilter ref="CL13:CM63"/>
  <mergeCells count="97">
    <mergeCell ref="A72:C72"/>
    <mergeCell ref="A73:B73"/>
    <mergeCell ref="C66:D66"/>
    <mergeCell ref="B48:D48"/>
    <mergeCell ref="B47:D47"/>
    <mergeCell ref="B63:D63"/>
    <mergeCell ref="B62:D62"/>
    <mergeCell ref="B56:D56"/>
    <mergeCell ref="B55:D55"/>
    <mergeCell ref="B54:D54"/>
    <mergeCell ref="B61:D61"/>
    <mergeCell ref="B60:D60"/>
    <mergeCell ref="B59:D59"/>
    <mergeCell ref="B58:D58"/>
    <mergeCell ref="B57:D57"/>
    <mergeCell ref="B53:D53"/>
    <mergeCell ref="B30:D30"/>
    <mergeCell ref="B29:D29"/>
    <mergeCell ref="B28:D28"/>
    <mergeCell ref="B27:D27"/>
    <mergeCell ref="B46:D46"/>
    <mergeCell ref="B45:D45"/>
    <mergeCell ref="B44:D44"/>
    <mergeCell ref="B43:D43"/>
    <mergeCell ref="B42:D42"/>
    <mergeCell ref="B41:D41"/>
    <mergeCell ref="B39:D39"/>
    <mergeCell ref="B38:D38"/>
    <mergeCell ref="B37:D37"/>
    <mergeCell ref="B36:D36"/>
    <mergeCell ref="B35:D35"/>
    <mergeCell ref="B34:D34"/>
    <mergeCell ref="B52:D52"/>
    <mergeCell ref="B51:D51"/>
    <mergeCell ref="B50:D50"/>
    <mergeCell ref="B49:D49"/>
    <mergeCell ref="B40:D40"/>
    <mergeCell ref="B33:D33"/>
    <mergeCell ref="B32:D32"/>
    <mergeCell ref="B31:D31"/>
    <mergeCell ref="B14:D14"/>
    <mergeCell ref="B26:D26"/>
    <mergeCell ref="B25:D25"/>
    <mergeCell ref="B24:D24"/>
    <mergeCell ref="B23:D23"/>
    <mergeCell ref="B22:D22"/>
    <mergeCell ref="B21:D21"/>
    <mergeCell ref="B20:D20"/>
    <mergeCell ref="B19:D19"/>
    <mergeCell ref="B18:D18"/>
    <mergeCell ref="B17:D17"/>
    <mergeCell ref="B16:D16"/>
    <mergeCell ref="B15:D15"/>
    <mergeCell ref="A12:D12"/>
    <mergeCell ref="B13:D13"/>
    <mergeCell ref="HM11:HQ11"/>
    <mergeCell ref="FO11:FS11"/>
    <mergeCell ref="FC11:FG11"/>
    <mergeCell ref="EZ9:EZ13"/>
    <mergeCell ref="HA10:HE10"/>
    <mergeCell ref="GA11:GE11"/>
    <mergeCell ref="GG11:GK11"/>
    <mergeCell ref="GO11:GS11"/>
    <mergeCell ref="GU11:GY11"/>
    <mergeCell ref="HA11:HE11"/>
    <mergeCell ref="FI11:FM11"/>
    <mergeCell ref="FC10:FG10"/>
    <mergeCell ref="FI10:FM10"/>
    <mergeCell ref="FO10:FS10"/>
    <mergeCell ref="HY9:HY13"/>
    <mergeCell ref="FC9:GL9"/>
    <mergeCell ref="FU10:FY10"/>
    <mergeCell ref="GA10:GE10"/>
    <mergeCell ref="GG10:GK10"/>
    <mergeCell ref="GO10:GS10"/>
    <mergeCell ref="GU10:GY10"/>
    <mergeCell ref="GM9:GM13"/>
    <mergeCell ref="GO9:HX9"/>
    <mergeCell ref="HG10:HK10"/>
    <mergeCell ref="HM10:HQ10"/>
    <mergeCell ref="HS10:HW10"/>
    <mergeCell ref="FU11:FY11"/>
    <mergeCell ref="L2:CB2"/>
    <mergeCell ref="CD6:CD7"/>
    <mergeCell ref="HS11:HW11"/>
    <mergeCell ref="HG11:HK11"/>
    <mergeCell ref="CD9:CD13"/>
    <mergeCell ref="CC9:CC13"/>
    <mergeCell ref="BX9:BY9"/>
    <mergeCell ref="BZ9:BZ13"/>
    <mergeCell ref="CA9:CA13"/>
    <mergeCell ref="BX10:BX13"/>
    <mergeCell ref="BY10:BY13"/>
    <mergeCell ref="CB9:CB13"/>
    <mergeCell ref="BX8:CB8"/>
    <mergeCell ref="L4:CB4"/>
    <mergeCell ref="F11:BW11"/>
  </mergeCells>
  <conditionalFormatting sqref="CD14:CD63">
    <cfRule type="containsErrors" dxfId="29" priority="4">
      <formula>ISERROR(CD14)</formula>
    </cfRule>
  </conditionalFormatting>
  <conditionalFormatting sqref="A14:B63 F14:CD63">
    <cfRule type="expression" dxfId="28" priority="3">
      <formula>ROW()=CELL("Fila")</formula>
    </cfRule>
  </conditionalFormatting>
  <conditionalFormatting sqref="BX10:BY10 BZ9:CB13 F13:BW13">
    <cfRule type="expression" dxfId="27" priority="2">
      <formula>COLUMN()=CELL("Columna")</formula>
    </cfRule>
  </conditionalFormatting>
  <conditionalFormatting sqref="F14:BW63">
    <cfRule type="cellIs" dxfId="26" priority="13" operator="equal">
      <formula>"T"</formula>
    </cfRule>
    <cfRule type="cellIs" dxfId="25" priority="27" operator="equal">
      <formula>"F"</formula>
    </cfRule>
    <cfRule type="cellIs" dxfId="24" priority="28" operator="equal">
      <formula>"L"</formula>
    </cfRule>
  </conditionalFormatting>
  <conditionalFormatting sqref="BX14:CD63">
    <cfRule type="cellIs" dxfId="23" priority="5" operator="equal">
      <formula>0</formula>
    </cfRule>
  </conditionalFormatting>
  <conditionalFormatting sqref="CC14:CC63">
    <cfRule type="cellIs" dxfId="22" priority="1" operator="equal">
      <formula>"RETIRADO"</formula>
    </cfRule>
  </conditionalFormatting>
  <dataValidations count="2">
    <dataValidation type="whole" allowBlank="1" showErrorMessage="1" errorTitle="Valor incorrecto:" error="Solo se permiten valores entre 1 y 10." sqref="K10 U10 AD10">
      <formula1>1</formula1>
      <formula2>10</formula2>
    </dataValidation>
    <dataValidation type="list" allowBlank="1" showInputMessage="1" showErrorMessage="1" sqref="C73">
      <formula1>"15,20,25,30,35,40,50,60,70"</formula1>
    </dataValidation>
  </dataValidations>
  <pageMargins left="0.78740157480314965" right="0.39370078740157483" top="0.39370078740157483" bottom="0.39370078740157483" header="0.31496062992125984" footer="0.31496062992125984"/>
  <pageSetup scale="46" fitToHeight="0" orientation="portrait" horizontalDpi="4294967294"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theme="5" tint="-0.249977111117893"/>
    <pageSetUpPr fitToPage="1"/>
  </sheetPr>
  <dimension ref="A1:KH114"/>
  <sheetViews>
    <sheetView showGridLines="0" showRowColHeaders="0" showZeros="0" zoomScale="85" zoomScaleNormal="85" workbookViewId="0">
      <pane xSplit="4" ySplit="12" topLeftCell="E13" activePane="bottomRight" state="frozen"/>
      <selection activeCell="F13" sqref="F13"/>
      <selection pane="topRight" activeCell="F13" sqref="F13"/>
      <selection pane="bottomLeft" activeCell="F13" sqref="F13"/>
      <selection pane="bottomRight" activeCell="F13" sqref="F13"/>
    </sheetView>
  </sheetViews>
  <sheetFormatPr baseColWidth="10" defaultRowHeight="15" customHeight="1"/>
  <cols>
    <col min="1" max="1" width="4.125" style="1" customWidth="1"/>
    <col min="2" max="2" width="13.75" style="1" customWidth="1"/>
    <col min="3" max="3" width="13" style="1" customWidth="1"/>
    <col min="4" max="4" width="17.75" style="1" customWidth="1"/>
    <col min="5" max="7" width="5.75" style="1" customWidth="1"/>
    <col min="8" max="14" width="5.75" style="1" hidden="1" customWidth="1"/>
    <col min="15" max="15" width="7.625" style="1" customWidth="1"/>
    <col min="16" max="16" width="1.25" style="1" customWidth="1"/>
    <col min="17" max="19" width="5.75" style="1" customWidth="1"/>
    <col min="20" max="31" width="5.75" style="1" hidden="1" customWidth="1"/>
    <col min="32" max="32" width="7.625" style="1" customWidth="1"/>
    <col min="33" max="33" width="1.25" style="1" customWidth="1"/>
    <col min="34" max="36" width="5.75" style="1" customWidth="1"/>
    <col min="37" max="48" width="5.75" style="1" hidden="1" customWidth="1"/>
    <col min="49" max="49" width="7.625" style="1" customWidth="1"/>
    <col min="50" max="50" width="1.25" style="1" customWidth="1"/>
    <col min="51" max="53" width="5.75" style="1" customWidth="1"/>
    <col min="54" max="60" width="5.75" style="1" hidden="1" customWidth="1"/>
    <col min="61" max="61" width="7.625" style="1" customWidth="1"/>
    <col min="62" max="62" width="1.25" style="1" customWidth="1"/>
    <col min="63" max="63" width="5.75" style="1" customWidth="1"/>
    <col min="64" max="64" width="1.25" style="1" customWidth="1"/>
    <col min="65" max="65" width="7.625" style="2" customWidth="1"/>
    <col min="66" max="66" width="7.625" style="195" customWidth="1"/>
    <col min="67" max="67" width="5.75" style="2" customWidth="1"/>
    <col min="68" max="69" width="8.625" style="26" customWidth="1"/>
    <col min="70" max="70" width="5.25" style="26" customWidth="1"/>
    <col min="71" max="71" width="2.25" style="26" customWidth="1"/>
    <col min="72" max="72" width="5.25" style="483" customWidth="1"/>
    <col min="73" max="74" width="5.375" style="483" customWidth="1"/>
    <col min="75" max="76" width="7.5" style="82" hidden="1" customWidth="1"/>
    <col min="77" max="77" width="7.5" style="38" hidden="1" customWidth="1"/>
    <col min="78" max="78" width="5" style="38" hidden="1" customWidth="1"/>
    <col min="79" max="80" width="5" style="26" hidden="1" customWidth="1"/>
    <col min="81" max="93" width="12.875" style="26" customWidth="1"/>
    <col min="94" max="94" width="5" style="26" customWidth="1"/>
    <col min="95" max="95" width="1.375" style="26" customWidth="1"/>
    <col min="96" max="100" width="5" style="26" customWidth="1"/>
    <col min="101" max="101" width="1.375" style="1" customWidth="1"/>
    <col min="102" max="151" width="5" style="1" customWidth="1"/>
    <col min="152" max="16384" width="11" style="1"/>
  </cols>
  <sheetData>
    <row r="1" spans="1:294" ht="21.75" customHeight="1">
      <c r="A1" s="56"/>
      <c r="C1" s="42" t="str">
        <f>IF(FILIACIÓN!C1="","",FILIACIÓN!C1)</f>
        <v xml:space="preserve">UNIDAD EDUCATIVA </v>
      </c>
    </row>
    <row r="2" spans="1:294" ht="21.75" customHeight="1" thickBot="1">
      <c r="A2" s="56"/>
      <c r="C2" s="42" t="str">
        <f>IF(FILIACIÓN!C2="","",FILIACIÓN!C2)</f>
        <v>NIVEL SECUNDARIA COMUNITARIA PRODUCTIVA</v>
      </c>
      <c r="M2" s="264"/>
      <c r="N2" s="264"/>
      <c r="O2" s="264"/>
      <c r="P2" s="264"/>
      <c r="Q2" s="264"/>
      <c r="R2" s="264"/>
      <c r="S2" s="264"/>
      <c r="T2" s="264"/>
      <c r="U2" s="264"/>
      <c r="V2" s="264"/>
      <c r="W2" s="264"/>
      <c r="X2" s="264"/>
      <c r="Y2" s="264"/>
      <c r="Z2" s="264"/>
      <c r="AB2" s="264"/>
      <c r="AC2" s="264"/>
      <c r="AD2" s="264"/>
      <c r="AE2" s="264"/>
      <c r="AF2" s="264"/>
      <c r="AH2" s="264"/>
      <c r="AI2" s="264"/>
      <c r="AJ2" s="264"/>
      <c r="AK2" s="264"/>
      <c r="AL2" s="264"/>
      <c r="AM2" s="264"/>
      <c r="AN2" s="264"/>
      <c r="AO2" s="264"/>
      <c r="AP2" s="264"/>
      <c r="AQ2" s="264"/>
      <c r="AR2" s="264"/>
      <c r="AS2" s="264"/>
      <c r="AT2" s="264"/>
      <c r="AU2" s="264"/>
      <c r="AW2" s="264"/>
      <c r="AX2" s="255"/>
      <c r="BG2" s="264"/>
      <c r="BH2" s="264"/>
      <c r="BI2" s="264"/>
      <c r="BJ2" s="255"/>
      <c r="BK2" s="255"/>
      <c r="BL2" s="255"/>
      <c r="CC2" s="269"/>
      <c r="CD2" s="297" t="s">
        <v>24</v>
      </c>
      <c r="CF2" s="816" t="s">
        <v>183</v>
      </c>
      <c r="CG2" s="816"/>
      <c r="CH2" s="816"/>
      <c r="CI2" s="816"/>
      <c r="CJ2" s="816"/>
      <c r="CK2" s="816"/>
      <c r="CL2" s="816"/>
      <c r="CM2" s="816"/>
      <c r="CN2" s="808" t="s">
        <v>189</v>
      </c>
      <c r="CO2" s="809"/>
    </row>
    <row r="3" spans="1:294" ht="21.75" customHeight="1">
      <c r="A3" s="56"/>
      <c r="C3" s="254" t="str">
        <f>IF(FILIACIÓN!E3="","",FILIACIÓN!E3)</f>
        <v xml:space="preserve">SIE </v>
      </c>
      <c r="E3" s="863" t="s">
        <v>240</v>
      </c>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U3" s="863"/>
      <c r="AV3" s="863"/>
      <c r="AW3" s="863"/>
      <c r="AX3" s="863"/>
      <c r="AY3" s="863"/>
      <c r="AZ3" s="863"/>
      <c r="BA3" s="863"/>
      <c r="BB3" s="863"/>
      <c r="BC3" s="863"/>
      <c r="BD3" s="863"/>
      <c r="BE3" s="863"/>
      <c r="BF3" s="863"/>
      <c r="BG3" s="863"/>
      <c r="BH3" s="863"/>
      <c r="BI3" s="863"/>
      <c r="BJ3" s="28"/>
      <c r="BK3" s="28"/>
      <c r="BL3" s="28"/>
      <c r="BM3" s="28"/>
      <c r="BN3" s="28"/>
      <c r="BO3" s="106"/>
      <c r="CC3" s="260" t="s">
        <v>14</v>
      </c>
      <c r="CD3" s="298">
        <f>COUNTIF($BP$13:$BP$62,"EFECTIVO")</f>
        <v>0</v>
      </c>
      <c r="CF3" s="813" t="s">
        <v>184</v>
      </c>
      <c r="CG3" s="813"/>
      <c r="CH3" s="814" t="s">
        <v>190</v>
      </c>
      <c r="CI3" s="814"/>
      <c r="CJ3" s="815" t="s">
        <v>185</v>
      </c>
      <c r="CK3" s="815"/>
      <c r="CL3" s="812" t="s">
        <v>250</v>
      </c>
      <c r="CM3" s="812"/>
      <c r="CN3" s="810"/>
      <c r="CO3" s="811"/>
    </row>
    <row r="4" spans="1:294" ht="21.75" customHeight="1" thickBot="1">
      <c r="A4" s="56"/>
      <c r="C4" s="42" t="str">
        <f>IF(FILIACIÓN!C3="","",FILIACIÓN!C3)</f>
        <v xml:space="preserve">TURNO </v>
      </c>
      <c r="E4" s="863"/>
      <c r="F4" s="863"/>
      <c r="G4" s="863"/>
      <c r="H4" s="863"/>
      <c r="I4" s="863"/>
      <c r="J4" s="863"/>
      <c r="K4" s="863"/>
      <c r="L4" s="863"/>
      <c r="M4" s="863"/>
      <c r="N4" s="863"/>
      <c r="O4" s="863"/>
      <c r="P4" s="863"/>
      <c r="Q4" s="863"/>
      <c r="R4" s="863"/>
      <c r="S4" s="863"/>
      <c r="T4" s="863"/>
      <c r="U4" s="863"/>
      <c r="V4" s="863"/>
      <c r="W4" s="863"/>
      <c r="X4" s="863"/>
      <c r="Y4" s="863"/>
      <c r="Z4" s="863"/>
      <c r="AA4" s="863"/>
      <c r="AB4" s="863"/>
      <c r="AC4" s="863"/>
      <c r="AD4" s="863"/>
      <c r="AE4" s="863"/>
      <c r="AF4" s="863"/>
      <c r="AG4" s="863"/>
      <c r="AH4" s="863"/>
      <c r="AI4" s="863"/>
      <c r="AJ4" s="863"/>
      <c r="AK4" s="863"/>
      <c r="AL4" s="863"/>
      <c r="AM4" s="863"/>
      <c r="AN4" s="863"/>
      <c r="AO4" s="863"/>
      <c r="AP4" s="863"/>
      <c r="AQ4" s="863"/>
      <c r="AR4" s="863"/>
      <c r="AS4" s="863"/>
      <c r="AT4" s="863"/>
      <c r="AU4" s="863"/>
      <c r="AV4" s="863"/>
      <c r="AW4" s="863"/>
      <c r="AX4" s="863"/>
      <c r="AY4" s="863"/>
      <c r="AZ4" s="863"/>
      <c r="BA4" s="863"/>
      <c r="BB4" s="863"/>
      <c r="BC4" s="863"/>
      <c r="BD4" s="863"/>
      <c r="BE4" s="863"/>
      <c r="BF4" s="863"/>
      <c r="BG4" s="863"/>
      <c r="BH4" s="863"/>
      <c r="BI4" s="863"/>
      <c r="BJ4" s="28"/>
      <c r="BK4" s="28"/>
      <c r="BL4" s="28"/>
      <c r="BM4" s="265"/>
      <c r="BN4" s="265"/>
      <c r="BO4" s="266"/>
      <c r="CC4" s="261" t="s">
        <v>18</v>
      </c>
      <c r="CD4" s="299">
        <f>COUNTIF($BQ$13:$BQ$62,"APROBADO")</f>
        <v>0</v>
      </c>
      <c r="CF4" s="287" t="s">
        <v>24</v>
      </c>
      <c r="CG4" s="287" t="s">
        <v>20</v>
      </c>
      <c r="CH4" s="288" t="s">
        <v>24</v>
      </c>
      <c r="CI4" s="288" t="s">
        <v>20</v>
      </c>
      <c r="CJ4" s="289" t="s">
        <v>24</v>
      </c>
      <c r="CK4" s="289" t="s">
        <v>20</v>
      </c>
      <c r="CL4" s="290" t="s">
        <v>24</v>
      </c>
      <c r="CM4" s="290" t="s">
        <v>20</v>
      </c>
      <c r="CN4" s="286"/>
      <c r="CO4" s="286" t="s">
        <v>20</v>
      </c>
    </row>
    <row r="5" spans="1:294" ht="21.75" customHeight="1" thickBot="1">
      <c r="C5" s="254" t="str">
        <f>IF(FILIACIÓN!C4="","",FILIACIÓN!C4)</f>
        <v>GESTION 2025</v>
      </c>
      <c r="E5" s="801" t="s">
        <v>275</v>
      </c>
      <c r="F5" s="802"/>
      <c r="G5" s="802"/>
      <c r="H5" s="802"/>
      <c r="I5" s="802"/>
      <c r="J5" s="802"/>
      <c r="K5" s="802"/>
      <c r="L5" s="802"/>
      <c r="M5" s="802"/>
      <c r="N5" s="802"/>
      <c r="O5" s="802"/>
      <c r="P5" s="802"/>
      <c r="Q5" s="802"/>
      <c r="R5" s="802"/>
      <c r="S5" s="802"/>
      <c r="T5" s="802"/>
      <c r="U5" s="802"/>
      <c r="V5" s="802"/>
      <c r="W5" s="802"/>
      <c r="X5" s="802"/>
      <c r="Y5" s="802"/>
      <c r="Z5" s="802"/>
      <c r="AA5" s="802"/>
      <c r="AB5" s="802"/>
      <c r="AC5" s="802"/>
      <c r="AD5" s="802"/>
      <c r="AE5" s="802"/>
      <c r="AF5" s="802"/>
      <c r="AG5" s="802"/>
      <c r="AH5" s="802"/>
      <c r="AI5" s="802"/>
      <c r="AJ5" s="802"/>
      <c r="AK5" s="802"/>
      <c r="AL5" s="802"/>
      <c r="AM5" s="802"/>
      <c r="AN5" s="802"/>
      <c r="AO5" s="802"/>
      <c r="AP5" s="802"/>
      <c r="AQ5" s="802"/>
      <c r="AR5" s="802"/>
      <c r="AS5" s="802"/>
      <c r="AT5" s="802"/>
      <c r="AU5" s="802"/>
      <c r="AV5" s="802"/>
      <c r="AW5" s="802"/>
      <c r="AX5" s="802"/>
      <c r="AY5" s="802"/>
      <c r="AZ5" s="802"/>
      <c r="BA5" s="802"/>
      <c r="BB5" s="802"/>
      <c r="BC5" s="802"/>
      <c r="BD5" s="802"/>
      <c r="BE5" s="802"/>
      <c r="BF5" s="802"/>
      <c r="BG5" s="802"/>
      <c r="BH5" s="802"/>
      <c r="BI5" s="802"/>
      <c r="BJ5" s="802"/>
      <c r="BK5" s="803"/>
      <c r="BL5" s="34"/>
      <c r="BM5" s="840" t="s">
        <v>191</v>
      </c>
      <c r="BN5" s="841"/>
      <c r="BO5" s="841"/>
      <c r="BP5" s="827" t="s">
        <v>3</v>
      </c>
      <c r="BQ5" s="827" t="s">
        <v>17</v>
      </c>
      <c r="BR5" s="824" t="s">
        <v>380</v>
      </c>
      <c r="BS5" s="531"/>
      <c r="BT5" s="111"/>
      <c r="BU5" s="30"/>
      <c r="BV5" s="30"/>
      <c r="BW5" s="112"/>
      <c r="BX5" s="112"/>
      <c r="CC5" s="262" t="s">
        <v>19</v>
      </c>
      <c r="CD5" s="300">
        <f>COUNTIF($BQ$13:$BQ$62,"REPROBADO")</f>
        <v>0</v>
      </c>
      <c r="CF5" s="291">
        <f>COUNTIF(BO13:BO62,"ED")</f>
        <v>0</v>
      </c>
      <c r="CG5" s="291" t="e">
        <f>ROUND((CF5*100)/CN5,1)</f>
        <v>#DIV/0!</v>
      </c>
      <c r="CH5" s="291">
        <f>COUNTIF(BO13:BO62,"DA")</f>
        <v>0</v>
      </c>
      <c r="CI5" s="291" t="e">
        <f>ROUND((CH5*100)/CN5,1)</f>
        <v>#DIV/0!</v>
      </c>
      <c r="CJ5" s="291">
        <f>COUNTIF(BO13:BO62,"DO")</f>
        <v>0</v>
      </c>
      <c r="CK5" s="253" t="e">
        <f>ROUND((CJ5*100)/CN5,1)</f>
        <v>#DIV/0!</v>
      </c>
      <c r="CL5" s="291">
        <f>COUNTIF(BO13:BO62,"DP")</f>
        <v>0</v>
      </c>
      <c r="CM5" s="291" t="e">
        <f>ROUND((CL5*100)/CN5,1)</f>
        <v>#DIV/0!</v>
      </c>
      <c r="CN5" s="291">
        <f>SUM(CF5,CH5,CJ5,CL5)</f>
        <v>0</v>
      </c>
      <c r="CO5" s="291" t="e">
        <f>SUM(CG5,CI5,CK5,CM5)</f>
        <v>#DIV/0!</v>
      </c>
    </row>
    <row r="6" spans="1:294" s="31" customFormat="1" ht="20.25" customHeight="1" thickBot="1">
      <c r="A6" s="14"/>
      <c r="B6" s="4" t="str">
        <f>FILIACIÓN!E5</f>
        <v>AÑO DE ESCOLARIDAD:</v>
      </c>
      <c r="C6" s="268" t="str">
        <f>IF(FILIACIÓN!F5="","",FILIACIÓN!F5)</f>
        <v/>
      </c>
      <c r="D6" s="32"/>
      <c r="E6" s="805" t="s">
        <v>308</v>
      </c>
      <c r="F6" s="806"/>
      <c r="G6" s="806"/>
      <c r="H6" s="806"/>
      <c r="I6" s="806"/>
      <c r="J6" s="806"/>
      <c r="K6" s="806"/>
      <c r="L6" s="806"/>
      <c r="M6" s="806"/>
      <c r="N6" s="806"/>
      <c r="O6" s="807"/>
      <c r="P6" s="14"/>
      <c r="Q6" s="805" t="s">
        <v>309</v>
      </c>
      <c r="R6" s="806"/>
      <c r="S6" s="806"/>
      <c r="T6" s="806"/>
      <c r="U6" s="806"/>
      <c r="V6" s="806"/>
      <c r="W6" s="806"/>
      <c r="X6" s="806"/>
      <c r="Y6" s="806"/>
      <c r="Z6" s="806"/>
      <c r="AA6" s="806"/>
      <c r="AB6" s="806"/>
      <c r="AC6" s="806"/>
      <c r="AD6" s="806"/>
      <c r="AE6" s="806"/>
      <c r="AF6" s="807"/>
      <c r="AG6" s="14"/>
      <c r="AH6" s="805" t="s">
        <v>310</v>
      </c>
      <c r="AI6" s="806"/>
      <c r="AJ6" s="806"/>
      <c r="AK6" s="806"/>
      <c r="AL6" s="806"/>
      <c r="AM6" s="806"/>
      <c r="AN6" s="806"/>
      <c r="AO6" s="806"/>
      <c r="AP6" s="806"/>
      <c r="AQ6" s="806"/>
      <c r="AR6" s="806"/>
      <c r="AS6" s="806"/>
      <c r="AT6" s="806"/>
      <c r="AU6" s="806"/>
      <c r="AV6" s="806"/>
      <c r="AW6" s="807"/>
      <c r="AX6" s="14"/>
      <c r="AY6" s="805" t="s">
        <v>311</v>
      </c>
      <c r="AZ6" s="806"/>
      <c r="BA6" s="806"/>
      <c r="BB6" s="806"/>
      <c r="BC6" s="806"/>
      <c r="BD6" s="806"/>
      <c r="BE6" s="806"/>
      <c r="BF6" s="806"/>
      <c r="BG6" s="806"/>
      <c r="BH6" s="806"/>
      <c r="BI6" s="807"/>
      <c r="BJ6" s="14"/>
      <c r="BK6" s="492">
        <v>5</v>
      </c>
      <c r="BL6" s="14"/>
      <c r="BM6" s="831" t="s">
        <v>246</v>
      </c>
      <c r="BN6" s="831" t="s">
        <v>247</v>
      </c>
      <c r="BO6" s="834" t="s">
        <v>180</v>
      </c>
      <c r="BP6" s="827"/>
      <c r="BQ6" s="827"/>
      <c r="BR6" s="825"/>
      <c r="BS6" s="531"/>
      <c r="BT6" s="111"/>
      <c r="BU6" s="30"/>
      <c r="BV6" s="30"/>
      <c r="BW6" s="112"/>
      <c r="BX6" s="112"/>
      <c r="BY6" s="112"/>
      <c r="BZ6" s="39"/>
      <c r="CB6" s="30"/>
      <c r="CC6" s="263" t="s">
        <v>9</v>
      </c>
      <c r="CD6" s="301">
        <f>SUM(CD4:CD5)</f>
        <v>0</v>
      </c>
      <c r="CF6" s="30"/>
      <c r="CG6" s="30"/>
      <c r="CH6" s="30"/>
      <c r="CI6" s="30"/>
      <c r="CJ6" s="30"/>
      <c r="CK6" s="30"/>
      <c r="CL6" s="30"/>
      <c r="CM6" s="30"/>
      <c r="CN6" s="30"/>
      <c r="CO6" s="30"/>
      <c r="CP6" s="30"/>
      <c r="CQ6" s="30"/>
      <c r="CR6" s="30"/>
      <c r="CS6" s="30"/>
      <c r="CT6" s="30"/>
      <c r="CU6" s="30"/>
      <c r="CV6" s="30"/>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row>
    <row r="7" spans="1:294" ht="20.25" customHeight="1">
      <c r="B7" s="4" t="str">
        <f>FILIACIÓN!E6</f>
        <v>CAMPO:</v>
      </c>
      <c r="C7" s="268" t="str">
        <f>IF(FILIACIÓN!F6="","",FILIACIÓN!F6)</f>
        <v/>
      </c>
      <c r="D7" s="6"/>
      <c r="E7" s="790" t="s">
        <v>21</v>
      </c>
      <c r="F7" s="798"/>
      <c r="G7" s="798"/>
      <c r="H7" s="798"/>
      <c r="I7" s="798"/>
      <c r="J7" s="798"/>
      <c r="K7" s="798"/>
      <c r="L7" s="798"/>
      <c r="M7" s="787"/>
      <c r="N7" s="784"/>
      <c r="O7" s="871" t="s">
        <v>186</v>
      </c>
      <c r="Q7" s="865"/>
      <c r="R7" s="873"/>
      <c r="S7" s="873"/>
      <c r="T7" s="873"/>
      <c r="U7" s="873"/>
      <c r="V7" s="873"/>
      <c r="W7" s="873"/>
      <c r="X7" s="873"/>
      <c r="Y7" s="873"/>
      <c r="Z7" s="873"/>
      <c r="AA7" s="787"/>
      <c r="AB7" s="787"/>
      <c r="AC7" s="787"/>
      <c r="AD7" s="787"/>
      <c r="AE7" s="784"/>
      <c r="AF7" s="793" t="s">
        <v>186</v>
      </c>
      <c r="AH7" s="795"/>
      <c r="AI7" s="787"/>
      <c r="AJ7" s="787"/>
      <c r="AK7" s="787"/>
      <c r="AL7" s="787"/>
      <c r="AM7" s="787"/>
      <c r="AN7" s="787"/>
      <c r="AO7" s="787"/>
      <c r="AP7" s="787"/>
      <c r="AQ7" s="787"/>
      <c r="AR7" s="787"/>
      <c r="AS7" s="787"/>
      <c r="AT7" s="787"/>
      <c r="AU7" s="787"/>
      <c r="AV7" s="837"/>
      <c r="AW7" s="793" t="s">
        <v>186</v>
      </c>
      <c r="AY7" s="842"/>
      <c r="AZ7" s="798"/>
      <c r="BA7" s="798"/>
      <c r="BB7" s="798"/>
      <c r="BC7" s="798"/>
      <c r="BD7" s="798"/>
      <c r="BE7" s="798"/>
      <c r="BF7" s="798"/>
      <c r="BG7" s="787"/>
      <c r="BH7" s="787"/>
      <c r="BI7" s="793" t="s">
        <v>186</v>
      </c>
      <c r="BK7" s="820" t="s">
        <v>312</v>
      </c>
      <c r="BM7" s="832"/>
      <c r="BN7" s="832"/>
      <c r="BO7" s="835"/>
      <c r="BP7" s="827"/>
      <c r="BQ7" s="827"/>
      <c r="BR7" s="825"/>
      <c r="BS7" s="531"/>
      <c r="BT7" s="111"/>
      <c r="BU7" s="30"/>
      <c r="BV7" s="30"/>
      <c r="BW7" s="112"/>
      <c r="BX7" s="112"/>
      <c r="BY7" s="112"/>
      <c r="CA7" s="111"/>
    </row>
    <row r="8" spans="1:294" ht="20.25" customHeight="1">
      <c r="B8" s="4" t="str">
        <f>FILIACIÓN!E7</f>
        <v>ÁREA:</v>
      </c>
      <c r="C8" s="268" t="str">
        <f>IF(FILIACIÓN!F7="","",FILIACIÓN!F7)</f>
        <v/>
      </c>
      <c r="D8" s="6"/>
      <c r="E8" s="791"/>
      <c r="F8" s="799"/>
      <c r="G8" s="799"/>
      <c r="H8" s="799"/>
      <c r="I8" s="799"/>
      <c r="J8" s="799"/>
      <c r="K8" s="799"/>
      <c r="L8" s="799"/>
      <c r="M8" s="788"/>
      <c r="N8" s="785"/>
      <c r="O8" s="871"/>
      <c r="Q8" s="866"/>
      <c r="R8" s="874"/>
      <c r="S8" s="874"/>
      <c r="T8" s="874"/>
      <c r="U8" s="874"/>
      <c r="V8" s="874"/>
      <c r="W8" s="874"/>
      <c r="X8" s="874"/>
      <c r="Y8" s="874"/>
      <c r="Z8" s="874"/>
      <c r="AA8" s="788"/>
      <c r="AB8" s="788"/>
      <c r="AC8" s="788"/>
      <c r="AD8" s="788"/>
      <c r="AE8" s="785"/>
      <c r="AF8" s="793"/>
      <c r="AH8" s="796"/>
      <c r="AI8" s="788"/>
      <c r="AJ8" s="788"/>
      <c r="AK8" s="788"/>
      <c r="AL8" s="788"/>
      <c r="AM8" s="788"/>
      <c r="AN8" s="788"/>
      <c r="AO8" s="788"/>
      <c r="AP8" s="788"/>
      <c r="AQ8" s="788"/>
      <c r="AR8" s="788"/>
      <c r="AS8" s="788"/>
      <c r="AT8" s="788"/>
      <c r="AU8" s="788"/>
      <c r="AV8" s="838"/>
      <c r="AW8" s="793"/>
      <c r="AY8" s="843"/>
      <c r="AZ8" s="799"/>
      <c r="BA8" s="799"/>
      <c r="BB8" s="799"/>
      <c r="BC8" s="799"/>
      <c r="BD8" s="799"/>
      <c r="BE8" s="799"/>
      <c r="BF8" s="799"/>
      <c r="BG8" s="788"/>
      <c r="BH8" s="788"/>
      <c r="BI8" s="793"/>
      <c r="BK8" s="821"/>
      <c r="BM8" s="832"/>
      <c r="BN8" s="832"/>
      <c r="BO8" s="835"/>
      <c r="BP8" s="827"/>
      <c r="BQ8" s="827"/>
      <c r="BR8" s="825"/>
      <c r="BS8" s="531"/>
      <c r="BT8" s="111"/>
      <c r="BU8" s="30"/>
      <c r="BV8" s="30"/>
      <c r="BW8" s="112"/>
      <c r="BX8" s="112"/>
      <c r="BY8" s="112"/>
      <c r="CA8" s="111"/>
    </row>
    <row r="9" spans="1:294" ht="20.25" customHeight="1">
      <c r="B9" s="27" t="str">
        <f>FILIACIÓN!E8</f>
        <v>MAESTRO/A:</v>
      </c>
      <c r="C9" s="268" t="str">
        <f>IF(FILIACIÓN!F8="","",FILIACIÓN!F8)</f>
        <v>nombre maestro</v>
      </c>
      <c r="E9" s="791"/>
      <c r="F9" s="799"/>
      <c r="G9" s="799"/>
      <c r="H9" s="799"/>
      <c r="I9" s="799"/>
      <c r="J9" s="799"/>
      <c r="K9" s="799"/>
      <c r="L9" s="799"/>
      <c r="M9" s="788"/>
      <c r="N9" s="785"/>
      <c r="O9" s="871"/>
      <c r="Q9" s="866"/>
      <c r="R9" s="874"/>
      <c r="S9" s="874"/>
      <c r="T9" s="874"/>
      <c r="U9" s="874"/>
      <c r="V9" s="874"/>
      <c r="W9" s="874"/>
      <c r="X9" s="874"/>
      <c r="Y9" s="874"/>
      <c r="Z9" s="874"/>
      <c r="AA9" s="788"/>
      <c r="AB9" s="788"/>
      <c r="AC9" s="788"/>
      <c r="AD9" s="788"/>
      <c r="AE9" s="785"/>
      <c r="AF9" s="793"/>
      <c r="AH9" s="796"/>
      <c r="AI9" s="788"/>
      <c r="AJ9" s="788"/>
      <c r="AK9" s="788"/>
      <c r="AL9" s="788"/>
      <c r="AM9" s="788"/>
      <c r="AN9" s="788"/>
      <c r="AO9" s="788"/>
      <c r="AP9" s="788"/>
      <c r="AQ9" s="788"/>
      <c r="AR9" s="788"/>
      <c r="AS9" s="788"/>
      <c r="AT9" s="788"/>
      <c r="AU9" s="788"/>
      <c r="AV9" s="838"/>
      <c r="AW9" s="793"/>
      <c r="AY9" s="843"/>
      <c r="AZ9" s="799"/>
      <c r="BA9" s="799"/>
      <c r="BB9" s="799"/>
      <c r="BC9" s="799"/>
      <c r="BD9" s="799"/>
      <c r="BE9" s="799"/>
      <c r="BF9" s="799"/>
      <c r="BG9" s="788"/>
      <c r="BH9" s="788"/>
      <c r="BI9" s="793"/>
      <c r="BK9" s="821"/>
      <c r="BM9" s="832"/>
      <c r="BN9" s="832"/>
      <c r="BO9" s="835"/>
      <c r="BP9" s="827"/>
      <c r="BQ9" s="827"/>
      <c r="BR9" s="825"/>
      <c r="BS9" s="531"/>
      <c r="BT9" s="111"/>
      <c r="BU9" s="30"/>
      <c r="BV9" s="30"/>
      <c r="BW9" s="39"/>
      <c r="BX9" s="39"/>
      <c r="BY9" s="112"/>
      <c r="CA9" s="111"/>
    </row>
    <row r="10" spans="1:294" ht="45.75" customHeight="1">
      <c r="E10" s="791"/>
      <c r="F10" s="799"/>
      <c r="G10" s="799"/>
      <c r="H10" s="799"/>
      <c r="I10" s="799"/>
      <c r="J10" s="799"/>
      <c r="K10" s="799"/>
      <c r="L10" s="799"/>
      <c r="M10" s="788"/>
      <c r="N10" s="785"/>
      <c r="O10" s="871"/>
      <c r="Q10" s="866"/>
      <c r="R10" s="874"/>
      <c r="S10" s="874"/>
      <c r="T10" s="874"/>
      <c r="U10" s="874"/>
      <c r="V10" s="874"/>
      <c r="W10" s="874"/>
      <c r="X10" s="874"/>
      <c r="Y10" s="874"/>
      <c r="Z10" s="874"/>
      <c r="AA10" s="788"/>
      <c r="AB10" s="788"/>
      <c r="AC10" s="788"/>
      <c r="AD10" s="788"/>
      <c r="AE10" s="785"/>
      <c r="AF10" s="793"/>
      <c r="AH10" s="796"/>
      <c r="AI10" s="788"/>
      <c r="AJ10" s="788"/>
      <c r="AK10" s="788"/>
      <c r="AL10" s="788"/>
      <c r="AM10" s="788"/>
      <c r="AN10" s="788"/>
      <c r="AO10" s="788"/>
      <c r="AP10" s="788"/>
      <c r="AQ10" s="788"/>
      <c r="AR10" s="788"/>
      <c r="AS10" s="788"/>
      <c r="AT10" s="788"/>
      <c r="AU10" s="788"/>
      <c r="AV10" s="838"/>
      <c r="AW10" s="793"/>
      <c r="AY10" s="843"/>
      <c r="AZ10" s="799"/>
      <c r="BA10" s="799"/>
      <c r="BB10" s="799"/>
      <c r="BC10" s="799"/>
      <c r="BD10" s="799"/>
      <c r="BE10" s="799"/>
      <c r="BF10" s="799"/>
      <c r="BG10" s="788"/>
      <c r="BH10" s="788"/>
      <c r="BI10" s="793"/>
      <c r="BK10" s="821"/>
      <c r="BM10" s="832"/>
      <c r="BN10" s="832"/>
      <c r="BO10" s="835"/>
      <c r="BP10" s="827"/>
      <c r="BQ10" s="827"/>
      <c r="BR10" s="825"/>
      <c r="BS10" s="537"/>
      <c r="BT10" s="828" t="s">
        <v>302</v>
      </c>
      <c r="BU10" s="829"/>
      <c r="BV10" s="868" t="s">
        <v>305</v>
      </c>
      <c r="BW10" s="39"/>
      <c r="BX10" s="39"/>
      <c r="BY10" s="112"/>
      <c r="CA10" s="823" t="s">
        <v>380</v>
      </c>
    </row>
    <row r="11" spans="1:294" ht="40.5" customHeight="1" thickBot="1">
      <c r="A11" s="345"/>
      <c r="B11" s="345"/>
      <c r="C11" s="345"/>
      <c r="D11" s="347" t="b">
        <v>0</v>
      </c>
      <c r="E11" s="791"/>
      <c r="F11" s="799"/>
      <c r="G11" s="799"/>
      <c r="H11" s="799"/>
      <c r="I11" s="799"/>
      <c r="J11" s="799"/>
      <c r="K11" s="799"/>
      <c r="L11" s="799"/>
      <c r="M11" s="788"/>
      <c r="N11" s="785"/>
      <c r="O11" s="871"/>
      <c r="Q11" s="866"/>
      <c r="R11" s="874"/>
      <c r="S11" s="874"/>
      <c r="T11" s="874"/>
      <c r="U11" s="874"/>
      <c r="V11" s="874"/>
      <c r="W11" s="874"/>
      <c r="X11" s="874"/>
      <c r="Y11" s="874"/>
      <c r="Z11" s="874"/>
      <c r="AA11" s="788"/>
      <c r="AB11" s="788"/>
      <c r="AC11" s="788"/>
      <c r="AD11" s="788"/>
      <c r="AE11" s="785"/>
      <c r="AF11" s="793"/>
      <c r="AH11" s="796"/>
      <c r="AI11" s="788"/>
      <c r="AJ11" s="788"/>
      <c r="AK11" s="788"/>
      <c r="AL11" s="788"/>
      <c r="AM11" s="788"/>
      <c r="AN11" s="788"/>
      <c r="AO11" s="788"/>
      <c r="AP11" s="788"/>
      <c r="AQ11" s="788"/>
      <c r="AR11" s="788"/>
      <c r="AS11" s="788"/>
      <c r="AT11" s="788"/>
      <c r="AU11" s="788"/>
      <c r="AV11" s="838"/>
      <c r="AW11" s="793"/>
      <c r="AY11" s="843"/>
      <c r="AZ11" s="799"/>
      <c r="BA11" s="799"/>
      <c r="BB11" s="799"/>
      <c r="BC11" s="799"/>
      <c r="BD11" s="799"/>
      <c r="BE11" s="799"/>
      <c r="BF11" s="799"/>
      <c r="BG11" s="788"/>
      <c r="BH11" s="788"/>
      <c r="BI11" s="793"/>
      <c r="BK11" s="821"/>
      <c r="BM11" s="832"/>
      <c r="BN11" s="832"/>
      <c r="BO11" s="835"/>
      <c r="BP11" s="827"/>
      <c r="BQ11" s="864"/>
      <c r="BR11" s="825"/>
      <c r="BS11" s="537"/>
      <c r="BT11" s="827" t="s">
        <v>303</v>
      </c>
      <c r="BU11" s="824" t="s">
        <v>304</v>
      </c>
      <c r="BV11" s="869"/>
      <c r="BW11" s="39"/>
      <c r="BX11" s="39"/>
      <c r="BY11" s="112"/>
      <c r="CA11" s="823"/>
    </row>
    <row r="12" spans="1:294" ht="31.5" customHeight="1" thickBot="1">
      <c r="A12" s="116" t="s">
        <v>0</v>
      </c>
      <c r="B12" s="781" t="s">
        <v>200</v>
      </c>
      <c r="C12" s="782"/>
      <c r="D12" s="783"/>
      <c r="E12" s="792"/>
      <c r="F12" s="800"/>
      <c r="G12" s="800"/>
      <c r="H12" s="800"/>
      <c r="I12" s="800"/>
      <c r="J12" s="800"/>
      <c r="K12" s="800"/>
      <c r="L12" s="800"/>
      <c r="M12" s="789"/>
      <c r="N12" s="786"/>
      <c r="O12" s="872"/>
      <c r="Q12" s="867"/>
      <c r="R12" s="875"/>
      <c r="S12" s="875"/>
      <c r="T12" s="875"/>
      <c r="U12" s="875"/>
      <c r="V12" s="875"/>
      <c r="W12" s="875"/>
      <c r="X12" s="875"/>
      <c r="Y12" s="875"/>
      <c r="Z12" s="875"/>
      <c r="AA12" s="789"/>
      <c r="AB12" s="789"/>
      <c r="AC12" s="789"/>
      <c r="AD12" s="789"/>
      <c r="AE12" s="786"/>
      <c r="AF12" s="794"/>
      <c r="AG12" s="45"/>
      <c r="AH12" s="797"/>
      <c r="AI12" s="789"/>
      <c r="AJ12" s="789"/>
      <c r="AK12" s="789"/>
      <c r="AL12" s="789"/>
      <c r="AM12" s="789"/>
      <c r="AN12" s="789"/>
      <c r="AO12" s="789"/>
      <c r="AP12" s="789"/>
      <c r="AQ12" s="789"/>
      <c r="AR12" s="789"/>
      <c r="AS12" s="789"/>
      <c r="AT12" s="789"/>
      <c r="AU12" s="789"/>
      <c r="AV12" s="839"/>
      <c r="AW12" s="794"/>
      <c r="AY12" s="844"/>
      <c r="AZ12" s="800"/>
      <c r="BA12" s="800"/>
      <c r="BB12" s="800"/>
      <c r="BC12" s="800"/>
      <c r="BD12" s="800"/>
      <c r="BE12" s="800"/>
      <c r="BF12" s="800"/>
      <c r="BG12" s="789"/>
      <c r="BH12" s="789"/>
      <c r="BI12" s="794"/>
      <c r="BK12" s="822"/>
      <c r="BM12" s="833"/>
      <c r="BN12" s="833"/>
      <c r="BO12" s="836"/>
      <c r="BP12" s="827"/>
      <c r="BQ12" s="864"/>
      <c r="BR12" s="826"/>
      <c r="BS12" s="537"/>
      <c r="BT12" s="827"/>
      <c r="BU12" s="826"/>
      <c r="BV12" s="870"/>
      <c r="BW12" s="39"/>
      <c r="BX12" s="39"/>
      <c r="BY12" s="112"/>
      <c r="CA12" s="823"/>
      <c r="CB12" s="26" t="s">
        <v>271</v>
      </c>
      <c r="CC12" s="38" t="s">
        <v>270</v>
      </c>
    </row>
    <row r="13" spans="1:294" s="31" customFormat="1" ht="27" customHeight="1">
      <c r="A13" s="91">
        <f>--SUBTOTAL(2,CC$12:CC13)</f>
        <v>1</v>
      </c>
      <c r="B13" s="857" t="str">
        <f>IF(FILIACIÓN!B11="","",UPPER(FILIACIÓN!B11))</f>
        <v/>
      </c>
      <c r="C13" s="858"/>
      <c r="D13" s="859"/>
      <c r="E13" s="534" t="str">
        <f>'ASISTENCIA 3'!CD14</f>
        <v/>
      </c>
      <c r="F13" s="624"/>
      <c r="G13" s="624"/>
      <c r="H13" s="624"/>
      <c r="I13" s="624"/>
      <c r="J13" s="624"/>
      <c r="K13" s="624"/>
      <c r="L13" s="624"/>
      <c r="M13" s="88"/>
      <c r="N13" s="88"/>
      <c r="O13" s="376" t="str">
        <f>IFERROR(IF(COUNTIF(E13:N13,"&gt;0")&gt;0,AVERAGE(E13:N13),""),"")</f>
        <v/>
      </c>
      <c r="P13" s="59"/>
      <c r="Q13" s="118"/>
      <c r="R13" s="575"/>
      <c r="S13" s="575"/>
      <c r="T13" s="575"/>
      <c r="U13" s="575"/>
      <c r="V13" s="575"/>
      <c r="W13" s="575"/>
      <c r="X13" s="575"/>
      <c r="Y13" s="575"/>
      <c r="Z13" s="575"/>
      <c r="AA13" s="119"/>
      <c r="AB13" s="88"/>
      <c r="AC13" s="88"/>
      <c r="AD13" s="88"/>
      <c r="AE13" s="88"/>
      <c r="AF13" s="376" t="str">
        <f>IFERROR(IF(COUNTIF(Q13:AE13,"&gt;0")&gt;0,AVERAGE(Q13:AE13),""),"")</f>
        <v/>
      </c>
      <c r="AG13" s="59"/>
      <c r="AH13" s="118"/>
      <c r="AI13" s="575"/>
      <c r="AJ13" s="575"/>
      <c r="AK13" s="575"/>
      <c r="AL13" s="575"/>
      <c r="AM13" s="575"/>
      <c r="AN13" s="575"/>
      <c r="AO13" s="575"/>
      <c r="AP13" s="575"/>
      <c r="AQ13" s="575"/>
      <c r="AR13" s="119"/>
      <c r="AS13" s="119"/>
      <c r="AT13" s="119"/>
      <c r="AU13" s="119"/>
      <c r="AV13" s="88"/>
      <c r="AW13" s="376" t="str">
        <f>IFERROR(IF(COUNTIF(AH13:AV13,"&gt;0")&gt;0,AVERAGE(AH13:AV13),""),"")</f>
        <v/>
      </c>
      <c r="AX13" s="59"/>
      <c r="AY13" s="118"/>
      <c r="AZ13" s="575"/>
      <c r="BA13" s="575"/>
      <c r="BB13" s="575"/>
      <c r="BC13" s="575"/>
      <c r="BD13" s="575"/>
      <c r="BE13" s="575"/>
      <c r="BF13" s="575"/>
      <c r="BG13" s="88"/>
      <c r="BH13" s="88"/>
      <c r="BI13" s="376" t="str">
        <f>IFERROR(IF(COUNTIF(AY13:BH13,"&gt;0")&gt;0,AVERAGE(AY13:BH13),""),"")</f>
        <v/>
      </c>
      <c r="BJ13" s="371"/>
      <c r="BK13" s="493"/>
      <c r="BL13" s="373"/>
      <c r="BM13" s="196" t="str">
        <f>IF(SUM(O13,AF13,AW13,BI13,BK13)=0,"",ROUND(SUM(O13,AF13,AW13,BI13,BK13),0))</f>
        <v/>
      </c>
      <c r="BN13" s="532" t="str">
        <f>IF(SUM(O13,AF13,AW13,BI13,BK13)=0,"",SUM(O13,AF13,AW13,BI13,BK13))</f>
        <v/>
      </c>
      <c r="BO13" s="191" t="str">
        <f>IF(AND(BM13&gt;=1,BM13&lt;=50),"ED",IF(AND(BM13&gt;=51,BM13&lt;=68),"DA",IF(AND(BM13&gt;=69,BM13&lt;=84),"DO",IF(AND(BM13&gt;=85,BM13&lt;=100),"DP"," "))))</f>
        <v xml:space="preserve"> </v>
      </c>
      <c r="BP13" s="530" t="str">
        <f>FILIACIÓN!Y11</f>
        <v/>
      </c>
      <c r="BQ13" s="530" t="str">
        <f>IF(OR(BM13="",BM13=0),"",IF(BM13&gt;=51,"APROBADO","REPROBADO"))</f>
        <v/>
      </c>
      <c r="BR13" s="530" t="str">
        <f>IF(OR(BN13="",BN13=0),"",_xlfn.RANK.EQ(BN13,$BN$13:$BN$62))</f>
        <v/>
      </c>
      <c r="BS13" s="530"/>
      <c r="BT13" s="485" t="str">
        <f>'1ER TRIMESTRE'!BM13</f>
        <v/>
      </c>
      <c r="BU13" s="485" t="str">
        <f>'2DO TRIMESTRE'!BM13</f>
        <v/>
      </c>
      <c r="BV13" s="484" t="str">
        <f>IF(OR(BT13="",BU13="",BM13=""),"",ROUND(AVERAGE(BT13,BU13,BM13),0))</f>
        <v/>
      </c>
      <c r="BW13" s="82"/>
      <c r="BX13" s="82"/>
      <c r="BY13" s="82"/>
      <c r="BZ13" s="39"/>
      <c r="CA13" s="605" t="str">
        <f>IF(OR(BN13="",BN13=0),"",_xlfn.RANK.EQ(BN13,$BN$13:$BN$62))</f>
        <v/>
      </c>
      <c r="CB13" s="30" t="str">
        <f>IF(FILIACIÓN!Z11="MOSTRAR","1","")</f>
        <v/>
      </c>
      <c r="CC13" s="39">
        <v>1</v>
      </c>
      <c r="CD13" s="30"/>
      <c r="CE13" s="30"/>
      <c r="CF13" s="30"/>
      <c r="CG13" s="30"/>
      <c r="CH13" s="30"/>
      <c r="CI13" s="30"/>
      <c r="CJ13" s="30"/>
      <c r="CK13" s="30"/>
      <c r="CL13" s="30"/>
      <c r="CM13" s="30"/>
      <c r="CN13" s="30"/>
      <c r="CO13" s="30"/>
      <c r="CP13" s="30"/>
      <c r="CQ13" s="30"/>
      <c r="CR13" s="30"/>
      <c r="CS13" s="30"/>
      <c r="CT13" s="30"/>
      <c r="CU13" s="30"/>
      <c r="CV13" s="30"/>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row>
    <row r="14" spans="1:294" s="31" customFormat="1" ht="27" customHeight="1">
      <c r="A14" s="92">
        <f>--SUBTOTAL(2,CC$12:CC14)</f>
        <v>2</v>
      </c>
      <c r="B14" s="854" t="str">
        <f>IF(FILIACIÓN!B12="","",UPPER(FILIACIÓN!B12))</f>
        <v/>
      </c>
      <c r="C14" s="855"/>
      <c r="D14" s="856"/>
      <c r="E14" s="535" t="str">
        <f>'ASISTENCIA 3'!CD15</f>
        <v/>
      </c>
      <c r="F14" s="625"/>
      <c r="G14" s="625"/>
      <c r="H14" s="625"/>
      <c r="I14" s="625"/>
      <c r="J14" s="625"/>
      <c r="K14" s="625"/>
      <c r="L14" s="625"/>
      <c r="M14" s="89"/>
      <c r="N14" s="89"/>
      <c r="O14" s="377" t="str">
        <f t="shared" ref="O14:O62" si="0">IFERROR(IF(COUNTIF(E14:N14,"&gt;0")&gt;0,AVERAGE(E14:N14),""),"")</f>
        <v/>
      </c>
      <c r="P14" s="59"/>
      <c r="Q14" s="120"/>
      <c r="R14" s="576"/>
      <c r="S14" s="576"/>
      <c r="T14" s="576"/>
      <c r="U14" s="576"/>
      <c r="V14" s="576"/>
      <c r="W14" s="576"/>
      <c r="X14" s="576"/>
      <c r="Y14" s="576"/>
      <c r="Z14" s="576"/>
      <c r="AA14" s="121"/>
      <c r="AB14" s="89"/>
      <c r="AC14" s="89"/>
      <c r="AD14" s="89"/>
      <c r="AE14" s="89"/>
      <c r="AF14" s="377" t="str">
        <f t="shared" ref="AF14:AF62" si="1">IFERROR(IF(COUNTIF(Q14:AE14,"&gt;0")&gt;0,AVERAGE(Q14:AE14),""),"")</f>
        <v/>
      </c>
      <c r="AG14" s="59"/>
      <c r="AH14" s="120"/>
      <c r="AI14" s="576"/>
      <c r="AJ14" s="576"/>
      <c r="AK14" s="576"/>
      <c r="AL14" s="576"/>
      <c r="AM14" s="576"/>
      <c r="AN14" s="576"/>
      <c r="AO14" s="576"/>
      <c r="AP14" s="576"/>
      <c r="AQ14" s="576"/>
      <c r="AR14" s="121"/>
      <c r="AS14" s="121"/>
      <c r="AT14" s="121"/>
      <c r="AU14" s="121"/>
      <c r="AV14" s="89"/>
      <c r="AW14" s="377" t="str">
        <f t="shared" ref="AW14:AW62" si="2">IFERROR(IF(COUNTIF(AH14:AV14,"&gt;0")&gt;0,AVERAGE(AH14:AV14),""),"")</f>
        <v/>
      </c>
      <c r="AX14" s="59"/>
      <c r="AY14" s="120"/>
      <c r="AZ14" s="576"/>
      <c r="BA14" s="576"/>
      <c r="BB14" s="576"/>
      <c r="BC14" s="576"/>
      <c r="BD14" s="576"/>
      <c r="BE14" s="576"/>
      <c r="BF14" s="576"/>
      <c r="BG14" s="89"/>
      <c r="BH14" s="89"/>
      <c r="BI14" s="377" t="str">
        <f t="shared" ref="BI14:BI62" si="3">IFERROR(IF(COUNTIF(AY14:BH14,"&gt;0")&gt;0,AVERAGE(AY14:BH14),""),"")</f>
        <v/>
      </c>
      <c r="BJ14" s="371"/>
      <c r="BK14" s="494"/>
      <c r="BL14" s="373"/>
      <c r="BM14" s="196" t="str">
        <f t="shared" ref="BM14:BM62" si="4">IF(SUM(O14,AF14,AW14,BI14,BK14)=0,"",ROUND(SUM(O14,AF14,AW14,BI14,BK14),0))</f>
        <v/>
      </c>
      <c r="BN14" s="532" t="str">
        <f t="shared" ref="BN14:BN62" si="5">IF(SUM(O14,AF14,AW14,BI14,BK14)=0,"",SUM(O14,AF14,AW14,BI14,BK14))</f>
        <v/>
      </c>
      <c r="BO14" s="192" t="str">
        <f t="shared" ref="BO14:BO61" si="6">IF(AND(BM14&gt;=1,BM14&lt;=50),"ED",IF(AND(BM14&gt;=51,BM14&lt;=68),"DA",IF(AND(BM14&gt;=69,BM14&lt;=84),"DO",IF(AND(BM14&gt;=85,BM14&lt;=100),"DP"," "))))</f>
        <v xml:space="preserve"> </v>
      </c>
      <c r="BP14" s="530" t="str">
        <f>FILIACIÓN!Y12</f>
        <v/>
      </c>
      <c r="BQ14" s="530" t="str">
        <f t="shared" ref="BQ14:BQ62" si="7">IF(OR(BM14="",BM14=0),"",IF(BM14&gt;=51,"APROBADO","REPROBADO"))</f>
        <v/>
      </c>
      <c r="BR14" s="530" t="str">
        <f t="shared" ref="BR14:BR62" si="8">IF(OR(BN14="",BN14=0),"",_xlfn.RANK.EQ(BN14,$BN$13:$BN$62))</f>
        <v/>
      </c>
      <c r="BS14" s="530"/>
      <c r="BT14" s="484" t="str">
        <f>'1ER TRIMESTRE'!BM14</f>
        <v/>
      </c>
      <c r="BU14" s="484" t="str">
        <f>'2DO TRIMESTRE'!BM14</f>
        <v/>
      </c>
      <c r="BV14" s="484" t="str">
        <f t="shared" ref="BV14:BV62" si="9">IF(OR(BT14="",BU14="",BM14=""),"",ROUND(AVERAGE(BT14,BU14,BM14),0))</f>
        <v/>
      </c>
      <c r="BW14" s="82"/>
      <c r="BX14" s="82"/>
      <c r="BY14" s="82"/>
      <c r="BZ14" s="39"/>
      <c r="CA14" s="605" t="str">
        <f t="shared" ref="CA14:CA61" si="10">IF(OR(BN14="",BN14=0),"",_xlfn.RANK.EQ(BN14,$BN$13:$BN$62))</f>
        <v/>
      </c>
      <c r="CB14" s="30" t="str">
        <f>IF(FILIACIÓN!Z12="MOSTRAR","1","")</f>
        <v/>
      </c>
      <c r="CC14" s="39">
        <v>2</v>
      </c>
      <c r="CD14" s="30"/>
      <c r="CE14" s="30"/>
      <c r="CF14" s="30"/>
      <c r="CG14" s="30"/>
      <c r="CH14" s="30"/>
      <c r="CI14" s="30"/>
      <c r="CJ14" s="30"/>
      <c r="CK14" s="30"/>
      <c r="CL14" s="30"/>
      <c r="CM14" s="30"/>
      <c r="CN14" s="30"/>
      <c r="CO14" s="30"/>
      <c r="CP14" s="30"/>
      <c r="CQ14" s="30"/>
      <c r="CR14" s="30"/>
      <c r="CS14" s="30"/>
      <c r="CT14" s="30"/>
      <c r="CU14" s="30"/>
      <c r="CV14" s="30"/>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row>
    <row r="15" spans="1:294" s="31" customFormat="1" ht="27" customHeight="1">
      <c r="A15" s="92">
        <f>--SUBTOTAL(2,CC$12:CC15)</f>
        <v>3</v>
      </c>
      <c r="B15" s="851" t="str">
        <f>IF(FILIACIÓN!B13="","",UPPER(FILIACIÓN!B13))</f>
        <v/>
      </c>
      <c r="C15" s="852"/>
      <c r="D15" s="853"/>
      <c r="E15" s="535" t="str">
        <f>'ASISTENCIA 3'!CD16</f>
        <v/>
      </c>
      <c r="F15" s="625"/>
      <c r="G15" s="625"/>
      <c r="H15" s="625"/>
      <c r="I15" s="625"/>
      <c r="J15" s="625"/>
      <c r="K15" s="625"/>
      <c r="L15" s="625"/>
      <c r="M15" s="89"/>
      <c r="N15" s="89"/>
      <c r="O15" s="377" t="str">
        <f t="shared" si="0"/>
        <v/>
      </c>
      <c r="P15" s="59"/>
      <c r="Q15" s="120"/>
      <c r="R15" s="576"/>
      <c r="S15" s="576"/>
      <c r="T15" s="576"/>
      <c r="U15" s="576"/>
      <c r="V15" s="576"/>
      <c r="W15" s="576"/>
      <c r="X15" s="576"/>
      <c r="Y15" s="576"/>
      <c r="Z15" s="576"/>
      <c r="AA15" s="121"/>
      <c r="AB15" s="89"/>
      <c r="AC15" s="89"/>
      <c r="AD15" s="89"/>
      <c r="AE15" s="89"/>
      <c r="AF15" s="377" t="str">
        <f t="shared" si="1"/>
        <v/>
      </c>
      <c r="AG15" s="59"/>
      <c r="AH15" s="120"/>
      <c r="AI15" s="576"/>
      <c r="AJ15" s="576"/>
      <c r="AK15" s="576"/>
      <c r="AL15" s="576"/>
      <c r="AM15" s="576"/>
      <c r="AN15" s="576"/>
      <c r="AO15" s="576"/>
      <c r="AP15" s="576"/>
      <c r="AQ15" s="576"/>
      <c r="AR15" s="121"/>
      <c r="AS15" s="121"/>
      <c r="AT15" s="121"/>
      <c r="AU15" s="121"/>
      <c r="AV15" s="89"/>
      <c r="AW15" s="377" t="str">
        <f t="shared" si="2"/>
        <v/>
      </c>
      <c r="AX15" s="59"/>
      <c r="AY15" s="120"/>
      <c r="AZ15" s="576"/>
      <c r="BA15" s="576"/>
      <c r="BB15" s="576"/>
      <c r="BC15" s="576"/>
      <c r="BD15" s="576"/>
      <c r="BE15" s="576"/>
      <c r="BF15" s="576"/>
      <c r="BG15" s="89"/>
      <c r="BH15" s="89"/>
      <c r="BI15" s="377" t="str">
        <f t="shared" si="3"/>
        <v/>
      </c>
      <c r="BJ15" s="371"/>
      <c r="BK15" s="494"/>
      <c r="BL15" s="373"/>
      <c r="BM15" s="196" t="str">
        <f t="shared" si="4"/>
        <v/>
      </c>
      <c r="BN15" s="532" t="str">
        <f t="shared" si="5"/>
        <v/>
      </c>
      <c r="BO15" s="192" t="str">
        <f t="shared" si="6"/>
        <v xml:space="preserve"> </v>
      </c>
      <c r="BP15" s="530" t="str">
        <f>FILIACIÓN!Y13</f>
        <v/>
      </c>
      <c r="BQ15" s="530" t="str">
        <f t="shared" si="7"/>
        <v/>
      </c>
      <c r="BR15" s="530" t="str">
        <f t="shared" si="8"/>
        <v/>
      </c>
      <c r="BS15" s="530"/>
      <c r="BT15" s="484" t="str">
        <f>'1ER TRIMESTRE'!BM15</f>
        <v/>
      </c>
      <c r="BU15" s="484" t="str">
        <f>'2DO TRIMESTRE'!BM15</f>
        <v/>
      </c>
      <c r="BV15" s="484" t="str">
        <f t="shared" si="9"/>
        <v/>
      </c>
      <c r="BW15" s="82"/>
      <c r="BX15" s="82"/>
      <c r="BY15" s="82"/>
      <c r="BZ15" s="39"/>
      <c r="CA15" s="605" t="str">
        <f t="shared" si="10"/>
        <v/>
      </c>
      <c r="CB15" s="30" t="str">
        <f>IF(FILIACIÓN!Z13="MOSTRAR","1","")</f>
        <v/>
      </c>
      <c r="CC15" s="39">
        <v>3</v>
      </c>
      <c r="CD15" s="30"/>
      <c r="CE15" s="30"/>
      <c r="CF15" s="30"/>
      <c r="CG15" s="30"/>
      <c r="CH15" s="30"/>
      <c r="CI15" s="30"/>
      <c r="CJ15" s="30"/>
      <c r="CK15" s="30"/>
      <c r="CL15" s="30"/>
      <c r="CM15" s="30"/>
      <c r="CN15" s="30"/>
      <c r="CO15" s="30"/>
      <c r="CP15" s="30"/>
      <c r="CQ15" s="30"/>
      <c r="CR15" s="30"/>
      <c r="CS15" s="30"/>
      <c r="CT15" s="30"/>
      <c r="CU15" s="30"/>
      <c r="CV15" s="30"/>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row>
    <row r="16" spans="1:294" s="31" customFormat="1" ht="27" customHeight="1">
      <c r="A16" s="92">
        <f>--SUBTOTAL(2,CC$12:CC16)</f>
        <v>4</v>
      </c>
      <c r="B16" s="854" t="str">
        <f>IF(FILIACIÓN!B14="","",UPPER(FILIACIÓN!B14))</f>
        <v/>
      </c>
      <c r="C16" s="855"/>
      <c r="D16" s="856"/>
      <c r="E16" s="535" t="str">
        <f>'ASISTENCIA 3'!CD17</f>
        <v/>
      </c>
      <c r="F16" s="625"/>
      <c r="G16" s="625"/>
      <c r="H16" s="625"/>
      <c r="I16" s="625"/>
      <c r="J16" s="625"/>
      <c r="K16" s="625"/>
      <c r="L16" s="625"/>
      <c r="M16" s="89"/>
      <c r="N16" s="89"/>
      <c r="O16" s="377" t="str">
        <f t="shared" si="0"/>
        <v/>
      </c>
      <c r="P16" s="59"/>
      <c r="Q16" s="120"/>
      <c r="R16" s="576"/>
      <c r="S16" s="576"/>
      <c r="T16" s="576"/>
      <c r="U16" s="576"/>
      <c r="V16" s="576"/>
      <c r="W16" s="576"/>
      <c r="X16" s="576"/>
      <c r="Y16" s="576"/>
      <c r="Z16" s="576"/>
      <c r="AA16" s="121"/>
      <c r="AB16" s="89"/>
      <c r="AC16" s="89"/>
      <c r="AD16" s="89"/>
      <c r="AE16" s="89"/>
      <c r="AF16" s="377" t="str">
        <f t="shared" si="1"/>
        <v/>
      </c>
      <c r="AG16" s="59"/>
      <c r="AH16" s="120"/>
      <c r="AI16" s="576"/>
      <c r="AJ16" s="576"/>
      <c r="AK16" s="576"/>
      <c r="AL16" s="576"/>
      <c r="AM16" s="576"/>
      <c r="AN16" s="576"/>
      <c r="AO16" s="576"/>
      <c r="AP16" s="576"/>
      <c r="AQ16" s="576"/>
      <c r="AR16" s="121"/>
      <c r="AS16" s="121"/>
      <c r="AT16" s="121"/>
      <c r="AU16" s="121"/>
      <c r="AV16" s="89"/>
      <c r="AW16" s="377" t="str">
        <f t="shared" si="2"/>
        <v/>
      </c>
      <c r="AX16" s="59"/>
      <c r="AY16" s="120"/>
      <c r="AZ16" s="576"/>
      <c r="BA16" s="576"/>
      <c r="BB16" s="576"/>
      <c r="BC16" s="576"/>
      <c r="BD16" s="576"/>
      <c r="BE16" s="576"/>
      <c r="BF16" s="576"/>
      <c r="BG16" s="89"/>
      <c r="BH16" s="89"/>
      <c r="BI16" s="377" t="str">
        <f t="shared" si="3"/>
        <v/>
      </c>
      <c r="BJ16" s="371"/>
      <c r="BK16" s="494"/>
      <c r="BL16" s="373"/>
      <c r="BM16" s="196" t="str">
        <f t="shared" si="4"/>
        <v/>
      </c>
      <c r="BN16" s="532" t="str">
        <f t="shared" si="5"/>
        <v/>
      </c>
      <c r="BO16" s="192" t="str">
        <f t="shared" si="6"/>
        <v xml:space="preserve"> </v>
      </c>
      <c r="BP16" s="530" t="str">
        <f>FILIACIÓN!Y14</f>
        <v/>
      </c>
      <c r="BQ16" s="530" t="str">
        <f t="shared" si="7"/>
        <v/>
      </c>
      <c r="BR16" s="530" t="str">
        <f t="shared" si="8"/>
        <v/>
      </c>
      <c r="BS16" s="530"/>
      <c r="BT16" s="484" t="str">
        <f>'1ER TRIMESTRE'!BM16</f>
        <v/>
      </c>
      <c r="BU16" s="484" t="str">
        <f>'2DO TRIMESTRE'!BM16</f>
        <v/>
      </c>
      <c r="BV16" s="484" t="str">
        <f t="shared" si="9"/>
        <v/>
      </c>
      <c r="BW16" s="82"/>
      <c r="BX16" s="82"/>
      <c r="BY16" s="82"/>
      <c r="BZ16" s="39"/>
      <c r="CA16" s="605" t="str">
        <f t="shared" si="10"/>
        <v/>
      </c>
      <c r="CB16" s="30" t="str">
        <f>IF(FILIACIÓN!Z14="MOSTRAR","1","")</f>
        <v/>
      </c>
      <c r="CC16" s="39">
        <v>4</v>
      </c>
      <c r="CD16" s="30"/>
      <c r="CE16" s="30"/>
      <c r="CF16" s="30"/>
      <c r="CG16" s="30"/>
      <c r="CH16" s="30"/>
      <c r="CI16" s="30"/>
      <c r="CJ16" s="30"/>
      <c r="CK16" s="30"/>
      <c r="CL16" s="30"/>
      <c r="CM16" s="30"/>
      <c r="CN16" s="30"/>
      <c r="CO16" s="30"/>
      <c r="CP16" s="30"/>
      <c r="CQ16" s="30"/>
      <c r="CR16" s="30"/>
      <c r="CS16" s="30"/>
      <c r="CT16" s="30"/>
      <c r="CU16" s="30"/>
      <c r="CV16" s="30"/>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row>
    <row r="17" spans="1:294" s="31" customFormat="1" ht="27" customHeight="1">
      <c r="A17" s="92">
        <f>--SUBTOTAL(2,CC$12:CC17)</f>
        <v>5</v>
      </c>
      <c r="B17" s="854" t="str">
        <f>IF(FILIACIÓN!B15="","",UPPER(FILIACIÓN!B15))</f>
        <v/>
      </c>
      <c r="C17" s="855"/>
      <c r="D17" s="856"/>
      <c r="E17" s="535" t="str">
        <f>'ASISTENCIA 3'!CD18</f>
        <v/>
      </c>
      <c r="F17" s="625"/>
      <c r="G17" s="625"/>
      <c r="H17" s="625"/>
      <c r="I17" s="625"/>
      <c r="J17" s="625"/>
      <c r="K17" s="625"/>
      <c r="L17" s="625"/>
      <c r="M17" s="89"/>
      <c r="N17" s="89"/>
      <c r="O17" s="377" t="str">
        <f t="shared" si="0"/>
        <v/>
      </c>
      <c r="P17" s="59"/>
      <c r="Q17" s="120"/>
      <c r="R17" s="576"/>
      <c r="S17" s="576"/>
      <c r="T17" s="576"/>
      <c r="U17" s="576"/>
      <c r="V17" s="576"/>
      <c r="W17" s="576"/>
      <c r="X17" s="576"/>
      <c r="Y17" s="576"/>
      <c r="Z17" s="576"/>
      <c r="AA17" s="121"/>
      <c r="AB17" s="89"/>
      <c r="AC17" s="89"/>
      <c r="AD17" s="89"/>
      <c r="AE17" s="89"/>
      <c r="AF17" s="377" t="str">
        <f t="shared" si="1"/>
        <v/>
      </c>
      <c r="AG17" s="59"/>
      <c r="AH17" s="120"/>
      <c r="AI17" s="576"/>
      <c r="AJ17" s="576"/>
      <c r="AK17" s="576"/>
      <c r="AL17" s="576"/>
      <c r="AM17" s="576"/>
      <c r="AN17" s="576"/>
      <c r="AO17" s="576"/>
      <c r="AP17" s="576"/>
      <c r="AQ17" s="576"/>
      <c r="AR17" s="121"/>
      <c r="AS17" s="121"/>
      <c r="AT17" s="121"/>
      <c r="AU17" s="121"/>
      <c r="AV17" s="89"/>
      <c r="AW17" s="377" t="str">
        <f t="shared" si="2"/>
        <v/>
      </c>
      <c r="AX17" s="59"/>
      <c r="AY17" s="120"/>
      <c r="AZ17" s="576"/>
      <c r="BA17" s="576"/>
      <c r="BB17" s="576"/>
      <c r="BC17" s="576"/>
      <c r="BD17" s="576"/>
      <c r="BE17" s="576"/>
      <c r="BF17" s="576"/>
      <c r="BG17" s="89"/>
      <c r="BH17" s="89"/>
      <c r="BI17" s="377" t="str">
        <f t="shared" si="3"/>
        <v/>
      </c>
      <c r="BJ17" s="371"/>
      <c r="BK17" s="494"/>
      <c r="BL17" s="373"/>
      <c r="BM17" s="196" t="str">
        <f t="shared" si="4"/>
        <v/>
      </c>
      <c r="BN17" s="532" t="str">
        <f t="shared" si="5"/>
        <v/>
      </c>
      <c r="BO17" s="192" t="str">
        <f t="shared" si="6"/>
        <v xml:space="preserve"> </v>
      </c>
      <c r="BP17" s="530" t="str">
        <f>FILIACIÓN!Y15</f>
        <v/>
      </c>
      <c r="BQ17" s="530" t="str">
        <f t="shared" si="7"/>
        <v/>
      </c>
      <c r="BR17" s="530" t="str">
        <f t="shared" si="8"/>
        <v/>
      </c>
      <c r="BS17" s="530"/>
      <c r="BT17" s="484" t="str">
        <f>'1ER TRIMESTRE'!BM17</f>
        <v/>
      </c>
      <c r="BU17" s="484" t="str">
        <f>'2DO TRIMESTRE'!BM17</f>
        <v/>
      </c>
      <c r="BV17" s="484" t="str">
        <f t="shared" si="9"/>
        <v/>
      </c>
      <c r="BW17" s="82"/>
      <c r="BX17" s="82"/>
      <c r="BY17" s="82"/>
      <c r="BZ17" s="39"/>
      <c r="CA17" s="605" t="str">
        <f t="shared" si="10"/>
        <v/>
      </c>
      <c r="CB17" s="30" t="str">
        <f>IF(FILIACIÓN!Z15="MOSTRAR","1","")</f>
        <v/>
      </c>
      <c r="CC17" s="39">
        <v>5</v>
      </c>
      <c r="CD17" s="30"/>
      <c r="CE17" s="30"/>
      <c r="CF17" s="30"/>
      <c r="CG17" s="30"/>
      <c r="CH17" s="30"/>
      <c r="CI17" s="30"/>
      <c r="CJ17" s="30"/>
      <c r="CK17" s="30"/>
      <c r="CL17" s="30"/>
      <c r="CM17" s="30"/>
      <c r="CN17" s="30"/>
      <c r="CO17" s="30"/>
      <c r="CP17" s="30"/>
      <c r="CQ17" s="30"/>
      <c r="CR17" s="30"/>
      <c r="CS17" s="30"/>
      <c r="CT17" s="30"/>
      <c r="CU17" s="30"/>
      <c r="CV17" s="30"/>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row>
    <row r="18" spans="1:294" s="31" customFormat="1" ht="27" customHeight="1">
      <c r="A18" s="92">
        <f>--SUBTOTAL(2,CC$12:CC18)</f>
        <v>6</v>
      </c>
      <c r="B18" s="851" t="str">
        <f>IF(FILIACIÓN!B16="","",UPPER(FILIACIÓN!B16))</f>
        <v/>
      </c>
      <c r="C18" s="852"/>
      <c r="D18" s="853"/>
      <c r="E18" s="535" t="str">
        <f>'ASISTENCIA 3'!CD19</f>
        <v/>
      </c>
      <c r="F18" s="625"/>
      <c r="G18" s="625"/>
      <c r="H18" s="625"/>
      <c r="I18" s="625"/>
      <c r="J18" s="625"/>
      <c r="K18" s="625"/>
      <c r="L18" s="625"/>
      <c r="M18" s="89"/>
      <c r="N18" s="89"/>
      <c r="O18" s="377" t="str">
        <f t="shared" si="0"/>
        <v/>
      </c>
      <c r="P18" s="59"/>
      <c r="Q18" s="120"/>
      <c r="R18" s="576"/>
      <c r="S18" s="576"/>
      <c r="T18" s="576"/>
      <c r="U18" s="576"/>
      <c r="V18" s="576"/>
      <c r="W18" s="576"/>
      <c r="X18" s="576"/>
      <c r="Y18" s="576"/>
      <c r="Z18" s="576"/>
      <c r="AA18" s="121"/>
      <c r="AB18" s="89"/>
      <c r="AC18" s="89"/>
      <c r="AD18" s="89"/>
      <c r="AE18" s="89"/>
      <c r="AF18" s="377" t="str">
        <f t="shared" si="1"/>
        <v/>
      </c>
      <c r="AG18" s="59"/>
      <c r="AH18" s="120"/>
      <c r="AI18" s="576"/>
      <c r="AJ18" s="576"/>
      <c r="AK18" s="576"/>
      <c r="AL18" s="576"/>
      <c r="AM18" s="576"/>
      <c r="AN18" s="576"/>
      <c r="AO18" s="576"/>
      <c r="AP18" s="576"/>
      <c r="AQ18" s="576"/>
      <c r="AR18" s="121"/>
      <c r="AS18" s="121"/>
      <c r="AT18" s="121"/>
      <c r="AU18" s="121"/>
      <c r="AV18" s="89"/>
      <c r="AW18" s="377" t="str">
        <f t="shared" si="2"/>
        <v/>
      </c>
      <c r="AX18" s="59"/>
      <c r="AY18" s="120"/>
      <c r="AZ18" s="576"/>
      <c r="BA18" s="576"/>
      <c r="BB18" s="576"/>
      <c r="BC18" s="576"/>
      <c r="BD18" s="576"/>
      <c r="BE18" s="576"/>
      <c r="BF18" s="576"/>
      <c r="BG18" s="89"/>
      <c r="BH18" s="89"/>
      <c r="BI18" s="377" t="str">
        <f t="shared" si="3"/>
        <v/>
      </c>
      <c r="BJ18" s="371"/>
      <c r="BK18" s="494"/>
      <c r="BL18" s="373"/>
      <c r="BM18" s="196" t="str">
        <f t="shared" si="4"/>
        <v/>
      </c>
      <c r="BN18" s="532" t="str">
        <f t="shared" si="5"/>
        <v/>
      </c>
      <c r="BO18" s="192" t="str">
        <f t="shared" si="6"/>
        <v xml:space="preserve"> </v>
      </c>
      <c r="BP18" s="530" t="str">
        <f>FILIACIÓN!Y16</f>
        <v/>
      </c>
      <c r="BQ18" s="530" t="str">
        <f t="shared" si="7"/>
        <v/>
      </c>
      <c r="BR18" s="530" t="str">
        <f t="shared" si="8"/>
        <v/>
      </c>
      <c r="BS18" s="530"/>
      <c r="BT18" s="484" t="str">
        <f>'1ER TRIMESTRE'!BM18</f>
        <v/>
      </c>
      <c r="BU18" s="484" t="str">
        <f>'2DO TRIMESTRE'!BM18</f>
        <v/>
      </c>
      <c r="BV18" s="484" t="str">
        <f t="shared" si="9"/>
        <v/>
      </c>
      <c r="BW18" s="82"/>
      <c r="BX18" s="82"/>
      <c r="BY18" s="82"/>
      <c r="BZ18" s="39"/>
      <c r="CA18" s="605" t="str">
        <f t="shared" si="10"/>
        <v/>
      </c>
      <c r="CB18" s="30" t="str">
        <f>IF(FILIACIÓN!Z16="MOSTRAR","1","")</f>
        <v/>
      </c>
      <c r="CC18" s="39">
        <v>6</v>
      </c>
      <c r="CD18" s="30"/>
      <c r="CE18" s="30"/>
      <c r="CF18" s="30"/>
      <c r="CG18" s="30"/>
      <c r="CH18" s="30"/>
      <c r="CI18" s="30"/>
      <c r="CJ18" s="30"/>
      <c r="CK18" s="30"/>
      <c r="CL18" s="30"/>
      <c r="CM18" s="30"/>
      <c r="CN18" s="30"/>
      <c r="CO18" s="30"/>
      <c r="CP18" s="30"/>
      <c r="CQ18" s="30"/>
      <c r="CR18" s="30"/>
      <c r="CS18" s="30"/>
      <c r="CT18" s="30"/>
      <c r="CU18" s="30"/>
      <c r="CV18" s="30"/>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row>
    <row r="19" spans="1:294" s="31" customFormat="1" ht="27" customHeight="1">
      <c r="A19" s="92">
        <f>--SUBTOTAL(2,CC$12:CC19)</f>
        <v>7</v>
      </c>
      <c r="B19" s="851" t="str">
        <f>IF(FILIACIÓN!B17="","",UPPER(FILIACIÓN!B17))</f>
        <v/>
      </c>
      <c r="C19" s="852"/>
      <c r="D19" s="853"/>
      <c r="E19" s="535" t="str">
        <f>'ASISTENCIA 3'!CD20</f>
        <v/>
      </c>
      <c r="F19" s="625"/>
      <c r="G19" s="625"/>
      <c r="H19" s="625"/>
      <c r="I19" s="625"/>
      <c r="J19" s="625"/>
      <c r="K19" s="625"/>
      <c r="L19" s="625"/>
      <c r="M19" s="89"/>
      <c r="N19" s="89"/>
      <c r="O19" s="377" t="str">
        <f t="shared" si="0"/>
        <v/>
      </c>
      <c r="P19" s="59"/>
      <c r="Q19" s="120"/>
      <c r="R19" s="576"/>
      <c r="S19" s="576"/>
      <c r="T19" s="576"/>
      <c r="U19" s="576"/>
      <c r="V19" s="576"/>
      <c r="W19" s="576"/>
      <c r="X19" s="576"/>
      <c r="Y19" s="576"/>
      <c r="Z19" s="576"/>
      <c r="AA19" s="121"/>
      <c r="AB19" s="89"/>
      <c r="AC19" s="89"/>
      <c r="AD19" s="89"/>
      <c r="AE19" s="89"/>
      <c r="AF19" s="377" t="str">
        <f t="shared" si="1"/>
        <v/>
      </c>
      <c r="AG19" s="59"/>
      <c r="AH19" s="120"/>
      <c r="AI19" s="576"/>
      <c r="AJ19" s="576"/>
      <c r="AK19" s="576"/>
      <c r="AL19" s="576"/>
      <c r="AM19" s="576"/>
      <c r="AN19" s="576"/>
      <c r="AO19" s="576"/>
      <c r="AP19" s="576"/>
      <c r="AQ19" s="576"/>
      <c r="AR19" s="121"/>
      <c r="AS19" s="121"/>
      <c r="AT19" s="121"/>
      <c r="AU19" s="121"/>
      <c r="AV19" s="89"/>
      <c r="AW19" s="377" t="str">
        <f t="shared" si="2"/>
        <v/>
      </c>
      <c r="AX19" s="59"/>
      <c r="AY19" s="120"/>
      <c r="AZ19" s="576"/>
      <c r="BA19" s="576"/>
      <c r="BB19" s="576"/>
      <c r="BC19" s="576"/>
      <c r="BD19" s="576"/>
      <c r="BE19" s="576"/>
      <c r="BF19" s="576"/>
      <c r="BG19" s="89"/>
      <c r="BH19" s="89"/>
      <c r="BI19" s="377" t="str">
        <f t="shared" si="3"/>
        <v/>
      </c>
      <c r="BJ19" s="371"/>
      <c r="BK19" s="494"/>
      <c r="BL19" s="373"/>
      <c r="BM19" s="196" t="str">
        <f t="shared" si="4"/>
        <v/>
      </c>
      <c r="BN19" s="532" t="str">
        <f t="shared" si="5"/>
        <v/>
      </c>
      <c r="BO19" s="192" t="str">
        <f t="shared" si="6"/>
        <v xml:space="preserve"> </v>
      </c>
      <c r="BP19" s="530" t="str">
        <f>FILIACIÓN!Y17</f>
        <v/>
      </c>
      <c r="BQ19" s="530" t="str">
        <f t="shared" si="7"/>
        <v/>
      </c>
      <c r="BR19" s="530" t="str">
        <f t="shared" si="8"/>
        <v/>
      </c>
      <c r="BS19" s="530"/>
      <c r="BT19" s="484" t="str">
        <f>'1ER TRIMESTRE'!BM19</f>
        <v/>
      </c>
      <c r="BU19" s="484" t="str">
        <f>'2DO TRIMESTRE'!BM19</f>
        <v/>
      </c>
      <c r="BV19" s="484" t="str">
        <f t="shared" si="9"/>
        <v/>
      </c>
      <c r="BW19" s="82"/>
      <c r="BX19" s="82"/>
      <c r="BY19" s="82"/>
      <c r="BZ19" s="39"/>
      <c r="CA19" s="605" t="str">
        <f t="shared" si="10"/>
        <v/>
      </c>
      <c r="CB19" s="30" t="str">
        <f>IF(FILIACIÓN!Z17="MOSTRAR","1","")</f>
        <v/>
      </c>
      <c r="CC19" s="39">
        <v>7</v>
      </c>
      <c r="CD19" s="30"/>
      <c r="CE19" s="30"/>
      <c r="CF19" s="30"/>
      <c r="CG19" s="30"/>
      <c r="CH19" s="30"/>
      <c r="CI19" s="30"/>
      <c r="CJ19" s="30"/>
      <c r="CK19" s="30"/>
      <c r="CL19" s="30"/>
      <c r="CM19" s="30"/>
      <c r="CN19" s="30"/>
      <c r="CO19" s="30"/>
      <c r="CP19" s="30"/>
      <c r="CQ19" s="30"/>
      <c r="CR19" s="30"/>
      <c r="CS19" s="30"/>
      <c r="CT19" s="30"/>
      <c r="CU19" s="30"/>
      <c r="CV19" s="30"/>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row>
    <row r="20" spans="1:294" s="31" customFormat="1" ht="27" customHeight="1">
      <c r="A20" s="92">
        <f>--SUBTOTAL(2,CC$12:CC20)</f>
        <v>8</v>
      </c>
      <c r="B20" s="851" t="str">
        <f>IF(FILIACIÓN!B18="","",UPPER(FILIACIÓN!B18))</f>
        <v/>
      </c>
      <c r="C20" s="852"/>
      <c r="D20" s="853"/>
      <c r="E20" s="535" t="str">
        <f>'ASISTENCIA 3'!CD21</f>
        <v/>
      </c>
      <c r="F20" s="625"/>
      <c r="G20" s="625"/>
      <c r="H20" s="625"/>
      <c r="I20" s="625"/>
      <c r="J20" s="625"/>
      <c r="K20" s="625"/>
      <c r="L20" s="625"/>
      <c r="M20" s="89"/>
      <c r="N20" s="89"/>
      <c r="O20" s="377" t="str">
        <f t="shared" si="0"/>
        <v/>
      </c>
      <c r="P20" s="59"/>
      <c r="Q20" s="120"/>
      <c r="R20" s="576"/>
      <c r="S20" s="576"/>
      <c r="T20" s="576"/>
      <c r="U20" s="576"/>
      <c r="V20" s="576"/>
      <c r="W20" s="576"/>
      <c r="X20" s="576"/>
      <c r="Y20" s="576"/>
      <c r="Z20" s="576"/>
      <c r="AA20" s="121"/>
      <c r="AB20" s="89"/>
      <c r="AC20" s="89"/>
      <c r="AD20" s="89"/>
      <c r="AE20" s="89"/>
      <c r="AF20" s="377" t="str">
        <f t="shared" si="1"/>
        <v/>
      </c>
      <c r="AG20" s="59"/>
      <c r="AH20" s="120"/>
      <c r="AI20" s="576"/>
      <c r="AJ20" s="576"/>
      <c r="AK20" s="576"/>
      <c r="AL20" s="576"/>
      <c r="AM20" s="576"/>
      <c r="AN20" s="576"/>
      <c r="AO20" s="576"/>
      <c r="AP20" s="576"/>
      <c r="AQ20" s="576"/>
      <c r="AR20" s="121"/>
      <c r="AS20" s="121"/>
      <c r="AT20" s="121"/>
      <c r="AU20" s="121"/>
      <c r="AV20" s="89"/>
      <c r="AW20" s="377" t="str">
        <f t="shared" si="2"/>
        <v/>
      </c>
      <c r="AX20" s="59"/>
      <c r="AY20" s="120"/>
      <c r="AZ20" s="576"/>
      <c r="BA20" s="576"/>
      <c r="BB20" s="576"/>
      <c r="BC20" s="576"/>
      <c r="BD20" s="576"/>
      <c r="BE20" s="576"/>
      <c r="BF20" s="576"/>
      <c r="BG20" s="89"/>
      <c r="BH20" s="89"/>
      <c r="BI20" s="377" t="str">
        <f t="shared" si="3"/>
        <v/>
      </c>
      <c r="BJ20" s="371"/>
      <c r="BK20" s="494"/>
      <c r="BL20" s="373"/>
      <c r="BM20" s="196" t="str">
        <f t="shared" si="4"/>
        <v/>
      </c>
      <c r="BN20" s="532" t="str">
        <f t="shared" si="5"/>
        <v/>
      </c>
      <c r="BO20" s="192" t="str">
        <f t="shared" si="6"/>
        <v xml:space="preserve"> </v>
      </c>
      <c r="BP20" s="530" t="str">
        <f>FILIACIÓN!Y18</f>
        <v/>
      </c>
      <c r="BQ20" s="530" t="str">
        <f t="shared" si="7"/>
        <v/>
      </c>
      <c r="BR20" s="530" t="str">
        <f t="shared" si="8"/>
        <v/>
      </c>
      <c r="BS20" s="530"/>
      <c r="BT20" s="484" t="str">
        <f>'1ER TRIMESTRE'!BM20</f>
        <v/>
      </c>
      <c r="BU20" s="484" t="str">
        <f>'2DO TRIMESTRE'!BM20</f>
        <v/>
      </c>
      <c r="BV20" s="484" t="str">
        <f t="shared" si="9"/>
        <v/>
      </c>
      <c r="BW20" s="82"/>
      <c r="BX20" s="82"/>
      <c r="BY20" s="82"/>
      <c r="BZ20" s="39"/>
      <c r="CA20" s="605" t="str">
        <f t="shared" si="10"/>
        <v/>
      </c>
      <c r="CB20" s="30" t="str">
        <f>IF(FILIACIÓN!Z18="MOSTRAR","1","")</f>
        <v/>
      </c>
      <c r="CC20" s="39">
        <v>8</v>
      </c>
      <c r="CD20" s="30"/>
      <c r="CE20" s="30"/>
      <c r="CF20" s="30"/>
      <c r="CG20" s="30"/>
      <c r="CH20" s="30"/>
      <c r="CI20" s="30"/>
      <c r="CJ20" s="30"/>
      <c r="CK20" s="30"/>
      <c r="CL20" s="30"/>
      <c r="CM20" s="30"/>
      <c r="CN20" s="30"/>
      <c r="CO20" s="30"/>
      <c r="CP20" s="30"/>
      <c r="CQ20" s="30"/>
      <c r="CR20" s="30"/>
      <c r="CS20" s="30"/>
      <c r="CT20" s="30"/>
      <c r="CU20" s="30"/>
      <c r="CV20" s="30"/>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row>
    <row r="21" spans="1:294" s="31" customFormat="1" ht="27" customHeight="1">
      <c r="A21" s="92">
        <f>--SUBTOTAL(2,CC$12:CC21)</f>
        <v>9</v>
      </c>
      <c r="B21" s="851" t="str">
        <f>IF(FILIACIÓN!B19="","",UPPER(FILIACIÓN!B19))</f>
        <v/>
      </c>
      <c r="C21" s="852"/>
      <c r="D21" s="853"/>
      <c r="E21" s="535" t="str">
        <f>'ASISTENCIA 3'!CD22</f>
        <v/>
      </c>
      <c r="F21" s="625"/>
      <c r="G21" s="625"/>
      <c r="H21" s="625"/>
      <c r="I21" s="625"/>
      <c r="J21" s="625"/>
      <c r="K21" s="625"/>
      <c r="L21" s="625"/>
      <c r="M21" s="89"/>
      <c r="N21" s="89"/>
      <c r="O21" s="377" t="str">
        <f t="shared" si="0"/>
        <v/>
      </c>
      <c r="P21" s="59"/>
      <c r="Q21" s="120"/>
      <c r="R21" s="576"/>
      <c r="S21" s="576"/>
      <c r="T21" s="576"/>
      <c r="U21" s="576"/>
      <c r="V21" s="576"/>
      <c r="W21" s="576"/>
      <c r="X21" s="576"/>
      <c r="Y21" s="576"/>
      <c r="Z21" s="576"/>
      <c r="AA21" s="121"/>
      <c r="AB21" s="89"/>
      <c r="AC21" s="89"/>
      <c r="AD21" s="89"/>
      <c r="AE21" s="89"/>
      <c r="AF21" s="377" t="str">
        <f t="shared" si="1"/>
        <v/>
      </c>
      <c r="AG21" s="59"/>
      <c r="AH21" s="120"/>
      <c r="AI21" s="576"/>
      <c r="AJ21" s="576"/>
      <c r="AK21" s="576"/>
      <c r="AL21" s="576"/>
      <c r="AM21" s="576"/>
      <c r="AN21" s="576"/>
      <c r="AO21" s="576"/>
      <c r="AP21" s="576"/>
      <c r="AQ21" s="576"/>
      <c r="AR21" s="121"/>
      <c r="AS21" s="121"/>
      <c r="AT21" s="121"/>
      <c r="AU21" s="121"/>
      <c r="AV21" s="89"/>
      <c r="AW21" s="377" t="str">
        <f t="shared" si="2"/>
        <v/>
      </c>
      <c r="AX21" s="59"/>
      <c r="AY21" s="120"/>
      <c r="AZ21" s="576"/>
      <c r="BA21" s="576"/>
      <c r="BB21" s="576"/>
      <c r="BC21" s="576"/>
      <c r="BD21" s="576"/>
      <c r="BE21" s="576"/>
      <c r="BF21" s="576"/>
      <c r="BG21" s="89"/>
      <c r="BH21" s="89"/>
      <c r="BI21" s="377" t="str">
        <f t="shared" si="3"/>
        <v/>
      </c>
      <c r="BJ21" s="371"/>
      <c r="BK21" s="494"/>
      <c r="BL21" s="373"/>
      <c r="BM21" s="196" t="str">
        <f t="shared" si="4"/>
        <v/>
      </c>
      <c r="BN21" s="532" t="str">
        <f t="shared" si="5"/>
        <v/>
      </c>
      <c r="BO21" s="192" t="str">
        <f t="shared" si="6"/>
        <v xml:space="preserve"> </v>
      </c>
      <c r="BP21" s="530" t="str">
        <f>FILIACIÓN!Y19</f>
        <v/>
      </c>
      <c r="BQ21" s="530" t="str">
        <f t="shared" si="7"/>
        <v/>
      </c>
      <c r="BR21" s="530" t="str">
        <f t="shared" si="8"/>
        <v/>
      </c>
      <c r="BS21" s="530"/>
      <c r="BT21" s="484" t="str">
        <f>'1ER TRIMESTRE'!BM21</f>
        <v/>
      </c>
      <c r="BU21" s="484" t="str">
        <f>'2DO TRIMESTRE'!BM21</f>
        <v/>
      </c>
      <c r="BV21" s="484" t="str">
        <f t="shared" si="9"/>
        <v/>
      </c>
      <c r="BW21" s="82"/>
      <c r="BX21" s="82"/>
      <c r="BY21" s="82"/>
      <c r="BZ21" s="39"/>
      <c r="CA21" s="605" t="str">
        <f t="shared" si="10"/>
        <v/>
      </c>
      <c r="CB21" s="30" t="str">
        <f>IF(FILIACIÓN!Z19="MOSTRAR","1","")</f>
        <v/>
      </c>
      <c r="CC21" s="39">
        <v>9</v>
      </c>
      <c r="CD21" s="30"/>
      <c r="CE21" s="30"/>
      <c r="CF21" s="30"/>
      <c r="CG21" s="30"/>
      <c r="CH21" s="30"/>
      <c r="CI21" s="30"/>
      <c r="CJ21" s="30"/>
      <c r="CK21" s="30"/>
      <c r="CL21" s="30"/>
      <c r="CM21" s="30"/>
      <c r="CN21" s="30"/>
      <c r="CO21" s="30"/>
      <c r="CP21" s="30"/>
      <c r="CQ21" s="30"/>
      <c r="CR21" s="30"/>
      <c r="CS21" s="30"/>
      <c r="CT21" s="30"/>
      <c r="CU21" s="30"/>
      <c r="CV21" s="30"/>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row>
    <row r="22" spans="1:294" s="31" customFormat="1" ht="27" customHeight="1">
      <c r="A22" s="92">
        <f>--SUBTOTAL(2,CC$12:CC22)</f>
        <v>10</v>
      </c>
      <c r="B22" s="851" t="str">
        <f>IF(FILIACIÓN!B20="","",UPPER(FILIACIÓN!B20))</f>
        <v/>
      </c>
      <c r="C22" s="852"/>
      <c r="D22" s="853"/>
      <c r="E22" s="535" t="str">
        <f>'ASISTENCIA 3'!CD23</f>
        <v/>
      </c>
      <c r="F22" s="625"/>
      <c r="G22" s="625"/>
      <c r="H22" s="625"/>
      <c r="I22" s="625"/>
      <c r="J22" s="625"/>
      <c r="K22" s="625"/>
      <c r="L22" s="625"/>
      <c r="M22" s="89"/>
      <c r="N22" s="89"/>
      <c r="O22" s="377" t="str">
        <f t="shared" si="0"/>
        <v/>
      </c>
      <c r="P22" s="59"/>
      <c r="Q22" s="120"/>
      <c r="R22" s="576"/>
      <c r="S22" s="576"/>
      <c r="T22" s="576"/>
      <c r="U22" s="576"/>
      <c r="V22" s="576"/>
      <c r="W22" s="576"/>
      <c r="X22" s="576"/>
      <c r="Y22" s="576"/>
      <c r="Z22" s="576"/>
      <c r="AA22" s="121"/>
      <c r="AB22" s="89"/>
      <c r="AC22" s="89"/>
      <c r="AD22" s="89"/>
      <c r="AE22" s="89"/>
      <c r="AF22" s="377" t="str">
        <f t="shared" si="1"/>
        <v/>
      </c>
      <c r="AG22" s="59"/>
      <c r="AH22" s="120"/>
      <c r="AI22" s="576"/>
      <c r="AJ22" s="576"/>
      <c r="AK22" s="576"/>
      <c r="AL22" s="576"/>
      <c r="AM22" s="576"/>
      <c r="AN22" s="576"/>
      <c r="AO22" s="576"/>
      <c r="AP22" s="576"/>
      <c r="AQ22" s="576"/>
      <c r="AR22" s="121"/>
      <c r="AS22" s="121"/>
      <c r="AT22" s="121"/>
      <c r="AU22" s="121"/>
      <c r="AV22" s="89"/>
      <c r="AW22" s="377" t="str">
        <f t="shared" si="2"/>
        <v/>
      </c>
      <c r="AX22" s="59"/>
      <c r="AY22" s="120"/>
      <c r="AZ22" s="576"/>
      <c r="BA22" s="576"/>
      <c r="BB22" s="576"/>
      <c r="BC22" s="576"/>
      <c r="BD22" s="576"/>
      <c r="BE22" s="576"/>
      <c r="BF22" s="576"/>
      <c r="BG22" s="89"/>
      <c r="BH22" s="89"/>
      <c r="BI22" s="377" t="str">
        <f t="shared" si="3"/>
        <v/>
      </c>
      <c r="BJ22" s="371"/>
      <c r="BK22" s="494"/>
      <c r="BL22" s="373"/>
      <c r="BM22" s="196" t="str">
        <f t="shared" si="4"/>
        <v/>
      </c>
      <c r="BN22" s="532" t="str">
        <f t="shared" si="5"/>
        <v/>
      </c>
      <c r="BO22" s="192" t="str">
        <f t="shared" si="6"/>
        <v xml:space="preserve"> </v>
      </c>
      <c r="BP22" s="530" t="str">
        <f>FILIACIÓN!Y20</f>
        <v/>
      </c>
      <c r="BQ22" s="530" t="str">
        <f t="shared" si="7"/>
        <v/>
      </c>
      <c r="BR22" s="530" t="str">
        <f t="shared" si="8"/>
        <v/>
      </c>
      <c r="BS22" s="530"/>
      <c r="BT22" s="484" t="str">
        <f>'1ER TRIMESTRE'!BM22</f>
        <v/>
      </c>
      <c r="BU22" s="484" t="str">
        <f>'2DO TRIMESTRE'!BM22</f>
        <v/>
      </c>
      <c r="BV22" s="484" t="str">
        <f t="shared" si="9"/>
        <v/>
      </c>
      <c r="BW22" s="82"/>
      <c r="BX22" s="82"/>
      <c r="BY22" s="82"/>
      <c r="BZ22" s="39"/>
      <c r="CA22" s="605" t="str">
        <f t="shared" si="10"/>
        <v/>
      </c>
      <c r="CB22" s="30" t="str">
        <f>IF(FILIACIÓN!Z20="MOSTRAR","1","")</f>
        <v/>
      </c>
      <c r="CC22" s="39">
        <v>10</v>
      </c>
      <c r="CD22" s="30"/>
      <c r="CE22" s="30"/>
      <c r="CF22" s="30"/>
      <c r="CG22" s="30"/>
      <c r="CH22" s="30"/>
      <c r="CI22" s="30"/>
      <c r="CJ22" s="30"/>
      <c r="CK22" s="30"/>
      <c r="CL22" s="30"/>
      <c r="CM22" s="30"/>
      <c r="CN22" s="30"/>
      <c r="CO22" s="30"/>
      <c r="CP22" s="30"/>
      <c r="CQ22" s="30"/>
      <c r="CR22" s="30"/>
      <c r="CS22" s="30"/>
      <c r="CT22" s="30"/>
      <c r="CU22" s="30"/>
      <c r="CV22" s="30"/>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row>
    <row r="23" spans="1:294" s="31" customFormat="1" ht="27" customHeight="1">
      <c r="A23" s="92">
        <f>--SUBTOTAL(2,CC$12:CC23)</f>
        <v>11</v>
      </c>
      <c r="B23" s="851" t="str">
        <f>IF(FILIACIÓN!B21="","",UPPER(FILIACIÓN!B21))</f>
        <v/>
      </c>
      <c r="C23" s="852"/>
      <c r="D23" s="853"/>
      <c r="E23" s="535" t="str">
        <f>'ASISTENCIA 3'!CD24</f>
        <v/>
      </c>
      <c r="F23" s="625"/>
      <c r="G23" s="625"/>
      <c r="H23" s="625"/>
      <c r="I23" s="625"/>
      <c r="J23" s="625"/>
      <c r="K23" s="625"/>
      <c r="L23" s="625"/>
      <c r="M23" s="89"/>
      <c r="N23" s="89"/>
      <c r="O23" s="377" t="str">
        <f t="shared" si="0"/>
        <v/>
      </c>
      <c r="P23" s="59"/>
      <c r="Q23" s="120"/>
      <c r="R23" s="576"/>
      <c r="S23" s="576"/>
      <c r="T23" s="576"/>
      <c r="U23" s="576"/>
      <c r="V23" s="576"/>
      <c r="W23" s="576"/>
      <c r="X23" s="576"/>
      <c r="Y23" s="576"/>
      <c r="Z23" s="576"/>
      <c r="AA23" s="121"/>
      <c r="AB23" s="89"/>
      <c r="AC23" s="89"/>
      <c r="AD23" s="89"/>
      <c r="AE23" s="89"/>
      <c r="AF23" s="377" t="str">
        <f t="shared" si="1"/>
        <v/>
      </c>
      <c r="AG23" s="59"/>
      <c r="AH23" s="120"/>
      <c r="AI23" s="576"/>
      <c r="AJ23" s="576"/>
      <c r="AK23" s="576"/>
      <c r="AL23" s="576"/>
      <c r="AM23" s="576"/>
      <c r="AN23" s="576"/>
      <c r="AO23" s="576"/>
      <c r="AP23" s="576"/>
      <c r="AQ23" s="576"/>
      <c r="AR23" s="121"/>
      <c r="AS23" s="121"/>
      <c r="AT23" s="121"/>
      <c r="AU23" s="121"/>
      <c r="AV23" s="89"/>
      <c r="AW23" s="377" t="str">
        <f t="shared" si="2"/>
        <v/>
      </c>
      <c r="AX23" s="59"/>
      <c r="AY23" s="120"/>
      <c r="AZ23" s="576"/>
      <c r="BA23" s="576"/>
      <c r="BB23" s="576"/>
      <c r="BC23" s="576"/>
      <c r="BD23" s="576"/>
      <c r="BE23" s="576"/>
      <c r="BF23" s="576"/>
      <c r="BG23" s="89"/>
      <c r="BH23" s="89"/>
      <c r="BI23" s="377" t="str">
        <f t="shared" si="3"/>
        <v/>
      </c>
      <c r="BJ23" s="371"/>
      <c r="BK23" s="494"/>
      <c r="BL23" s="373"/>
      <c r="BM23" s="196" t="str">
        <f t="shared" si="4"/>
        <v/>
      </c>
      <c r="BN23" s="532" t="str">
        <f t="shared" si="5"/>
        <v/>
      </c>
      <c r="BO23" s="192" t="str">
        <f t="shared" si="6"/>
        <v xml:space="preserve"> </v>
      </c>
      <c r="BP23" s="530" t="str">
        <f>FILIACIÓN!Y21</f>
        <v/>
      </c>
      <c r="BQ23" s="530" t="str">
        <f t="shared" si="7"/>
        <v/>
      </c>
      <c r="BR23" s="530" t="str">
        <f t="shared" si="8"/>
        <v/>
      </c>
      <c r="BS23" s="530"/>
      <c r="BT23" s="484" t="str">
        <f>'1ER TRIMESTRE'!BM23</f>
        <v/>
      </c>
      <c r="BU23" s="484" t="str">
        <f>'2DO TRIMESTRE'!BM23</f>
        <v/>
      </c>
      <c r="BV23" s="484" t="str">
        <f t="shared" si="9"/>
        <v/>
      </c>
      <c r="BW23" s="82"/>
      <c r="BX23" s="82"/>
      <c r="BY23" s="82"/>
      <c r="BZ23" s="39"/>
      <c r="CA23" s="605" t="str">
        <f t="shared" si="10"/>
        <v/>
      </c>
      <c r="CB23" s="30" t="str">
        <f>IF(FILIACIÓN!Z21="MOSTRAR","1","")</f>
        <v/>
      </c>
      <c r="CC23" s="39">
        <v>11</v>
      </c>
      <c r="CD23" s="30"/>
      <c r="CE23" s="30"/>
      <c r="CF23" s="30"/>
      <c r="CG23" s="30"/>
      <c r="CH23" s="30"/>
      <c r="CI23" s="30"/>
      <c r="CJ23" s="30"/>
      <c r="CK23" s="30"/>
      <c r="CL23" s="30"/>
      <c r="CM23" s="30"/>
      <c r="CN23" s="30"/>
      <c r="CO23" s="30"/>
      <c r="CP23" s="30"/>
      <c r="CQ23" s="30"/>
      <c r="CR23" s="30"/>
      <c r="CS23" s="30"/>
      <c r="CT23" s="30"/>
      <c r="CU23" s="30"/>
      <c r="CV23" s="30"/>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row>
    <row r="24" spans="1:294" s="31" customFormat="1" ht="27" customHeight="1">
      <c r="A24" s="92">
        <f>--SUBTOTAL(2,CC$12:CC24)</f>
        <v>12</v>
      </c>
      <c r="B24" s="851" t="str">
        <f>IF(FILIACIÓN!B22="","",UPPER(FILIACIÓN!B22))</f>
        <v/>
      </c>
      <c r="C24" s="852"/>
      <c r="D24" s="853"/>
      <c r="E24" s="535" t="str">
        <f>'ASISTENCIA 3'!CD25</f>
        <v/>
      </c>
      <c r="F24" s="625"/>
      <c r="G24" s="625"/>
      <c r="H24" s="625"/>
      <c r="I24" s="625"/>
      <c r="J24" s="625"/>
      <c r="K24" s="625"/>
      <c r="L24" s="625"/>
      <c r="M24" s="89"/>
      <c r="N24" s="89"/>
      <c r="O24" s="377" t="str">
        <f t="shared" si="0"/>
        <v/>
      </c>
      <c r="P24" s="59"/>
      <c r="Q24" s="120"/>
      <c r="R24" s="576"/>
      <c r="S24" s="576"/>
      <c r="T24" s="576"/>
      <c r="U24" s="576"/>
      <c r="V24" s="576"/>
      <c r="W24" s="576"/>
      <c r="X24" s="576"/>
      <c r="Y24" s="576"/>
      <c r="Z24" s="576"/>
      <c r="AA24" s="121"/>
      <c r="AB24" s="89"/>
      <c r="AC24" s="89"/>
      <c r="AD24" s="89"/>
      <c r="AE24" s="89"/>
      <c r="AF24" s="377" t="str">
        <f t="shared" si="1"/>
        <v/>
      </c>
      <c r="AG24" s="59"/>
      <c r="AH24" s="120"/>
      <c r="AI24" s="576"/>
      <c r="AJ24" s="576"/>
      <c r="AK24" s="576"/>
      <c r="AL24" s="576"/>
      <c r="AM24" s="576"/>
      <c r="AN24" s="576"/>
      <c r="AO24" s="576"/>
      <c r="AP24" s="576"/>
      <c r="AQ24" s="576"/>
      <c r="AR24" s="121"/>
      <c r="AS24" s="121"/>
      <c r="AT24" s="121"/>
      <c r="AU24" s="121"/>
      <c r="AV24" s="89"/>
      <c r="AW24" s="377" t="str">
        <f t="shared" si="2"/>
        <v/>
      </c>
      <c r="AX24" s="59"/>
      <c r="AY24" s="120"/>
      <c r="AZ24" s="576"/>
      <c r="BA24" s="576"/>
      <c r="BB24" s="576"/>
      <c r="BC24" s="576"/>
      <c r="BD24" s="576"/>
      <c r="BE24" s="576"/>
      <c r="BF24" s="576"/>
      <c r="BG24" s="89"/>
      <c r="BH24" s="89"/>
      <c r="BI24" s="377" t="str">
        <f t="shared" si="3"/>
        <v/>
      </c>
      <c r="BJ24" s="371"/>
      <c r="BK24" s="494"/>
      <c r="BL24" s="373"/>
      <c r="BM24" s="196" t="str">
        <f t="shared" si="4"/>
        <v/>
      </c>
      <c r="BN24" s="532" t="str">
        <f t="shared" si="5"/>
        <v/>
      </c>
      <c r="BO24" s="192" t="str">
        <f t="shared" si="6"/>
        <v xml:space="preserve"> </v>
      </c>
      <c r="BP24" s="530" t="str">
        <f>FILIACIÓN!Y22</f>
        <v/>
      </c>
      <c r="BQ24" s="530" t="str">
        <f t="shared" si="7"/>
        <v/>
      </c>
      <c r="BR24" s="530" t="str">
        <f t="shared" si="8"/>
        <v/>
      </c>
      <c r="BS24" s="530"/>
      <c r="BT24" s="484" t="str">
        <f>'1ER TRIMESTRE'!BM24</f>
        <v/>
      </c>
      <c r="BU24" s="484" t="str">
        <f>'2DO TRIMESTRE'!BM24</f>
        <v/>
      </c>
      <c r="BV24" s="484" t="str">
        <f t="shared" si="9"/>
        <v/>
      </c>
      <c r="BW24" s="82"/>
      <c r="BX24" s="82"/>
      <c r="BY24" s="82"/>
      <c r="BZ24" s="39"/>
      <c r="CA24" s="605" t="str">
        <f t="shared" si="10"/>
        <v/>
      </c>
      <c r="CB24" s="30" t="str">
        <f>IF(FILIACIÓN!Z22="MOSTRAR","1","")</f>
        <v/>
      </c>
      <c r="CC24" s="39">
        <v>12</v>
      </c>
      <c r="CD24" s="30"/>
      <c r="CE24" s="30"/>
      <c r="CF24" s="30"/>
      <c r="CG24" s="30"/>
      <c r="CH24" s="30"/>
      <c r="CI24" s="30"/>
      <c r="CJ24" s="30"/>
      <c r="CK24" s="30"/>
      <c r="CL24" s="30"/>
      <c r="CM24" s="30"/>
      <c r="CN24" s="30"/>
      <c r="CO24" s="30"/>
      <c r="CP24" s="30"/>
      <c r="CQ24" s="30"/>
      <c r="CR24" s="30"/>
      <c r="CS24" s="30"/>
      <c r="CT24" s="30"/>
      <c r="CU24" s="30"/>
      <c r="CV24" s="30"/>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row>
    <row r="25" spans="1:294" s="31" customFormat="1" ht="27" customHeight="1">
      <c r="A25" s="92">
        <f>--SUBTOTAL(2,CC$12:CC25)</f>
        <v>13</v>
      </c>
      <c r="B25" s="851" t="str">
        <f>IF(FILIACIÓN!B23="","",UPPER(FILIACIÓN!B23))</f>
        <v/>
      </c>
      <c r="C25" s="852"/>
      <c r="D25" s="853"/>
      <c r="E25" s="535" t="str">
        <f>'ASISTENCIA 3'!CD26</f>
        <v/>
      </c>
      <c r="F25" s="625"/>
      <c r="G25" s="625"/>
      <c r="H25" s="625"/>
      <c r="I25" s="625"/>
      <c r="J25" s="625"/>
      <c r="K25" s="625"/>
      <c r="L25" s="625"/>
      <c r="M25" s="89"/>
      <c r="N25" s="89"/>
      <c r="O25" s="377" t="str">
        <f t="shared" si="0"/>
        <v/>
      </c>
      <c r="P25" s="59"/>
      <c r="Q25" s="120"/>
      <c r="R25" s="576"/>
      <c r="S25" s="576"/>
      <c r="T25" s="576"/>
      <c r="U25" s="576"/>
      <c r="V25" s="576"/>
      <c r="W25" s="576"/>
      <c r="X25" s="576"/>
      <c r="Y25" s="576"/>
      <c r="Z25" s="576"/>
      <c r="AA25" s="121"/>
      <c r="AB25" s="89"/>
      <c r="AC25" s="89"/>
      <c r="AD25" s="89"/>
      <c r="AE25" s="89"/>
      <c r="AF25" s="377" t="str">
        <f t="shared" si="1"/>
        <v/>
      </c>
      <c r="AG25" s="59"/>
      <c r="AH25" s="120"/>
      <c r="AI25" s="576"/>
      <c r="AJ25" s="576"/>
      <c r="AK25" s="576"/>
      <c r="AL25" s="576"/>
      <c r="AM25" s="576"/>
      <c r="AN25" s="576"/>
      <c r="AO25" s="576"/>
      <c r="AP25" s="576"/>
      <c r="AQ25" s="576"/>
      <c r="AR25" s="121"/>
      <c r="AS25" s="121"/>
      <c r="AT25" s="121"/>
      <c r="AU25" s="121"/>
      <c r="AV25" s="89"/>
      <c r="AW25" s="377" t="str">
        <f t="shared" si="2"/>
        <v/>
      </c>
      <c r="AX25" s="59"/>
      <c r="AY25" s="120"/>
      <c r="AZ25" s="576"/>
      <c r="BA25" s="576"/>
      <c r="BB25" s="576"/>
      <c r="BC25" s="576"/>
      <c r="BD25" s="576"/>
      <c r="BE25" s="576"/>
      <c r="BF25" s="576"/>
      <c r="BG25" s="89"/>
      <c r="BH25" s="89"/>
      <c r="BI25" s="377" t="str">
        <f t="shared" si="3"/>
        <v/>
      </c>
      <c r="BJ25" s="371"/>
      <c r="BK25" s="494"/>
      <c r="BL25" s="373"/>
      <c r="BM25" s="196" t="str">
        <f t="shared" si="4"/>
        <v/>
      </c>
      <c r="BN25" s="532" t="str">
        <f t="shared" si="5"/>
        <v/>
      </c>
      <c r="BO25" s="192" t="str">
        <f t="shared" si="6"/>
        <v xml:space="preserve"> </v>
      </c>
      <c r="BP25" s="530" t="str">
        <f>FILIACIÓN!Y23</f>
        <v/>
      </c>
      <c r="BQ25" s="530" t="str">
        <f t="shared" si="7"/>
        <v/>
      </c>
      <c r="BR25" s="530" t="str">
        <f t="shared" si="8"/>
        <v/>
      </c>
      <c r="BS25" s="530"/>
      <c r="BT25" s="484" t="str">
        <f>'1ER TRIMESTRE'!BM25</f>
        <v/>
      </c>
      <c r="BU25" s="484" t="str">
        <f>'2DO TRIMESTRE'!BM25</f>
        <v/>
      </c>
      <c r="BV25" s="484" t="str">
        <f t="shared" si="9"/>
        <v/>
      </c>
      <c r="BW25" s="82"/>
      <c r="BX25" s="82"/>
      <c r="BY25" s="82"/>
      <c r="BZ25" s="39"/>
      <c r="CA25" s="605" t="str">
        <f t="shared" si="10"/>
        <v/>
      </c>
      <c r="CB25" s="30" t="str">
        <f>IF(FILIACIÓN!Z23="MOSTRAR","1","")</f>
        <v/>
      </c>
      <c r="CC25" s="39">
        <v>13</v>
      </c>
      <c r="CD25" s="30"/>
      <c r="CE25" s="30"/>
      <c r="CF25" s="30"/>
      <c r="CG25" s="30"/>
      <c r="CH25" s="30"/>
      <c r="CI25" s="30"/>
      <c r="CJ25" s="30"/>
      <c r="CK25" s="30"/>
      <c r="CL25" s="30"/>
      <c r="CM25" s="30"/>
      <c r="CN25" s="30"/>
      <c r="CO25" s="30"/>
      <c r="CP25" s="30"/>
      <c r="CQ25" s="30"/>
      <c r="CR25" s="30"/>
      <c r="CS25" s="30"/>
      <c r="CT25" s="30"/>
      <c r="CU25" s="30"/>
      <c r="CV25" s="30"/>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row>
    <row r="26" spans="1:294" s="31" customFormat="1" ht="27" customHeight="1">
      <c r="A26" s="92">
        <f>--SUBTOTAL(2,CC$12:CC26)</f>
        <v>14</v>
      </c>
      <c r="B26" s="851" t="str">
        <f>IF(FILIACIÓN!B24="","",UPPER(FILIACIÓN!B24))</f>
        <v/>
      </c>
      <c r="C26" s="852"/>
      <c r="D26" s="853"/>
      <c r="E26" s="535" t="str">
        <f>'ASISTENCIA 3'!CD27</f>
        <v/>
      </c>
      <c r="F26" s="625"/>
      <c r="G26" s="625"/>
      <c r="H26" s="625"/>
      <c r="I26" s="625"/>
      <c r="J26" s="625"/>
      <c r="K26" s="625"/>
      <c r="L26" s="625"/>
      <c r="M26" s="89"/>
      <c r="N26" s="89"/>
      <c r="O26" s="377" t="str">
        <f t="shared" si="0"/>
        <v/>
      </c>
      <c r="P26" s="59"/>
      <c r="Q26" s="120"/>
      <c r="R26" s="576"/>
      <c r="S26" s="576"/>
      <c r="T26" s="576"/>
      <c r="U26" s="576"/>
      <c r="V26" s="576"/>
      <c r="W26" s="576"/>
      <c r="X26" s="576"/>
      <c r="Y26" s="576"/>
      <c r="Z26" s="576"/>
      <c r="AA26" s="121"/>
      <c r="AB26" s="89"/>
      <c r="AC26" s="89"/>
      <c r="AD26" s="89"/>
      <c r="AE26" s="89"/>
      <c r="AF26" s="377" t="str">
        <f t="shared" si="1"/>
        <v/>
      </c>
      <c r="AG26" s="59"/>
      <c r="AH26" s="120"/>
      <c r="AI26" s="576"/>
      <c r="AJ26" s="576"/>
      <c r="AK26" s="576"/>
      <c r="AL26" s="576"/>
      <c r="AM26" s="576"/>
      <c r="AN26" s="576"/>
      <c r="AO26" s="576"/>
      <c r="AP26" s="576"/>
      <c r="AQ26" s="576"/>
      <c r="AR26" s="121"/>
      <c r="AS26" s="121"/>
      <c r="AT26" s="121"/>
      <c r="AU26" s="121"/>
      <c r="AV26" s="89"/>
      <c r="AW26" s="377" t="str">
        <f t="shared" si="2"/>
        <v/>
      </c>
      <c r="AX26" s="59"/>
      <c r="AY26" s="120"/>
      <c r="AZ26" s="576"/>
      <c r="BA26" s="576"/>
      <c r="BB26" s="576"/>
      <c r="BC26" s="576"/>
      <c r="BD26" s="576"/>
      <c r="BE26" s="576"/>
      <c r="BF26" s="576"/>
      <c r="BG26" s="89"/>
      <c r="BH26" s="89"/>
      <c r="BI26" s="377" t="str">
        <f t="shared" si="3"/>
        <v/>
      </c>
      <c r="BJ26" s="371"/>
      <c r="BK26" s="494"/>
      <c r="BL26" s="373"/>
      <c r="BM26" s="196" t="str">
        <f t="shared" si="4"/>
        <v/>
      </c>
      <c r="BN26" s="532" t="str">
        <f t="shared" si="5"/>
        <v/>
      </c>
      <c r="BO26" s="192" t="str">
        <f t="shared" si="6"/>
        <v xml:space="preserve"> </v>
      </c>
      <c r="BP26" s="530" t="str">
        <f>FILIACIÓN!Y24</f>
        <v/>
      </c>
      <c r="BQ26" s="530" t="str">
        <f t="shared" si="7"/>
        <v/>
      </c>
      <c r="BR26" s="530" t="str">
        <f t="shared" si="8"/>
        <v/>
      </c>
      <c r="BS26" s="530"/>
      <c r="BT26" s="484" t="str">
        <f>'1ER TRIMESTRE'!BM26</f>
        <v/>
      </c>
      <c r="BU26" s="484" t="str">
        <f>'2DO TRIMESTRE'!BM26</f>
        <v/>
      </c>
      <c r="BV26" s="484" t="str">
        <f t="shared" si="9"/>
        <v/>
      </c>
      <c r="BW26" s="82"/>
      <c r="BX26" s="82"/>
      <c r="BY26" s="82"/>
      <c r="BZ26" s="39"/>
      <c r="CA26" s="605" t="str">
        <f t="shared" si="10"/>
        <v/>
      </c>
      <c r="CB26" s="30" t="str">
        <f>IF(FILIACIÓN!Z24="MOSTRAR","1","")</f>
        <v/>
      </c>
      <c r="CC26" s="39">
        <v>14</v>
      </c>
      <c r="CD26" s="30"/>
      <c r="CE26" s="30"/>
      <c r="CF26" s="30"/>
      <c r="CG26" s="30"/>
      <c r="CH26" s="30"/>
      <c r="CI26" s="30"/>
      <c r="CJ26" s="30"/>
      <c r="CK26" s="30"/>
      <c r="CL26" s="30"/>
      <c r="CM26" s="30"/>
      <c r="CN26" s="30"/>
      <c r="CO26" s="30"/>
      <c r="CP26" s="30"/>
      <c r="CQ26" s="30"/>
      <c r="CR26" s="30"/>
      <c r="CS26" s="30"/>
      <c r="CT26" s="30"/>
      <c r="CU26" s="30"/>
      <c r="CV26" s="30"/>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row>
    <row r="27" spans="1:294" s="31" customFormat="1" ht="27" customHeight="1">
      <c r="A27" s="92">
        <f>--SUBTOTAL(2,CC$12:CC27)</f>
        <v>15</v>
      </c>
      <c r="B27" s="851" t="str">
        <f>IF(FILIACIÓN!B25="","",UPPER(FILIACIÓN!B25))</f>
        <v/>
      </c>
      <c r="C27" s="852"/>
      <c r="D27" s="853"/>
      <c r="E27" s="535" t="str">
        <f>'ASISTENCIA 3'!CD28</f>
        <v/>
      </c>
      <c r="F27" s="625"/>
      <c r="G27" s="625"/>
      <c r="H27" s="625"/>
      <c r="I27" s="625"/>
      <c r="J27" s="625"/>
      <c r="K27" s="625"/>
      <c r="L27" s="625"/>
      <c r="M27" s="89"/>
      <c r="N27" s="89"/>
      <c r="O27" s="377" t="str">
        <f t="shared" si="0"/>
        <v/>
      </c>
      <c r="P27" s="59"/>
      <c r="Q27" s="120"/>
      <c r="R27" s="576"/>
      <c r="S27" s="576"/>
      <c r="T27" s="576"/>
      <c r="U27" s="576"/>
      <c r="V27" s="576"/>
      <c r="W27" s="576"/>
      <c r="X27" s="576"/>
      <c r="Y27" s="576"/>
      <c r="Z27" s="576"/>
      <c r="AA27" s="121"/>
      <c r="AB27" s="89"/>
      <c r="AC27" s="89"/>
      <c r="AD27" s="89"/>
      <c r="AE27" s="89"/>
      <c r="AF27" s="377" t="str">
        <f t="shared" si="1"/>
        <v/>
      </c>
      <c r="AG27" s="59"/>
      <c r="AH27" s="120"/>
      <c r="AI27" s="576"/>
      <c r="AJ27" s="576"/>
      <c r="AK27" s="576"/>
      <c r="AL27" s="576"/>
      <c r="AM27" s="576"/>
      <c r="AN27" s="576"/>
      <c r="AO27" s="576"/>
      <c r="AP27" s="576"/>
      <c r="AQ27" s="576"/>
      <c r="AR27" s="121"/>
      <c r="AS27" s="121"/>
      <c r="AT27" s="121"/>
      <c r="AU27" s="121"/>
      <c r="AV27" s="89"/>
      <c r="AW27" s="377" t="str">
        <f t="shared" si="2"/>
        <v/>
      </c>
      <c r="AX27" s="59"/>
      <c r="AY27" s="120"/>
      <c r="AZ27" s="576"/>
      <c r="BA27" s="576"/>
      <c r="BB27" s="576"/>
      <c r="BC27" s="576"/>
      <c r="BD27" s="576"/>
      <c r="BE27" s="576"/>
      <c r="BF27" s="576"/>
      <c r="BG27" s="89"/>
      <c r="BH27" s="89"/>
      <c r="BI27" s="377" t="str">
        <f t="shared" si="3"/>
        <v/>
      </c>
      <c r="BJ27" s="371"/>
      <c r="BK27" s="494"/>
      <c r="BL27" s="373"/>
      <c r="BM27" s="196" t="str">
        <f t="shared" si="4"/>
        <v/>
      </c>
      <c r="BN27" s="532" t="str">
        <f t="shared" si="5"/>
        <v/>
      </c>
      <c r="BO27" s="192" t="str">
        <f t="shared" si="6"/>
        <v xml:space="preserve"> </v>
      </c>
      <c r="BP27" s="530" t="str">
        <f>FILIACIÓN!Y25</f>
        <v/>
      </c>
      <c r="BQ27" s="530" t="str">
        <f t="shared" si="7"/>
        <v/>
      </c>
      <c r="BR27" s="530" t="str">
        <f t="shared" si="8"/>
        <v/>
      </c>
      <c r="BS27" s="530"/>
      <c r="BT27" s="484" t="str">
        <f>'1ER TRIMESTRE'!BM27</f>
        <v/>
      </c>
      <c r="BU27" s="484" t="str">
        <f>'2DO TRIMESTRE'!BM27</f>
        <v/>
      </c>
      <c r="BV27" s="484" t="str">
        <f t="shared" si="9"/>
        <v/>
      </c>
      <c r="BW27" s="82"/>
      <c r="BX27" s="82"/>
      <c r="BY27" s="82"/>
      <c r="BZ27" s="39"/>
      <c r="CA27" s="605" t="str">
        <f t="shared" si="10"/>
        <v/>
      </c>
      <c r="CB27" s="30" t="str">
        <f>IF(FILIACIÓN!Z25="MOSTRAR","1","")</f>
        <v/>
      </c>
      <c r="CC27" s="39">
        <v>15</v>
      </c>
      <c r="CD27" s="30"/>
      <c r="CE27" s="30"/>
      <c r="CF27" s="30"/>
      <c r="CG27" s="30"/>
      <c r="CH27" s="30"/>
      <c r="CI27" s="30"/>
      <c r="CJ27" s="30"/>
      <c r="CK27" s="30"/>
      <c r="CL27" s="30"/>
      <c r="CM27" s="30"/>
      <c r="CN27" s="30"/>
      <c r="CO27" s="30"/>
      <c r="CP27" s="30"/>
      <c r="CQ27" s="30"/>
      <c r="CR27" s="30"/>
      <c r="CS27" s="30"/>
      <c r="CT27" s="30"/>
      <c r="CU27" s="30"/>
      <c r="CV27" s="30"/>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row>
    <row r="28" spans="1:294" s="31" customFormat="1" ht="27" customHeight="1">
      <c r="A28" s="92">
        <f>--SUBTOTAL(2,CC$12:CC28)</f>
        <v>16</v>
      </c>
      <c r="B28" s="851" t="str">
        <f>IF(FILIACIÓN!B26="","",UPPER(FILIACIÓN!B26))</f>
        <v/>
      </c>
      <c r="C28" s="852"/>
      <c r="D28" s="853"/>
      <c r="E28" s="535" t="str">
        <f>'ASISTENCIA 3'!CD29</f>
        <v/>
      </c>
      <c r="F28" s="625"/>
      <c r="G28" s="625"/>
      <c r="H28" s="625"/>
      <c r="I28" s="625"/>
      <c r="J28" s="625"/>
      <c r="K28" s="625"/>
      <c r="L28" s="625"/>
      <c r="M28" s="89"/>
      <c r="N28" s="89"/>
      <c r="O28" s="377" t="str">
        <f t="shared" si="0"/>
        <v/>
      </c>
      <c r="P28" s="59"/>
      <c r="Q28" s="120"/>
      <c r="R28" s="576"/>
      <c r="S28" s="576"/>
      <c r="T28" s="576"/>
      <c r="U28" s="576"/>
      <c r="V28" s="576"/>
      <c r="W28" s="576"/>
      <c r="X28" s="576"/>
      <c r="Y28" s="576"/>
      <c r="Z28" s="576"/>
      <c r="AA28" s="121"/>
      <c r="AB28" s="89"/>
      <c r="AC28" s="89"/>
      <c r="AD28" s="89"/>
      <c r="AE28" s="89"/>
      <c r="AF28" s="377" t="str">
        <f t="shared" si="1"/>
        <v/>
      </c>
      <c r="AG28" s="59"/>
      <c r="AH28" s="120"/>
      <c r="AI28" s="576"/>
      <c r="AJ28" s="576"/>
      <c r="AK28" s="576"/>
      <c r="AL28" s="576"/>
      <c r="AM28" s="576"/>
      <c r="AN28" s="576"/>
      <c r="AO28" s="576"/>
      <c r="AP28" s="576"/>
      <c r="AQ28" s="576"/>
      <c r="AR28" s="121"/>
      <c r="AS28" s="121"/>
      <c r="AT28" s="121"/>
      <c r="AU28" s="121"/>
      <c r="AV28" s="89"/>
      <c r="AW28" s="377" t="str">
        <f t="shared" si="2"/>
        <v/>
      </c>
      <c r="AX28" s="59"/>
      <c r="AY28" s="120"/>
      <c r="AZ28" s="576"/>
      <c r="BA28" s="576"/>
      <c r="BB28" s="576"/>
      <c r="BC28" s="576"/>
      <c r="BD28" s="576"/>
      <c r="BE28" s="576"/>
      <c r="BF28" s="576"/>
      <c r="BG28" s="89"/>
      <c r="BH28" s="89"/>
      <c r="BI28" s="377" t="str">
        <f t="shared" si="3"/>
        <v/>
      </c>
      <c r="BJ28" s="371"/>
      <c r="BK28" s="494"/>
      <c r="BL28" s="373"/>
      <c r="BM28" s="196" t="str">
        <f t="shared" si="4"/>
        <v/>
      </c>
      <c r="BN28" s="532" t="str">
        <f t="shared" si="5"/>
        <v/>
      </c>
      <c r="BO28" s="192" t="str">
        <f t="shared" si="6"/>
        <v xml:space="preserve"> </v>
      </c>
      <c r="BP28" s="530" t="str">
        <f>FILIACIÓN!Y26</f>
        <v/>
      </c>
      <c r="BQ28" s="530" t="str">
        <f t="shared" si="7"/>
        <v/>
      </c>
      <c r="BR28" s="530" t="str">
        <f t="shared" si="8"/>
        <v/>
      </c>
      <c r="BS28" s="530"/>
      <c r="BT28" s="484" t="str">
        <f>'1ER TRIMESTRE'!BM28</f>
        <v/>
      </c>
      <c r="BU28" s="484" t="str">
        <f>'2DO TRIMESTRE'!BM28</f>
        <v/>
      </c>
      <c r="BV28" s="484" t="str">
        <f t="shared" si="9"/>
        <v/>
      </c>
      <c r="BW28" s="82"/>
      <c r="BX28" s="82"/>
      <c r="BY28" s="82"/>
      <c r="BZ28" s="39"/>
      <c r="CA28" s="605" t="str">
        <f t="shared" si="10"/>
        <v/>
      </c>
      <c r="CB28" s="30" t="str">
        <f>IF(FILIACIÓN!Z26="MOSTRAR","1","")</f>
        <v/>
      </c>
      <c r="CC28" s="39">
        <v>16</v>
      </c>
      <c r="CD28" s="30"/>
      <c r="CE28" s="30"/>
      <c r="CF28" s="30"/>
      <c r="CG28" s="30"/>
      <c r="CH28" s="30"/>
      <c r="CI28" s="30"/>
      <c r="CJ28" s="30"/>
      <c r="CK28" s="30"/>
      <c r="CL28" s="30"/>
      <c r="CM28" s="30"/>
      <c r="CN28" s="30"/>
      <c r="CO28" s="30"/>
      <c r="CP28" s="30"/>
      <c r="CQ28" s="30"/>
      <c r="CR28" s="30"/>
      <c r="CS28" s="30"/>
      <c r="CT28" s="30"/>
      <c r="CU28" s="30"/>
      <c r="CV28" s="30"/>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row>
    <row r="29" spans="1:294" s="31" customFormat="1" ht="27" customHeight="1">
      <c r="A29" s="92">
        <f>--SUBTOTAL(2,CC$12:CC29)</f>
        <v>17</v>
      </c>
      <c r="B29" s="851" t="str">
        <f>IF(FILIACIÓN!B27="","",UPPER(FILIACIÓN!B27))</f>
        <v/>
      </c>
      <c r="C29" s="852"/>
      <c r="D29" s="853"/>
      <c r="E29" s="535" t="str">
        <f>'ASISTENCIA 3'!CD30</f>
        <v/>
      </c>
      <c r="F29" s="625"/>
      <c r="G29" s="625"/>
      <c r="H29" s="625"/>
      <c r="I29" s="625"/>
      <c r="J29" s="625"/>
      <c r="K29" s="625"/>
      <c r="L29" s="625"/>
      <c r="M29" s="89"/>
      <c r="N29" s="89"/>
      <c r="O29" s="377" t="str">
        <f t="shared" si="0"/>
        <v/>
      </c>
      <c r="P29" s="59"/>
      <c r="Q29" s="120"/>
      <c r="R29" s="576"/>
      <c r="S29" s="576"/>
      <c r="T29" s="576"/>
      <c r="U29" s="576"/>
      <c r="V29" s="576"/>
      <c r="W29" s="576"/>
      <c r="X29" s="576"/>
      <c r="Y29" s="576"/>
      <c r="Z29" s="576"/>
      <c r="AA29" s="121"/>
      <c r="AB29" s="89"/>
      <c r="AC29" s="89"/>
      <c r="AD29" s="89"/>
      <c r="AE29" s="89"/>
      <c r="AF29" s="377" t="str">
        <f t="shared" si="1"/>
        <v/>
      </c>
      <c r="AG29" s="59"/>
      <c r="AH29" s="120"/>
      <c r="AI29" s="576"/>
      <c r="AJ29" s="576"/>
      <c r="AK29" s="576"/>
      <c r="AL29" s="576"/>
      <c r="AM29" s="576"/>
      <c r="AN29" s="576"/>
      <c r="AO29" s="576"/>
      <c r="AP29" s="576"/>
      <c r="AQ29" s="576"/>
      <c r="AR29" s="121"/>
      <c r="AS29" s="121"/>
      <c r="AT29" s="121"/>
      <c r="AU29" s="121"/>
      <c r="AV29" s="89"/>
      <c r="AW29" s="377" t="str">
        <f t="shared" si="2"/>
        <v/>
      </c>
      <c r="AX29" s="59"/>
      <c r="AY29" s="120"/>
      <c r="AZ29" s="576"/>
      <c r="BA29" s="576"/>
      <c r="BB29" s="576"/>
      <c r="BC29" s="576"/>
      <c r="BD29" s="576"/>
      <c r="BE29" s="576"/>
      <c r="BF29" s="576"/>
      <c r="BG29" s="89"/>
      <c r="BH29" s="89"/>
      <c r="BI29" s="377" t="str">
        <f t="shared" si="3"/>
        <v/>
      </c>
      <c r="BJ29" s="371"/>
      <c r="BK29" s="494"/>
      <c r="BL29" s="373"/>
      <c r="BM29" s="196" t="str">
        <f t="shared" si="4"/>
        <v/>
      </c>
      <c r="BN29" s="532" t="str">
        <f t="shared" si="5"/>
        <v/>
      </c>
      <c r="BO29" s="192" t="str">
        <f t="shared" si="6"/>
        <v xml:space="preserve"> </v>
      </c>
      <c r="BP29" s="530" t="str">
        <f>FILIACIÓN!Y27</f>
        <v/>
      </c>
      <c r="BQ29" s="530" t="str">
        <f t="shared" si="7"/>
        <v/>
      </c>
      <c r="BR29" s="530" t="str">
        <f t="shared" si="8"/>
        <v/>
      </c>
      <c r="BS29" s="530"/>
      <c r="BT29" s="484" t="str">
        <f>'1ER TRIMESTRE'!BM29</f>
        <v/>
      </c>
      <c r="BU29" s="484" t="str">
        <f>'2DO TRIMESTRE'!BM29</f>
        <v/>
      </c>
      <c r="BV29" s="484" t="str">
        <f t="shared" si="9"/>
        <v/>
      </c>
      <c r="BW29" s="82"/>
      <c r="BX29" s="82"/>
      <c r="BY29" s="82"/>
      <c r="BZ29" s="39"/>
      <c r="CA29" s="605" t="str">
        <f t="shared" si="10"/>
        <v/>
      </c>
      <c r="CB29" s="30" t="str">
        <f>IF(FILIACIÓN!Z27="MOSTRAR","1","")</f>
        <v/>
      </c>
      <c r="CC29" s="39">
        <v>17</v>
      </c>
      <c r="CD29" s="30"/>
      <c r="CE29" s="30"/>
      <c r="CF29" s="30"/>
      <c r="CG29" s="30"/>
      <c r="CH29" s="30"/>
      <c r="CI29" s="30"/>
      <c r="CJ29" s="30"/>
      <c r="CK29" s="30"/>
      <c r="CL29" s="30"/>
      <c r="CM29" s="30"/>
      <c r="CN29" s="30"/>
      <c r="CO29" s="30"/>
      <c r="CP29" s="30"/>
      <c r="CQ29" s="30"/>
      <c r="CR29" s="30"/>
      <c r="CS29" s="30"/>
      <c r="CT29" s="30"/>
      <c r="CU29" s="30"/>
      <c r="CV29" s="30"/>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row>
    <row r="30" spans="1:294" s="31" customFormat="1" ht="27" customHeight="1">
      <c r="A30" s="92">
        <f>--SUBTOTAL(2,CC$12:CC30)</f>
        <v>18</v>
      </c>
      <c r="B30" s="851" t="str">
        <f>IF(FILIACIÓN!B28="","",UPPER(FILIACIÓN!B28))</f>
        <v/>
      </c>
      <c r="C30" s="852"/>
      <c r="D30" s="853"/>
      <c r="E30" s="535" t="str">
        <f>'ASISTENCIA 3'!CD31</f>
        <v/>
      </c>
      <c r="F30" s="625"/>
      <c r="G30" s="625"/>
      <c r="H30" s="625"/>
      <c r="I30" s="625"/>
      <c r="J30" s="625"/>
      <c r="K30" s="625"/>
      <c r="L30" s="625"/>
      <c r="M30" s="89"/>
      <c r="N30" s="89"/>
      <c r="O30" s="377" t="str">
        <f t="shared" si="0"/>
        <v/>
      </c>
      <c r="P30" s="59"/>
      <c r="Q30" s="120"/>
      <c r="R30" s="576"/>
      <c r="S30" s="576"/>
      <c r="T30" s="576"/>
      <c r="U30" s="576"/>
      <c r="V30" s="576"/>
      <c r="W30" s="576"/>
      <c r="X30" s="576"/>
      <c r="Y30" s="576"/>
      <c r="Z30" s="576"/>
      <c r="AA30" s="121"/>
      <c r="AB30" s="89"/>
      <c r="AC30" s="89"/>
      <c r="AD30" s="89"/>
      <c r="AE30" s="89"/>
      <c r="AF30" s="377" t="str">
        <f t="shared" si="1"/>
        <v/>
      </c>
      <c r="AG30" s="59"/>
      <c r="AH30" s="120"/>
      <c r="AI30" s="576"/>
      <c r="AJ30" s="576"/>
      <c r="AK30" s="576"/>
      <c r="AL30" s="576"/>
      <c r="AM30" s="576"/>
      <c r="AN30" s="576"/>
      <c r="AO30" s="576"/>
      <c r="AP30" s="576"/>
      <c r="AQ30" s="576"/>
      <c r="AR30" s="121"/>
      <c r="AS30" s="121"/>
      <c r="AT30" s="121"/>
      <c r="AU30" s="121"/>
      <c r="AV30" s="89"/>
      <c r="AW30" s="377" t="str">
        <f t="shared" si="2"/>
        <v/>
      </c>
      <c r="AX30" s="59"/>
      <c r="AY30" s="120"/>
      <c r="AZ30" s="576"/>
      <c r="BA30" s="576"/>
      <c r="BB30" s="576"/>
      <c r="BC30" s="576"/>
      <c r="BD30" s="576"/>
      <c r="BE30" s="576"/>
      <c r="BF30" s="576"/>
      <c r="BG30" s="89"/>
      <c r="BH30" s="89"/>
      <c r="BI30" s="377" t="str">
        <f t="shared" si="3"/>
        <v/>
      </c>
      <c r="BJ30" s="371"/>
      <c r="BK30" s="494"/>
      <c r="BL30" s="373"/>
      <c r="BM30" s="196" t="str">
        <f t="shared" si="4"/>
        <v/>
      </c>
      <c r="BN30" s="532" t="str">
        <f t="shared" si="5"/>
        <v/>
      </c>
      <c r="BO30" s="192" t="str">
        <f t="shared" si="6"/>
        <v xml:space="preserve"> </v>
      </c>
      <c r="BP30" s="530" t="str">
        <f>FILIACIÓN!Y28</f>
        <v/>
      </c>
      <c r="BQ30" s="530" t="str">
        <f t="shared" si="7"/>
        <v/>
      </c>
      <c r="BR30" s="530" t="str">
        <f t="shared" si="8"/>
        <v/>
      </c>
      <c r="BS30" s="530"/>
      <c r="BT30" s="484" t="str">
        <f>'1ER TRIMESTRE'!BM30</f>
        <v/>
      </c>
      <c r="BU30" s="484" t="str">
        <f>'2DO TRIMESTRE'!BM30</f>
        <v/>
      </c>
      <c r="BV30" s="484" t="str">
        <f t="shared" si="9"/>
        <v/>
      </c>
      <c r="BW30" s="82"/>
      <c r="BX30" s="82"/>
      <c r="BY30" s="82"/>
      <c r="BZ30" s="39"/>
      <c r="CA30" s="605" t="str">
        <f t="shared" si="10"/>
        <v/>
      </c>
      <c r="CB30" s="30" t="str">
        <f>IF(FILIACIÓN!Z28="MOSTRAR","1","")</f>
        <v/>
      </c>
      <c r="CC30" s="39">
        <v>18</v>
      </c>
      <c r="CD30" s="30"/>
      <c r="CE30" s="30"/>
      <c r="CF30" s="30"/>
      <c r="CG30" s="30"/>
      <c r="CH30" s="30"/>
      <c r="CI30" s="30"/>
      <c r="CJ30" s="30"/>
      <c r="CK30" s="30"/>
      <c r="CL30" s="30"/>
      <c r="CM30" s="30"/>
      <c r="CN30" s="30"/>
      <c r="CO30" s="30"/>
      <c r="CP30" s="30"/>
      <c r="CQ30" s="30"/>
      <c r="CR30" s="30"/>
      <c r="CS30" s="30"/>
      <c r="CT30" s="30"/>
      <c r="CU30" s="30"/>
      <c r="CV30" s="30"/>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row>
    <row r="31" spans="1:294" s="31" customFormat="1" ht="27" customHeight="1">
      <c r="A31" s="92">
        <f>--SUBTOTAL(2,CC$12:CC31)</f>
        <v>19</v>
      </c>
      <c r="B31" s="851" t="str">
        <f>IF(FILIACIÓN!B29="","",UPPER(FILIACIÓN!B29))</f>
        <v/>
      </c>
      <c r="C31" s="852"/>
      <c r="D31" s="853"/>
      <c r="E31" s="535" t="str">
        <f>'ASISTENCIA 3'!CD32</f>
        <v/>
      </c>
      <c r="F31" s="625"/>
      <c r="G31" s="625"/>
      <c r="H31" s="625"/>
      <c r="I31" s="625"/>
      <c r="J31" s="625"/>
      <c r="K31" s="625"/>
      <c r="L31" s="625"/>
      <c r="M31" s="89"/>
      <c r="N31" s="89"/>
      <c r="O31" s="377" t="str">
        <f t="shared" si="0"/>
        <v/>
      </c>
      <c r="P31" s="59"/>
      <c r="Q31" s="120"/>
      <c r="R31" s="576"/>
      <c r="S31" s="576"/>
      <c r="T31" s="576"/>
      <c r="U31" s="576"/>
      <c r="V31" s="576"/>
      <c r="W31" s="576"/>
      <c r="X31" s="576"/>
      <c r="Y31" s="576"/>
      <c r="Z31" s="576"/>
      <c r="AA31" s="121"/>
      <c r="AB31" s="89"/>
      <c r="AC31" s="89"/>
      <c r="AD31" s="89"/>
      <c r="AE31" s="89"/>
      <c r="AF31" s="377" t="str">
        <f t="shared" si="1"/>
        <v/>
      </c>
      <c r="AG31" s="59"/>
      <c r="AH31" s="120"/>
      <c r="AI31" s="576"/>
      <c r="AJ31" s="576"/>
      <c r="AK31" s="576"/>
      <c r="AL31" s="576"/>
      <c r="AM31" s="576"/>
      <c r="AN31" s="576"/>
      <c r="AO31" s="576"/>
      <c r="AP31" s="576"/>
      <c r="AQ31" s="576"/>
      <c r="AR31" s="121"/>
      <c r="AS31" s="121"/>
      <c r="AT31" s="121"/>
      <c r="AU31" s="121"/>
      <c r="AV31" s="89"/>
      <c r="AW31" s="377" t="str">
        <f t="shared" si="2"/>
        <v/>
      </c>
      <c r="AX31" s="59"/>
      <c r="AY31" s="120"/>
      <c r="AZ31" s="576"/>
      <c r="BA31" s="576"/>
      <c r="BB31" s="576"/>
      <c r="BC31" s="576"/>
      <c r="BD31" s="576"/>
      <c r="BE31" s="576"/>
      <c r="BF31" s="576"/>
      <c r="BG31" s="89"/>
      <c r="BH31" s="89"/>
      <c r="BI31" s="377" t="str">
        <f t="shared" si="3"/>
        <v/>
      </c>
      <c r="BJ31" s="371"/>
      <c r="BK31" s="494"/>
      <c r="BL31" s="373"/>
      <c r="BM31" s="196" t="str">
        <f t="shared" si="4"/>
        <v/>
      </c>
      <c r="BN31" s="532" t="str">
        <f t="shared" si="5"/>
        <v/>
      </c>
      <c r="BO31" s="192" t="str">
        <f t="shared" si="6"/>
        <v xml:space="preserve"> </v>
      </c>
      <c r="BP31" s="530" t="str">
        <f>FILIACIÓN!Y29</f>
        <v/>
      </c>
      <c r="BQ31" s="530" t="str">
        <f t="shared" si="7"/>
        <v/>
      </c>
      <c r="BR31" s="530" t="str">
        <f t="shared" si="8"/>
        <v/>
      </c>
      <c r="BS31" s="530"/>
      <c r="BT31" s="484" t="str">
        <f>'1ER TRIMESTRE'!BM31</f>
        <v/>
      </c>
      <c r="BU31" s="484" t="str">
        <f>'2DO TRIMESTRE'!BM31</f>
        <v/>
      </c>
      <c r="BV31" s="484" t="str">
        <f t="shared" si="9"/>
        <v/>
      </c>
      <c r="BW31" s="82"/>
      <c r="BX31" s="82"/>
      <c r="BY31" s="82"/>
      <c r="BZ31" s="39"/>
      <c r="CA31" s="605" t="str">
        <f t="shared" si="10"/>
        <v/>
      </c>
      <c r="CB31" s="30" t="str">
        <f>IF(FILIACIÓN!Z29="MOSTRAR","1","")</f>
        <v/>
      </c>
      <c r="CC31" s="39">
        <v>19</v>
      </c>
      <c r="CD31" s="30"/>
      <c r="CE31" s="30"/>
      <c r="CF31" s="30"/>
      <c r="CG31" s="30"/>
      <c r="CH31" s="30"/>
      <c r="CI31" s="30"/>
      <c r="CJ31" s="30"/>
      <c r="CK31" s="30"/>
      <c r="CL31" s="30"/>
      <c r="CM31" s="30"/>
      <c r="CN31" s="30"/>
      <c r="CO31" s="30"/>
      <c r="CP31" s="30"/>
      <c r="CQ31" s="30"/>
      <c r="CR31" s="30"/>
      <c r="CS31" s="30"/>
      <c r="CT31" s="30"/>
      <c r="CU31" s="30"/>
      <c r="CV31" s="30"/>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row>
    <row r="32" spans="1:294" s="31" customFormat="1" ht="27" customHeight="1">
      <c r="A32" s="92">
        <f>--SUBTOTAL(2,CC$12:CC32)</f>
        <v>20</v>
      </c>
      <c r="B32" s="851" t="str">
        <f>IF(FILIACIÓN!B30="","",UPPER(FILIACIÓN!B30))</f>
        <v/>
      </c>
      <c r="C32" s="852"/>
      <c r="D32" s="853"/>
      <c r="E32" s="535" t="str">
        <f>'ASISTENCIA 3'!CD33</f>
        <v/>
      </c>
      <c r="F32" s="625"/>
      <c r="G32" s="625"/>
      <c r="H32" s="625"/>
      <c r="I32" s="625"/>
      <c r="J32" s="625"/>
      <c r="K32" s="625"/>
      <c r="L32" s="625"/>
      <c r="M32" s="89"/>
      <c r="N32" s="89"/>
      <c r="O32" s="377" t="str">
        <f t="shared" si="0"/>
        <v/>
      </c>
      <c r="P32" s="59"/>
      <c r="Q32" s="120"/>
      <c r="R32" s="576"/>
      <c r="S32" s="576"/>
      <c r="T32" s="576"/>
      <c r="U32" s="576"/>
      <c r="V32" s="576"/>
      <c r="W32" s="576"/>
      <c r="X32" s="576"/>
      <c r="Y32" s="576"/>
      <c r="Z32" s="576"/>
      <c r="AA32" s="121"/>
      <c r="AB32" s="89"/>
      <c r="AC32" s="89"/>
      <c r="AD32" s="89"/>
      <c r="AE32" s="89"/>
      <c r="AF32" s="377" t="str">
        <f t="shared" si="1"/>
        <v/>
      </c>
      <c r="AG32" s="59"/>
      <c r="AH32" s="120"/>
      <c r="AI32" s="576"/>
      <c r="AJ32" s="576"/>
      <c r="AK32" s="576"/>
      <c r="AL32" s="576"/>
      <c r="AM32" s="576"/>
      <c r="AN32" s="576"/>
      <c r="AO32" s="576"/>
      <c r="AP32" s="576"/>
      <c r="AQ32" s="576"/>
      <c r="AR32" s="121"/>
      <c r="AS32" s="121"/>
      <c r="AT32" s="121"/>
      <c r="AU32" s="121"/>
      <c r="AV32" s="89"/>
      <c r="AW32" s="377" t="str">
        <f t="shared" si="2"/>
        <v/>
      </c>
      <c r="AX32" s="59"/>
      <c r="AY32" s="120"/>
      <c r="AZ32" s="576"/>
      <c r="BA32" s="576"/>
      <c r="BB32" s="576"/>
      <c r="BC32" s="576"/>
      <c r="BD32" s="576"/>
      <c r="BE32" s="576"/>
      <c r="BF32" s="576"/>
      <c r="BG32" s="89"/>
      <c r="BH32" s="89"/>
      <c r="BI32" s="377" t="str">
        <f t="shared" si="3"/>
        <v/>
      </c>
      <c r="BJ32" s="371"/>
      <c r="BK32" s="494"/>
      <c r="BL32" s="373"/>
      <c r="BM32" s="196" t="str">
        <f t="shared" si="4"/>
        <v/>
      </c>
      <c r="BN32" s="532" t="str">
        <f t="shared" si="5"/>
        <v/>
      </c>
      <c r="BO32" s="192" t="str">
        <f t="shared" si="6"/>
        <v xml:space="preserve"> </v>
      </c>
      <c r="BP32" s="530" t="str">
        <f>FILIACIÓN!Y30</f>
        <v/>
      </c>
      <c r="BQ32" s="530" t="str">
        <f t="shared" si="7"/>
        <v/>
      </c>
      <c r="BR32" s="530" t="str">
        <f t="shared" si="8"/>
        <v/>
      </c>
      <c r="BS32" s="530"/>
      <c r="BT32" s="484" t="str">
        <f>'1ER TRIMESTRE'!BM32</f>
        <v/>
      </c>
      <c r="BU32" s="484" t="str">
        <f>'2DO TRIMESTRE'!BM32</f>
        <v/>
      </c>
      <c r="BV32" s="484" t="str">
        <f t="shared" si="9"/>
        <v/>
      </c>
      <c r="BW32" s="82"/>
      <c r="BX32" s="82"/>
      <c r="BY32" s="82"/>
      <c r="BZ32" s="39"/>
      <c r="CA32" s="605" t="str">
        <f t="shared" si="10"/>
        <v/>
      </c>
      <c r="CB32" s="30" t="str">
        <f>IF(FILIACIÓN!Z30="MOSTRAR","1","")</f>
        <v/>
      </c>
      <c r="CC32" s="39">
        <v>20</v>
      </c>
      <c r="CD32" s="30"/>
      <c r="CE32" s="30"/>
      <c r="CF32" s="30"/>
      <c r="CG32" s="30"/>
      <c r="CH32" s="30"/>
      <c r="CI32" s="30"/>
      <c r="CJ32" s="30"/>
      <c r="CK32" s="30"/>
      <c r="CL32" s="30"/>
      <c r="CM32" s="30"/>
      <c r="CN32" s="30"/>
      <c r="CO32" s="30"/>
      <c r="CP32" s="30"/>
      <c r="CQ32" s="30"/>
      <c r="CR32" s="30"/>
      <c r="CS32" s="30"/>
      <c r="CT32" s="30"/>
      <c r="CU32" s="30"/>
      <c r="CV32" s="30"/>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row>
    <row r="33" spans="1:294" s="31" customFormat="1" ht="27" customHeight="1">
      <c r="A33" s="92">
        <f>--SUBTOTAL(2,CC$12:CC33)</f>
        <v>21</v>
      </c>
      <c r="B33" s="851" t="str">
        <f>IF(FILIACIÓN!B31="","",UPPER(FILIACIÓN!B31))</f>
        <v/>
      </c>
      <c r="C33" s="852"/>
      <c r="D33" s="853"/>
      <c r="E33" s="535" t="str">
        <f>'ASISTENCIA 3'!CD34</f>
        <v/>
      </c>
      <c r="F33" s="625"/>
      <c r="G33" s="625"/>
      <c r="H33" s="625"/>
      <c r="I33" s="625"/>
      <c r="J33" s="625"/>
      <c r="K33" s="625"/>
      <c r="L33" s="625"/>
      <c r="M33" s="89"/>
      <c r="N33" s="89"/>
      <c r="O33" s="377" t="str">
        <f t="shared" si="0"/>
        <v/>
      </c>
      <c r="P33" s="59"/>
      <c r="Q33" s="120"/>
      <c r="R33" s="576"/>
      <c r="S33" s="576"/>
      <c r="T33" s="576"/>
      <c r="U33" s="576"/>
      <c r="V33" s="576"/>
      <c r="W33" s="576"/>
      <c r="X33" s="576"/>
      <c r="Y33" s="576"/>
      <c r="Z33" s="576"/>
      <c r="AA33" s="121"/>
      <c r="AB33" s="89"/>
      <c r="AC33" s="89"/>
      <c r="AD33" s="89"/>
      <c r="AE33" s="89"/>
      <c r="AF33" s="377" t="str">
        <f t="shared" si="1"/>
        <v/>
      </c>
      <c r="AG33" s="59"/>
      <c r="AH33" s="120"/>
      <c r="AI33" s="576"/>
      <c r="AJ33" s="576"/>
      <c r="AK33" s="576"/>
      <c r="AL33" s="576"/>
      <c r="AM33" s="576"/>
      <c r="AN33" s="576"/>
      <c r="AO33" s="576"/>
      <c r="AP33" s="576"/>
      <c r="AQ33" s="576"/>
      <c r="AR33" s="121"/>
      <c r="AS33" s="121"/>
      <c r="AT33" s="121"/>
      <c r="AU33" s="121"/>
      <c r="AV33" s="89"/>
      <c r="AW33" s="377" t="str">
        <f t="shared" si="2"/>
        <v/>
      </c>
      <c r="AX33" s="59"/>
      <c r="AY33" s="120"/>
      <c r="AZ33" s="576"/>
      <c r="BA33" s="576"/>
      <c r="BB33" s="576"/>
      <c r="BC33" s="576"/>
      <c r="BD33" s="576"/>
      <c r="BE33" s="576"/>
      <c r="BF33" s="576"/>
      <c r="BG33" s="89"/>
      <c r="BH33" s="89"/>
      <c r="BI33" s="377" t="str">
        <f t="shared" si="3"/>
        <v/>
      </c>
      <c r="BJ33" s="371"/>
      <c r="BK33" s="494"/>
      <c r="BL33" s="373"/>
      <c r="BM33" s="196" t="str">
        <f t="shared" si="4"/>
        <v/>
      </c>
      <c r="BN33" s="532" t="str">
        <f t="shared" si="5"/>
        <v/>
      </c>
      <c r="BO33" s="192" t="str">
        <f t="shared" si="6"/>
        <v xml:space="preserve"> </v>
      </c>
      <c r="BP33" s="530" t="str">
        <f>FILIACIÓN!Y31</f>
        <v/>
      </c>
      <c r="BQ33" s="530" t="str">
        <f t="shared" si="7"/>
        <v/>
      </c>
      <c r="BR33" s="530" t="str">
        <f t="shared" si="8"/>
        <v/>
      </c>
      <c r="BS33" s="530"/>
      <c r="BT33" s="484" t="str">
        <f>'1ER TRIMESTRE'!BM33</f>
        <v/>
      </c>
      <c r="BU33" s="484" t="str">
        <f>'2DO TRIMESTRE'!BM33</f>
        <v/>
      </c>
      <c r="BV33" s="484" t="str">
        <f t="shared" si="9"/>
        <v/>
      </c>
      <c r="BW33" s="82"/>
      <c r="BX33" s="82"/>
      <c r="BY33" s="82"/>
      <c r="BZ33" s="39"/>
      <c r="CA33" s="605" t="str">
        <f t="shared" si="10"/>
        <v/>
      </c>
      <c r="CB33" s="30" t="str">
        <f>IF(FILIACIÓN!Z31="MOSTRAR","1","")</f>
        <v/>
      </c>
      <c r="CC33" s="39">
        <v>21</v>
      </c>
      <c r="CD33" s="30"/>
      <c r="CE33" s="30"/>
      <c r="CF33" s="30"/>
      <c r="CG33" s="30"/>
      <c r="CH33" s="30"/>
      <c r="CI33" s="30"/>
      <c r="CJ33" s="30"/>
      <c r="CK33" s="30"/>
      <c r="CL33" s="30"/>
      <c r="CM33" s="30"/>
      <c r="CN33" s="30"/>
      <c r="CO33" s="30"/>
      <c r="CP33" s="30"/>
      <c r="CQ33" s="30"/>
      <c r="CR33" s="30"/>
      <c r="CS33" s="30"/>
      <c r="CT33" s="30"/>
      <c r="CU33" s="30"/>
      <c r="CV33" s="30"/>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row>
    <row r="34" spans="1:294" s="31" customFormat="1" ht="27" customHeight="1">
      <c r="A34" s="92">
        <f>--SUBTOTAL(2,CC$12:CC34)</f>
        <v>22</v>
      </c>
      <c r="B34" s="851" t="str">
        <f>IF(FILIACIÓN!B32="","",UPPER(FILIACIÓN!B32))</f>
        <v/>
      </c>
      <c r="C34" s="852"/>
      <c r="D34" s="853"/>
      <c r="E34" s="535" t="str">
        <f>'ASISTENCIA 3'!CD35</f>
        <v/>
      </c>
      <c r="F34" s="625"/>
      <c r="G34" s="625"/>
      <c r="H34" s="625"/>
      <c r="I34" s="625"/>
      <c r="J34" s="625"/>
      <c r="K34" s="625"/>
      <c r="L34" s="625"/>
      <c r="M34" s="89"/>
      <c r="N34" s="89"/>
      <c r="O34" s="377" t="str">
        <f t="shared" si="0"/>
        <v/>
      </c>
      <c r="P34" s="59"/>
      <c r="Q34" s="120"/>
      <c r="R34" s="576"/>
      <c r="S34" s="576"/>
      <c r="T34" s="576"/>
      <c r="U34" s="576"/>
      <c r="V34" s="576"/>
      <c r="W34" s="576"/>
      <c r="X34" s="576"/>
      <c r="Y34" s="576"/>
      <c r="Z34" s="576"/>
      <c r="AA34" s="121"/>
      <c r="AB34" s="89"/>
      <c r="AC34" s="89"/>
      <c r="AD34" s="89"/>
      <c r="AE34" s="89"/>
      <c r="AF34" s="377" t="str">
        <f t="shared" si="1"/>
        <v/>
      </c>
      <c r="AG34" s="59"/>
      <c r="AH34" s="120"/>
      <c r="AI34" s="576"/>
      <c r="AJ34" s="576"/>
      <c r="AK34" s="576"/>
      <c r="AL34" s="576"/>
      <c r="AM34" s="576"/>
      <c r="AN34" s="576"/>
      <c r="AO34" s="576"/>
      <c r="AP34" s="576"/>
      <c r="AQ34" s="576"/>
      <c r="AR34" s="121"/>
      <c r="AS34" s="121"/>
      <c r="AT34" s="121"/>
      <c r="AU34" s="121"/>
      <c r="AV34" s="89"/>
      <c r="AW34" s="377" t="str">
        <f t="shared" si="2"/>
        <v/>
      </c>
      <c r="AX34" s="59"/>
      <c r="AY34" s="120"/>
      <c r="AZ34" s="576"/>
      <c r="BA34" s="576"/>
      <c r="BB34" s="576"/>
      <c r="BC34" s="576"/>
      <c r="BD34" s="576"/>
      <c r="BE34" s="576"/>
      <c r="BF34" s="576"/>
      <c r="BG34" s="89"/>
      <c r="BH34" s="89"/>
      <c r="BI34" s="377" t="str">
        <f t="shared" si="3"/>
        <v/>
      </c>
      <c r="BJ34" s="371"/>
      <c r="BK34" s="494"/>
      <c r="BL34" s="373"/>
      <c r="BM34" s="196" t="str">
        <f t="shared" si="4"/>
        <v/>
      </c>
      <c r="BN34" s="532" t="str">
        <f t="shared" si="5"/>
        <v/>
      </c>
      <c r="BO34" s="192" t="str">
        <f t="shared" si="6"/>
        <v xml:space="preserve"> </v>
      </c>
      <c r="BP34" s="530" t="str">
        <f>FILIACIÓN!Y32</f>
        <v/>
      </c>
      <c r="BQ34" s="530" t="str">
        <f t="shared" si="7"/>
        <v/>
      </c>
      <c r="BR34" s="530" t="str">
        <f t="shared" si="8"/>
        <v/>
      </c>
      <c r="BS34" s="530"/>
      <c r="BT34" s="484" t="str">
        <f>'1ER TRIMESTRE'!BM34</f>
        <v/>
      </c>
      <c r="BU34" s="484" t="str">
        <f>'2DO TRIMESTRE'!BM34</f>
        <v/>
      </c>
      <c r="BV34" s="484" t="str">
        <f t="shared" si="9"/>
        <v/>
      </c>
      <c r="BW34" s="82"/>
      <c r="BX34" s="82"/>
      <c r="BY34" s="82"/>
      <c r="BZ34" s="39"/>
      <c r="CA34" s="605" t="str">
        <f t="shared" si="10"/>
        <v/>
      </c>
      <c r="CB34" s="30" t="str">
        <f>IF(FILIACIÓN!Z32="MOSTRAR","1","")</f>
        <v/>
      </c>
      <c r="CC34" s="39">
        <v>22</v>
      </c>
      <c r="CD34" s="30"/>
      <c r="CE34" s="30"/>
      <c r="CF34" s="30"/>
      <c r="CG34" s="30"/>
      <c r="CH34" s="30"/>
      <c r="CI34" s="30"/>
      <c r="CJ34" s="30"/>
      <c r="CK34" s="30"/>
      <c r="CL34" s="30"/>
      <c r="CM34" s="30"/>
      <c r="CN34" s="30"/>
      <c r="CO34" s="30"/>
      <c r="CP34" s="30"/>
      <c r="CQ34" s="30"/>
      <c r="CR34" s="30"/>
      <c r="CS34" s="30"/>
      <c r="CT34" s="30"/>
      <c r="CU34" s="30"/>
      <c r="CV34" s="30"/>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row>
    <row r="35" spans="1:294" s="31" customFormat="1" ht="27" customHeight="1">
      <c r="A35" s="92">
        <f>--SUBTOTAL(2,CC$12:CC35)</f>
        <v>23</v>
      </c>
      <c r="B35" s="851" t="str">
        <f>IF(FILIACIÓN!B33="","",UPPER(FILIACIÓN!B33))</f>
        <v/>
      </c>
      <c r="C35" s="852"/>
      <c r="D35" s="853"/>
      <c r="E35" s="535" t="str">
        <f>'ASISTENCIA 3'!CD36</f>
        <v/>
      </c>
      <c r="F35" s="625"/>
      <c r="G35" s="625"/>
      <c r="H35" s="625"/>
      <c r="I35" s="625"/>
      <c r="J35" s="625"/>
      <c r="K35" s="625"/>
      <c r="L35" s="625"/>
      <c r="M35" s="89"/>
      <c r="N35" s="89"/>
      <c r="O35" s="377" t="str">
        <f t="shared" si="0"/>
        <v/>
      </c>
      <c r="P35" s="59"/>
      <c r="Q35" s="120"/>
      <c r="R35" s="576"/>
      <c r="S35" s="576"/>
      <c r="T35" s="576"/>
      <c r="U35" s="576"/>
      <c r="V35" s="576"/>
      <c r="W35" s="576"/>
      <c r="X35" s="576"/>
      <c r="Y35" s="576"/>
      <c r="Z35" s="576"/>
      <c r="AA35" s="121"/>
      <c r="AB35" s="89"/>
      <c r="AC35" s="89"/>
      <c r="AD35" s="89"/>
      <c r="AE35" s="89"/>
      <c r="AF35" s="377" t="str">
        <f t="shared" si="1"/>
        <v/>
      </c>
      <c r="AG35" s="59"/>
      <c r="AH35" s="120"/>
      <c r="AI35" s="576"/>
      <c r="AJ35" s="576"/>
      <c r="AK35" s="576"/>
      <c r="AL35" s="576"/>
      <c r="AM35" s="576"/>
      <c r="AN35" s="576"/>
      <c r="AO35" s="576"/>
      <c r="AP35" s="576"/>
      <c r="AQ35" s="576"/>
      <c r="AR35" s="121"/>
      <c r="AS35" s="121"/>
      <c r="AT35" s="121"/>
      <c r="AU35" s="121"/>
      <c r="AV35" s="89"/>
      <c r="AW35" s="377" t="str">
        <f t="shared" si="2"/>
        <v/>
      </c>
      <c r="AX35" s="59"/>
      <c r="AY35" s="120"/>
      <c r="AZ35" s="576"/>
      <c r="BA35" s="576"/>
      <c r="BB35" s="576"/>
      <c r="BC35" s="576"/>
      <c r="BD35" s="576"/>
      <c r="BE35" s="576"/>
      <c r="BF35" s="576"/>
      <c r="BG35" s="89"/>
      <c r="BH35" s="89"/>
      <c r="BI35" s="377" t="str">
        <f t="shared" si="3"/>
        <v/>
      </c>
      <c r="BJ35" s="371"/>
      <c r="BK35" s="494"/>
      <c r="BL35" s="373"/>
      <c r="BM35" s="196" t="str">
        <f t="shared" si="4"/>
        <v/>
      </c>
      <c r="BN35" s="532" t="str">
        <f t="shared" si="5"/>
        <v/>
      </c>
      <c r="BO35" s="192" t="str">
        <f t="shared" si="6"/>
        <v xml:space="preserve"> </v>
      </c>
      <c r="BP35" s="530" t="str">
        <f>FILIACIÓN!Y33</f>
        <v/>
      </c>
      <c r="BQ35" s="530" t="str">
        <f t="shared" si="7"/>
        <v/>
      </c>
      <c r="BR35" s="530" t="str">
        <f t="shared" si="8"/>
        <v/>
      </c>
      <c r="BS35" s="530"/>
      <c r="BT35" s="484" t="str">
        <f>'1ER TRIMESTRE'!BM35</f>
        <v/>
      </c>
      <c r="BU35" s="484" t="str">
        <f>'2DO TRIMESTRE'!BM35</f>
        <v/>
      </c>
      <c r="BV35" s="484" t="str">
        <f t="shared" si="9"/>
        <v/>
      </c>
      <c r="BW35" s="82"/>
      <c r="BX35" s="82"/>
      <c r="BY35" s="82"/>
      <c r="BZ35" s="39"/>
      <c r="CA35" s="605" t="str">
        <f t="shared" si="10"/>
        <v/>
      </c>
      <c r="CB35" s="30" t="str">
        <f>IF(FILIACIÓN!Z33="MOSTRAR","1","")</f>
        <v/>
      </c>
      <c r="CC35" s="39">
        <v>23</v>
      </c>
      <c r="CD35" s="30"/>
      <c r="CE35" s="30"/>
      <c r="CF35" s="30"/>
      <c r="CG35" s="30"/>
      <c r="CH35" s="30"/>
      <c r="CI35" s="30"/>
      <c r="CJ35" s="30"/>
      <c r="CK35" s="30"/>
      <c r="CL35" s="30"/>
      <c r="CM35" s="30"/>
      <c r="CN35" s="30"/>
      <c r="CO35" s="30"/>
      <c r="CP35" s="30"/>
      <c r="CQ35" s="30"/>
      <c r="CR35" s="30"/>
      <c r="CS35" s="30"/>
      <c r="CT35" s="30"/>
      <c r="CU35" s="30"/>
      <c r="CV35" s="30"/>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row>
    <row r="36" spans="1:294" s="31" customFormat="1" ht="27" customHeight="1">
      <c r="A36" s="92">
        <f>--SUBTOTAL(2,CC$12:CC36)</f>
        <v>24</v>
      </c>
      <c r="B36" s="851" t="str">
        <f>IF(FILIACIÓN!B34="","",UPPER(FILIACIÓN!B34))</f>
        <v/>
      </c>
      <c r="C36" s="852"/>
      <c r="D36" s="853"/>
      <c r="E36" s="535" t="str">
        <f>'ASISTENCIA 3'!CD37</f>
        <v/>
      </c>
      <c r="F36" s="625"/>
      <c r="G36" s="625"/>
      <c r="H36" s="625"/>
      <c r="I36" s="625"/>
      <c r="J36" s="625"/>
      <c r="K36" s="625"/>
      <c r="L36" s="625"/>
      <c r="M36" s="89"/>
      <c r="N36" s="89"/>
      <c r="O36" s="377" t="str">
        <f t="shared" si="0"/>
        <v/>
      </c>
      <c r="P36" s="59"/>
      <c r="Q36" s="120"/>
      <c r="R36" s="576"/>
      <c r="S36" s="576"/>
      <c r="T36" s="576"/>
      <c r="U36" s="576"/>
      <c r="V36" s="576"/>
      <c r="W36" s="576"/>
      <c r="X36" s="576"/>
      <c r="Y36" s="576"/>
      <c r="Z36" s="576"/>
      <c r="AA36" s="121"/>
      <c r="AB36" s="89"/>
      <c r="AC36" s="89"/>
      <c r="AD36" s="89"/>
      <c r="AE36" s="89"/>
      <c r="AF36" s="377" t="str">
        <f t="shared" si="1"/>
        <v/>
      </c>
      <c r="AG36" s="59"/>
      <c r="AH36" s="120"/>
      <c r="AI36" s="576"/>
      <c r="AJ36" s="576"/>
      <c r="AK36" s="576"/>
      <c r="AL36" s="576"/>
      <c r="AM36" s="576"/>
      <c r="AN36" s="576"/>
      <c r="AO36" s="576"/>
      <c r="AP36" s="576"/>
      <c r="AQ36" s="576"/>
      <c r="AR36" s="121"/>
      <c r="AS36" s="121"/>
      <c r="AT36" s="121"/>
      <c r="AU36" s="121"/>
      <c r="AV36" s="89"/>
      <c r="AW36" s="377" t="str">
        <f t="shared" si="2"/>
        <v/>
      </c>
      <c r="AX36" s="59"/>
      <c r="AY36" s="120"/>
      <c r="AZ36" s="576"/>
      <c r="BA36" s="576"/>
      <c r="BB36" s="576"/>
      <c r="BC36" s="576"/>
      <c r="BD36" s="576"/>
      <c r="BE36" s="576"/>
      <c r="BF36" s="576"/>
      <c r="BG36" s="89"/>
      <c r="BH36" s="89"/>
      <c r="BI36" s="377" t="str">
        <f t="shared" si="3"/>
        <v/>
      </c>
      <c r="BJ36" s="371"/>
      <c r="BK36" s="494"/>
      <c r="BL36" s="373"/>
      <c r="BM36" s="196" t="str">
        <f t="shared" si="4"/>
        <v/>
      </c>
      <c r="BN36" s="532" t="str">
        <f t="shared" si="5"/>
        <v/>
      </c>
      <c r="BO36" s="192" t="str">
        <f t="shared" si="6"/>
        <v xml:space="preserve"> </v>
      </c>
      <c r="BP36" s="530" t="str">
        <f>FILIACIÓN!Y34</f>
        <v/>
      </c>
      <c r="BQ36" s="530" t="str">
        <f t="shared" si="7"/>
        <v/>
      </c>
      <c r="BR36" s="530" t="str">
        <f t="shared" si="8"/>
        <v/>
      </c>
      <c r="BS36" s="530"/>
      <c r="BT36" s="484" t="str">
        <f>'1ER TRIMESTRE'!BM36</f>
        <v/>
      </c>
      <c r="BU36" s="484" t="str">
        <f>'2DO TRIMESTRE'!BM36</f>
        <v/>
      </c>
      <c r="BV36" s="484" t="str">
        <f t="shared" si="9"/>
        <v/>
      </c>
      <c r="BW36" s="82"/>
      <c r="BX36" s="82"/>
      <c r="BY36" s="82"/>
      <c r="BZ36" s="39"/>
      <c r="CA36" s="605" t="str">
        <f t="shared" si="10"/>
        <v/>
      </c>
      <c r="CB36" s="30" t="str">
        <f>IF(FILIACIÓN!Z34="MOSTRAR","1","")</f>
        <v/>
      </c>
      <c r="CC36" s="39">
        <v>24</v>
      </c>
      <c r="CD36" s="30"/>
      <c r="CE36" s="30"/>
      <c r="CF36" s="30"/>
      <c r="CG36" s="30"/>
      <c r="CH36" s="30"/>
      <c r="CI36" s="30"/>
      <c r="CJ36" s="30"/>
      <c r="CK36" s="30"/>
      <c r="CL36" s="30"/>
      <c r="CM36" s="30"/>
      <c r="CN36" s="30"/>
      <c r="CO36" s="30"/>
      <c r="CP36" s="30"/>
      <c r="CQ36" s="30"/>
      <c r="CR36" s="30"/>
      <c r="CS36" s="30"/>
      <c r="CT36" s="30"/>
      <c r="CU36" s="30"/>
      <c r="CV36" s="30"/>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row>
    <row r="37" spans="1:294" s="31" customFormat="1" ht="27" customHeight="1">
      <c r="A37" s="92">
        <f>--SUBTOTAL(2,CC$12:CC37)</f>
        <v>25</v>
      </c>
      <c r="B37" s="851" t="str">
        <f>IF(FILIACIÓN!B35="","",UPPER(FILIACIÓN!B35))</f>
        <v/>
      </c>
      <c r="C37" s="852"/>
      <c r="D37" s="853"/>
      <c r="E37" s="535" t="str">
        <f>'ASISTENCIA 3'!CD38</f>
        <v/>
      </c>
      <c r="F37" s="625"/>
      <c r="G37" s="625"/>
      <c r="H37" s="625"/>
      <c r="I37" s="625"/>
      <c r="J37" s="625"/>
      <c r="K37" s="625"/>
      <c r="L37" s="625"/>
      <c r="M37" s="89"/>
      <c r="N37" s="89"/>
      <c r="O37" s="377" t="str">
        <f t="shared" si="0"/>
        <v/>
      </c>
      <c r="P37" s="59"/>
      <c r="Q37" s="120"/>
      <c r="R37" s="576"/>
      <c r="S37" s="576"/>
      <c r="T37" s="576"/>
      <c r="U37" s="576"/>
      <c r="V37" s="576"/>
      <c r="W37" s="576"/>
      <c r="X37" s="576"/>
      <c r="Y37" s="576"/>
      <c r="Z37" s="576"/>
      <c r="AA37" s="121"/>
      <c r="AB37" s="89"/>
      <c r="AC37" s="89"/>
      <c r="AD37" s="89"/>
      <c r="AE37" s="89"/>
      <c r="AF37" s="377" t="str">
        <f t="shared" si="1"/>
        <v/>
      </c>
      <c r="AG37" s="59"/>
      <c r="AH37" s="120"/>
      <c r="AI37" s="576"/>
      <c r="AJ37" s="576"/>
      <c r="AK37" s="576"/>
      <c r="AL37" s="576"/>
      <c r="AM37" s="576"/>
      <c r="AN37" s="576"/>
      <c r="AO37" s="576"/>
      <c r="AP37" s="576"/>
      <c r="AQ37" s="576"/>
      <c r="AR37" s="121"/>
      <c r="AS37" s="121"/>
      <c r="AT37" s="121"/>
      <c r="AU37" s="121"/>
      <c r="AV37" s="89"/>
      <c r="AW37" s="377" t="str">
        <f t="shared" si="2"/>
        <v/>
      </c>
      <c r="AX37" s="58"/>
      <c r="AY37" s="120"/>
      <c r="AZ37" s="576"/>
      <c r="BA37" s="576"/>
      <c r="BB37" s="576"/>
      <c r="BC37" s="576"/>
      <c r="BD37" s="576"/>
      <c r="BE37" s="576"/>
      <c r="BF37" s="576"/>
      <c r="BG37" s="89"/>
      <c r="BH37" s="89"/>
      <c r="BI37" s="377" t="str">
        <f t="shared" si="3"/>
        <v/>
      </c>
      <c r="BJ37" s="372"/>
      <c r="BK37" s="494"/>
      <c r="BL37" s="374"/>
      <c r="BM37" s="196" t="str">
        <f t="shared" si="4"/>
        <v/>
      </c>
      <c r="BN37" s="532" t="str">
        <f t="shared" si="5"/>
        <v/>
      </c>
      <c r="BO37" s="192" t="str">
        <f t="shared" si="6"/>
        <v xml:space="preserve"> </v>
      </c>
      <c r="BP37" s="530" t="str">
        <f>FILIACIÓN!Y35</f>
        <v/>
      </c>
      <c r="BQ37" s="530" t="str">
        <f t="shared" si="7"/>
        <v/>
      </c>
      <c r="BR37" s="530" t="str">
        <f t="shared" si="8"/>
        <v/>
      </c>
      <c r="BS37" s="530"/>
      <c r="BT37" s="484" t="str">
        <f>'1ER TRIMESTRE'!BM37</f>
        <v/>
      </c>
      <c r="BU37" s="484" t="str">
        <f>'2DO TRIMESTRE'!BM37</f>
        <v/>
      </c>
      <c r="BV37" s="484" t="str">
        <f t="shared" si="9"/>
        <v/>
      </c>
      <c r="BW37" s="82"/>
      <c r="BX37" s="82"/>
      <c r="BY37" s="82"/>
      <c r="BZ37" s="39"/>
      <c r="CA37" s="605" t="str">
        <f t="shared" si="10"/>
        <v/>
      </c>
      <c r="CB37" s="30" t="str">
        <f>IF(FILIACIÓN!Z35="MOSTRAR","1","")</f>
        <v/>
      </c>
      <c r="CC37" s="39">
        <v>25</v>
      </c>
      <c r="CD37" s="30"/>
      <c r="CE37" s="30"/>
      <c r="CF37" s="30"/>
      <c r="CG37" s="30"/>
      <c r="CH37" s="30"/>
      <c r="CI37" s="30"/>
      <c r="CJ37" s="30"/>
      <c r="CK37" s="30"/>
      <c r="CL37" s="30"/>
      <c r="CM37" s="30"/>
      <c r="CN37" s="30"/>
      <c r="CO37" s="30"/>
      <c r="CP37" s="30"/>
      <c r="CQ37" s="30"/>
      <c r="CR37" s="30"/>
      <c r="CS37" s="30"/>
      <c r="CT37" s="30"/>
      <c r="CU37" s="30"/>
      <c r="CV37" s="30"/>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row>
    <row r="38" spans="1:294" s="31" customFormat="1" ht="27" customHeight="1">
      <c r="A38" s="92">
        <f>--SUBTOTAL(2,CC$12:CC38)</f>
        <v>26</v>
      </c>
      <c r="B38" s="851" t="str">
        <f>IF(FILIACIÓN!B36="","",UPPER(FILIACIÓN!B36))</f>
        <v/>
      </c>
      <c r="C38" s="852"/>
      <c r="D38" s="853"/>
      <c r="E38" s="535" t="str">
        <f>'ASISTENCIA 3'!CD39</f>
        <v/>
      </c>
      <c r="F38" s="625"/>
      <c r="G38" s="625"/>
      <c r="H38" s="625"/>
      <c r="I38" s="625"/>
      <c r="J38" s="625"/>
      <c r="K38" s="625"/>
      <c r="L38" s="625"/>
      <c r="M38" s="89"/>
      <c r="N38" s="89"/>
      <c r="O38" s="377" t="str">
        <f t="shared" si="0"/>
        <v/>
      </c>
      <c r="P38" s="59"/>
      <c r="Q38" s="120"/>
      <c r="R38" s="576"/>
      <c r="S38" s="576"/>
      <c r="T38" s="576"/>
      <c r="U38" s="576"/>
      <c r="V38" s="576"/>
      <c r="W38" s="576"/>
      <c r="X38" s="576"/>
      <c r="Y38" s="576"/>
      <c r="Z38" s="576"/>
      <c r="AA38" s="121"/>
      <c r="AB38" s="89"/>
      <c r="AC38" s="89"/>
      <c r="AD38" s="89"/>
      <c r="AE38" s="89"/>
      <c r="AF38" s="377" t="str">
        <f t="shared" si="1"/>
        <v/>
      </c>
      <c r="AG38" s="59"/>
      <c r="AH38" s="120"/>
      <c r="AI38" s="576"/>
      <c r="AJ38" s="576"/>
      <c r="AK38" s="576"/>
      <c r="AL38" s="576"/>
      <c r="AM38" s="576"/>
      <c r="AN38" s="576"/>
      <c r="AO38" s="576"/>
      <c r="AP38" s="576"/>
      <c r="AQ38" s="576"/>
      <c r="AR38" s="121"/>
      <c r="AS38" s="121"/>
      <c r="AT38" s="121"/>
      <c r="AU38" s="121"/>
      <c r="AV38" s="89"/>
      <c r="AW38" s="377" t="str">
        <f t="shared" si="2"/>
        <v/>
      </c>
      <c r="AX38" s="59"/>
      <c r="AY38" s="120"/>
      <c r="AZ38" s="576"/>
      <c r="BA38" s="576"/>
      <c r="BB38" s="576"/>
      <c r="BC38" s="576"/>
      <c r="BD38" s="576"/>
      <c r="BE38" s="576"/>
      <c r="BF38" s="576"/>
      <c r="BG38" s="89"/>
      <c r="BH38" s="89"/>
      <c r="BI38" s="377" t="str">
        <f t="shared" si="3"/>
        <v/>
      </c>
      <c r="BJ38" s="371"/>
      <c r="BK38" s="494"/>
      <c r="BL38" s="373"/>
      <c r="BM38" s="196" t="str">
        <f t="shared" si="4"/>
        <v/>
      </c>
      <c r="BN38" s="532" t="str">
        <f t="shared" si="5"/>
        <v/>
      </c>
      <c r="BO38" s="192" t="str">
        <f t="shared" si="6"/>
        <v xml:space="preserve"> </v>
      </c>
      <c r="BP38" s="530" t="str">
        <f>FILIACIÓN!Y36</f>
        <v/>
      </c>
      <c r="BQ38" s="530" t="str">
        <f t="shared" si="7"/>
        <v/>
      </c>
      <c r="BR38" s="530" t="str">
        <f t="shared" si="8"/>
        <v/>
      </c>
      <c r="BS38" s="530"/>
      <c r="BT38" s="484" t="str">
        <f>'1ER TRIMESTRE'!BM38</f>
        <v/>
      </c>
      <c r="BU38" s="484" t="str">
        <f>'2DO TRIMESTRE'!BM38</f>
        <v/>
      </c>
      <c r="BV38" s="484" t="str">
        <f t="shared" si="9"/>
        <v/>
      </c>
      <c r="BW38" s="82"/>
      <c r="BX38" s="82"/>
      <c r="BY38" s="82"/>
      <c r="BZ38" s="39"/>
      <c r="CA38" s="605" t="str">
        <f t="shared" si="10"/>
        <v/>
      </c>
      <c r="CB38" s="30" t="str">
        <f>IF(FILIACIÓN!Z36="MOSTRAR","1","")</f>
        <v/>
      </c>
      <c r="CC38" s="39">
        <v>26</v>
      </c>
      <c r="CD38" s="30"/>
      <c r="CE38" s="30"/>
      <c r="CF38" s="30"/>
      <c r="CG38" s="30"/>
      <c r="CH38" s="30"/>
      <c r="CI38" s="30"/>
      <c r="CJ38" s="30"/>
      <c r="CK38" s="30"/>
      <c r="CL38" s="30"/>
      <c r="CM38" s="30"/>
      <c r="CN38" s="30"/>
      <c r="CO38" s="30"/>
      <c r="CP38" s="30"/>
      <c r="CQ38" s="30"/>
      <c r="CR38" s="30"/>
      <c r="CS38" s="30"/>
      <c r="CT38" s="30"/>
      <c r="CU38" s="30"/>
      <c r="CV38" s="30"/>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row>
    <row r="39" spans="1:294" s="31" customFormat="1" ht="27" customHeight="1">
      <c r="A39" s="92">
        <f>--SUBTOTAL(2,CC$12:CC39)</f>
        <v>27</v>
      </c>
      <c r="B39" s="851" t="str">
        <f>IF(FILIACIÓN!B37="","",UPPER(FILIACIÓN!B37))</f>
        <v/>
      </c>
      <c r="C39" s="852"/>
      <c r="D39" s="853"/>
      <c r="E39" s="535" t="str">
        <f>'ASISTENCIA 3'!CD40</f>
        <v/>
      </c>
      <c r="F39" s="625"/>
      <c r="G39" s="625"/>
      <c r="H39" s="625"/>
      <c r="I39" s="625"/>
      <c r="J39" s="625"/>
      <c r="K39" s="625"/>
      <c r="L39" s="625"/>
      <c r="M39" s="89"/>
      <c r="N39" s="89"/>
      <c r="O39" s="377" t="str">
        <f t="shared" si="0"/>
        <v/>
      </c>
      <c r="P39" s="59"/>
      <c r="Q39" s="120"/>
      <c r="R39" s="576"/>
      <c r="S39" s="576"/>
      <c r="T39" s="576"/>
      <c r="U39" s="576"/>
      <c r="V39" s="576"/>
      <c r="W39" s="576"/>
      <c r="X39" s="576"/>
      <c r="Y39" s="576"/>
      <c r="Z39" s="576"/>
      <c r="AA39" s="121"/>
      <c r="AB39" s="89"/>
      <c r="AC39" s="89"/>
      <c r="AD39" s="89"/>
      <c r="AE39" s="89"/>
      <c r="AF39" s="377" t="str">
        <f t="shared" si="1"/>
        <v/>
      </c>
      <c r="AG39" s="59"/>
      <c r="AH39" s="120"/>
      <c r="AI39" s="576"/>
      <c r="AJ39" s="576"/>
      <c r="AK39" s="576"/>
      <c r="AL39" s="576"/>
      <c r="AM39" s="576"/>
      <c r="AN39" s="576"/>
      <c r="AO39" s="576"/>
      <c r="AP39" s="576"/>
      <c r="AQ39" s="576"/>
      <c r="AR39" s="121"/>
      <c r="AS39" s="121"/>
      <c r="AT39" s="121"/>
      <c r="AU39" s="121"/>
      <c r="AV39" s="89"/>
      <c r="AW39" s="377" t="str">
        <f t="shared" si="2"/>
        <v/>
      </c>
      <c r="AX39" s="59"/>
      <c r="AY39" s="120"/>
      <c r="AZ39" s="576"/>
      <c r="BA39" s="576"/>
      <c r="BB39" s="576"/>
      <c r="BC39" s="576"/>
      <c r="BD39" s="576"/>
      <c r="BE39" s="576"/>
      <c r="BF39" s="576"/>
      <c r="BG39" s="89"/>
      <c r="BH39" s="89"/>
      <c r="BI39" s="377" t="str">
        <f t="shared" si="3"/>
        <v/>
      </c>
      <c r="BJ39" s="371"/>
      <c r="BK39" s="494"/>
      <c r="BL39" s="373"/>
      <c r="BM39" s="196" t="str">
        <f t="shared" si="4"/>
        <v/>
      </c>
      <c r="BN39" s="532" t="str">
        <f t="shared" si="5"/>
        <v/>
      </c>
      <c r="BO39" s="192" t="str">
        <f t="shared" si="6"/>
        <v xml:space="preserve"> </v>
      </c>
      <c r="BP39" s="530" t="str">
        <f>FILIACIÓN!Y37</f>
        <v/>
      </c>
      <c r="BQ39" s="530" t="str">
        <f t="shared" si="7"/>
        <v/>
      </c>
      <c r="BR39" s="530" t="str">
        <f t="shared" si="8"/>
        <v/>
      </c>
      <c r="BS39" s="530"/>
      <c r="BT39" s="484" t="str">
        <f>'1ER TRIMESTRE'!BM39</f>
        <v/>
      </c>
      <c r="BU39" s="484" t="str">
        <f>'2DO TRIMESTRE'!BM39</f>
        <v/>
      </c>
      <c r="BV39" s="484" t="str">
        <f t="shared" si="9"/>
        <v/>
      </c>
      <c r="BW39" s="82"/>
      <c r="BX39" s="82"/>
      <c r="BY39" s="82"/>
      <c r="BZ39" s="39"/>
      <c r="CA39" s="605" t="str">
        <f t="shared" si="10"/>
        <v/>
      </c>
      <c r="CB39" s="30" t="str">
        <f>IF(FILIACIÓN!Z37="MOSTRAR","1","")</f>
        <v/>
      </c>
      <c r="CC39" s="39">
        <v>27</v>
      </c>
      <c r="CD39" s="30"/>
      <c r="CE39" s="30"/>
      <c r="CF39" s="30"/>
      <c r="CG39" s="30"/>
      <c r="CH39" s="30"/>
      <c r="CI39" s="30"/>
      <c r="CJ39" s="30"/>
      <c r="CK39" s="30"/>
      <c r="CL39" s="30"/>
      <c r="CM39" s="30"/>
      <c r="CN39" s="30"/>
      <c r="CO39" s="30"/>
      <c r="CP39" s="30"/>
      <c r="CQ39" s="30"/>
      <c r="CR39" s="30"/>
      <c r="CS39" s="30"/>
      <c r="CT39" s="30"/>
      <c r="CU39" s="30"/>
      <c r="CV39" s="30"/>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row>
    <row r="40" spans="1:294" s="31" customFormat="1" ht="27" customHeight="1">
      <c r="A40" s="92">
        <f>--SUBTOTAL(2,CC$12:CC40)</f>
        <v>28</v>
      </c>
      <c r="B40" s="851" t="str">
        <f>IF(FILIACIÓN!B38="","",UPPER(FILIACIÓN!B38))</f>
        <v/>
      </c>
      <c r="C40" s="852"/>
      <c r="D40" s="853"/>
      <c r="E40" s="535" t="str">
        <f>'ASISTENCIA 3'!CD41</f>
        <v/>
      </c>
      <c r="F40" s="625"/>
      <c r="G40" s="625"/>
      <c r="H40" s="625"/>
      <c r="I40" s="625"/>
      <c r="J40" s="625"/>
      <c r="K40" s="625"/>
      <c r="L40" s="625"/>
      <c r="M40" s="89"/>
      <c r="N40" s="89"/>
      <c r="O40" s="377" t="str">
        <f t="shared" si="0"/>
        <v/>
      </c>
      <c r="P40" s="59"/>
      <c r="Q40" s="120"/>
      <c r="R40" s="576"/>
      <c r="S40" s="576"/>
      <c r="T40" s="576"/>
      <c r="U40" s="576"/>
      <c r="V40" s="576"/>
      <c r="W40" s="576"/>
      <c r="X40" s="576"/>
      <c r="Y40" s="576"/>
      <c r="Z40" s="576"/>
      <c r="AA40" s="121"/>
      <c r="AB40" s="89"/>
      <c r="AC40" s="89"/>
      <c r="AD40" s="89"/>
      <c r="AE40" s="89"/>
      <c r="AF40" s="377" t="str">
        <f t="shared" si="1"/>
        <v/>
      </c>
      <c r="AG40" s="59"/>
      <c r="AH40" s="120"/>
      <c r="AI40" s="576"/>
      <c r="AJ40" s="576"/>
      <c r="AK40" s="576"/>
      <c r="AL40" s="576"/>
      <c r="AM40" s="576"/>
      <c r="AN40" s="576"/>
      <c r="AO40" s="576"/>
      <c r="AP40" s="576"/>
      <c r="AQ40" s="576"/>
      <c r="AR40" s="121"/>
      <c r="AS40" s="121"/>
      <c r="AT40" s="121"/>
      <c r="AU40" s="121"/>
      <c r="AV40" s="89"/>
      <c r="AW40" s="377" t="str">
        <f t="shared" si="2"/>
        <v/>
      </c>
      <c r="AX40" s="59"/>
      <c r="AY40" s="120"/>
      <c r="AZ40" s="576"/>
      <c r="BA40" s="576"/>
      <c r="BB40" s="576"/>
      <c r="BC40" s="576"/>
      <c r="BD40" s="576"/>
      <c r="BE40" s="576"/>
      <c r="BF40" s="576"/>
      <c r="BG40" s="89"/>
      <c r="BH40" s="89"/>
      <c r="BI40" s="377" t="str">
        <f t="shared" si="3"/>
        <v/>
      </c>
      <c r="BJ40" s="371"/>
      <c r="BK40" s="494"/>
      <c r="BL40" s="373"/>
      <c r="BM40" s="196" t="str">
        <f t="shared" si="4"/>
        <v/>
      </c>
      <c r="BN40" s="532" t="str">
        <f t="shared" si="5"/>
        <v/>
      </c>
      <c r="BO40" s="192" t="str">
        <f t="shared" si="6"/>
        <v xml:space="preserve"> </v>
      </c>
      <c r="BP40" s="530" t="str">
        <f>FILIACIÓN!Y38</f>
        <v/>
      </c>
      <c r="BQ40" s="530" t="str">
        <f t="shared" si="7"/>
        <v/>
      </c>
      <c r="BR40" s="530" t="str">
        <f t="shared" si="8"/>
        <v/>
      </c>
      <c r="BS40" s="530"/>
      <c r="BT40" s="484" t="str">
        <f>'1ER TRIMESTRE'!BM40</f>
        <v/>
      </c>
      <c r="BU40" s="484" t="str">
        <f>'2DO TRIMESTRE'!BM40</f>
        <v/>
      </c>
      <c r="BV40" s="484" t="str">
        <f t="shared" si="9"/>
        <v/>
      </c>
      <c r="BW40" s="82"/>
      <c r="BX40" s="82"/>
      <c r="BY40" s="82"/>
      <c r="BZ40" s="39"/>
      <c r="CA40" s="605" t="str">
        <f t="shared" si="10"/>
        <v/>
      </c>
      <c r="CB40" s="30" t="str">
        <f>IF(FILIACIÓN!Z38="MOSTRAR","1","")</f>
        <v/>
      </c>
      <c r="CC40" s="39">
        <v>28</v>
      </c>
      <c r="CD40" s="30"/>
      <c r="CE40" s="30"/>
      <c r="CF40" s="30"/>
      <c r="CG40" s="30"/>
      <c r="CH40" s="30"/>
      <c r="CI40" s="30"/>
      <c r="CJ40" s="30"/>
      <c r="CK40" s="30"/>
      <c r="CL40" s="30"/>
      <c r="CM40" s="30"/>
      <c r="CN40" s="30"/>
      <c r="CO40" s="30"/>
      <c r="CP40" s="30"/>
      <c r="CQ40" s="30"/>
      <c r="CR40" s="30"/>
      <c r="CS40" s="30"/>
      <c r="CT40" s="30"/>
      <c r="CU40" s="30"/>
      <c r="CV40" s="30"/>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row>
    <row r="41" spans="1:294" s="31" customFormat="1" ht="27" customHeight="1">
      <c r="A41" s="92">
        <f>--SUBTOTAL(2,CC$12:CC41)</f>
        <v>29</v>
      </c>
      <c r="B41" s="851" t="str">
        <f>IF(FILIACIÓN!B39="","",UPPER(FILIACIÓN!B39))</f>
        <v/>
      </c>
      <c r="C41" s="852"/>
      <c r="D41" s="853"/>
      <c r="E41" s="535" t="str">
        <f>'ASISTENCIA 3'!CD42</f>
        <v/>
      </c>
      <c r="F41" s="625"/>
      <c r="G41" s="625"/>
      <c r="H41" s="625"/>
      <c r="I41" s="625"/>
      <c r="J41" s="625"/>
      <c r="K41" s="625"/>
      <c r="L41" s="625"/>
      <c r="M41" s="89"/>
      <c r="N41" s="89"/>
      <c r="O41" s="377" t="str">
        <f t="shared" si="0"/>
        <v/>
      </c>
      <c r="P41" s="59"/>
      <c r="Q41" s="120"/>
      <c r="R41" s="576"/>
      <c r="S41" s="576"/>
      <c r="T41" s="576"/>
      <c r="U41" s="576"/>
      <c r="V41" s="576"/>
      <c r="W41" s="576"/>
      <c r="X41" s="576"/>
      <c r="Y41" s="576"/>
      <c r="Z41" s="576"/>
      <c r="AA41" s="121"/>
      <c r="AB41" s="89"/>
      <c r="AC41" s="89"/>
      <c r="AD41" s="89"/>
      <c r="AE41" s="89"/>
      <c r="AF41" s="377" t="str">
        <f t="shared" si="1"/>
        <v/>
      </c>
      <c r="AG41" s="59"/>
      <c r="AH41" s="120"/>
      <c r="AI41" s="576"/>
      <c r="AJ41" s="576"/>
      <c r="AK41" s="576"/>
      <c r="AL41" s="576"/>
      <c r="AM41" s="576"/>
      <c r="AN41" s="576"/>
      <c r="AO41" s="576"/>
      <c r="AP41" s="576"/>
      <c r="AQ41" s="576"/>
      <c r="AR41" s="121"/>
      <c r="AS41" s="121"/>
      <c r="AT41" s="121"/>
      <c r="AU41" s="121"/>
      <c r="AV41" s="89"/>
      <c r="AW41" s="377" t="str">
        <f t="shared" si="2"/>
        <v/>
      </c>
      <c r="AX41" s="59"/>
      <c r="AY41" s="120"/>
      <c r="AZ41" s="576"/>
      <c r="BA41" s="576"/>
      <c r="BB41" s="576"/>
      <c r="BC41" s="576"/>
      <c r="BD41" s="576"/>
      <c r="BE41" s="576"/>
      <c r="BF41" s="576"/>
      <c r="BG41" s="89"/>
      <c r="BH41" s="89"/>
      <c r="BI41" s="377" t="str">
        <f t="shared" si="3"/>
        <v/>
      </c>
      <c r="BJ41" s="371"/>
      <c r="BK41" s="494"/>
      <c r="BL41" s="373"/>
      <c r="BM41" s="196" t="str">
        <f t="shared" si="4"/>
        <v/>
      </c>
      <c r="BN41" s="532" t="str">
        <f t="shared" si="5"/>
        <v/>
      </c>
      <c r="BO41" s="192" t="str">
        <f t="shared" si="6"/>
        <v xml:space="preserve"> </v>
      </c>
      <c r="BP41" s="530" t="str">
        <f>FILIACIÓN!Y39</f>
        <v/>
      </c>
      <c r="BQ41" s="530" t="str">
        <f t="shared" si="7"/>
        <v/>
      </c>
      <c r="BR41" s="530" t="str">
        <f t="shared" si="8"/>
        <v/>
      </c>
      <c r="BS41" s="530"/>
      <c r="BT41" s="484" t="str">
        <f>'1ER TRIMESTRE'!BM41</f>
        <v/>
      </c>
      <c r="BU41" s="484" t="str">
        <f>'2DO TRIMESTRE'!BM41</f>
        <v/>
      </c>
      <c r="BV41" s="484" t="str">
        <f t="shared" si="9"/>
        <v/>
      </c>
      <c r="BW41" s="82"/>
      <c r="BX41" s="82"/>
      <c r="BY41" s="82"/>
      <c r="BZ41" s="39"/>
      <c r="CA41" s="605" t="str">
        <f t="shared" si="10"/>
        <v/>
      </c>
      <c r="CB41" s="30" t="str">
        <f>IF(FILIACIÓN!Z39="MOSTRAR","1","")</f>
        <v/>
      </c>
      <c r="CC41" s="39">
        <v>29</v>
      </c>
      <c r="CD41" s="30"/>
      <c r="CE41" s="30"/>
      <c r="CF41" s="30"/>
      <c r="CG41" s="30"/>
      <c r="CH41" s="30"/>
      <c r="CI41" s="30"/>
      <c r="CJ41" s="30"/>
      <c r="CK41" s="30"/>
      <c r="CL41" s="30"/>
      <c r="CM41" s="30"/>
      <c r="CN41" s="30"/>
      <c r="CO41" s="30"/>
      <c r="CP41" s="30"/>
      <c r="CQ41" s="30"/>
      <c r="CR41" s="30"/>
      <c r="CS41" s="30"/>
      <c r="CT41" s="30"/>
      <c r="CU41" s="30"/>
      <c r="CV41" s="30"/>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row>
    <row r="42" spans="1:294" s="31" customFormat="1" ht="27" customHeight="1">
      <c r="A42" s="92">
        <f>--SUBTOTAL(2,CC$12:CC42)</f>
        <v>30</v>
      </c>
      <c r="B42" s="851" t="str">
        <f>IF(FILIACIÓN!B40="","",UPPER(FILIACIÓN!B40))</f>
        <v/>
      </c>
      <c r="C42" s="852"/>
      <c r="D42" s="853"/>
      <c r="E42" s="535" t="str">
        <f>'ASISTENCIA 3'!CD43</f>
        <v/>
      </c>
      <c r="F42" s="625"/>
      <c r="G42" s="625"/>
      <c r="H42" s="625"/>
      <c r="I42" s="625"/>
      <c r="J42" s="625"/>
      <c r="K42" s="625"/>
      <c r="L42" s="625"/>
      <c r="M42" s="89"/>
      <c r="N42" s="89"/>
      <c r="O42" s="377" t="str">
        <f t="shared" si="0"/>
        <v/>
      </c>
      <c r="P42" s="59"/>
      <c r="Q42" s="120"/>
      <c r="R42" s="576"/>
      <c r="S42" s="576"/>
      <c r="T42" s="576"/>
      <c r="U42" s="576"/>
      <c r="V42" s="576"/>
      <c r="W42" s="576"/>
      <c r="X42" s="576"/>
      <c r="Y42" s="576"/>
      <c r="Z42" s="576"/>
      <c r="AA42" s="121"/>
      <c r="AB42" s="89"/>
      <c r="AC42" s="89"/>
      <c r="AD42" s="89"/>
      <c r="AE42" s="89"/>
      <c r="AF42" s="377" t="str">
        <f t="shared" si="1"/>
        <v/>
      </c>
      <c r="AG42" s="59"/>
      <c r="AH42" s="120"/>
      <c r="AI42" s="576"/>
      <c r="AJ42" s="576"/>
      <c r="AK42" s="576"/>
      <c r="AL42" s="576"/>
      <c r="AM42" s="576"/>
      <c r="AN42" s="576"/>
      <c r="AO42" s="576"/>
      <c r="AP42" s="576"/>
      <c r="AQ42" s="576"/>
      <c r="AR42" s="121"/>
      <c r="AS42" s="121"/>
      <c r="AT42" s="121"/>
      <c r="AU42" s="121"/>
      <c r="AV42" s="89"/>
      <c r="AW42" s="377" t="str">
        <f t="shared" si="2"/>
        <v/>
      </c>
      <c r="AX42" s="59"/>
      <c r="AY42" s="120"/>
      <c r="AZ42" s="576"/>
      <c r="BA42" s="576"/>
      <c r="BB42" s="576"/>
      <c r="BC42" s="576"/>
      <c r="BD42" s="576"/>
      <c r="BE42" s="576"/>
      <c r="BF42" s="576"/>
      <c r="BG42" s="89"/>
      <c r="BH42" s="89"/>
      <c r="BI42" s="377" t="str">
        <f t="shared" si="3"/>
        <v/>
      </c>
      <c r="BJ42" s="371"/>
      <c r="BK42" s="494"/>
      <c r="BL42" s="373"/>
      <c r="BM42" s="196" t="str">
        <f t="shared" si="4"/>
        <v/>
      </c>
      <c r="BN42" s="532" t="str">
        <f t="shared" si="5"/>
        <v/>
      </c>
      <c r="BO42" s="192" t="str">
        <f t="shared" si="6"/>
        <v xml:space="preserve"> </v>
      </c>
      <c r="BP42" s="530" t="str">
        <f>FILIACIÓN!Y40</f>
        <v/>
      </c>
      <c r="BQ42" s="530" t="str">
        <f t="shared" si="7"/>
        <v/>
      </c>
      <c r="BR42" s="530" t="str">
        <f t="shared" si="8"/>
        <v/>
      </c>
      <c r="BS42" s="530"/>
      <c r="BT42" s="484" t="str">
        <f>'1ER TRIMESTRE'!BM42</f>
        <v/>
      </c>
      <c r="BU42" s="484" t="str">
        <f>'2DO TRIMESTRE'!BM42</f>
        <v/>
      </c>
      <c r="BV42" s="484" t="str">
        <f t="shared" si="9"/>
        <v/>
      </c>
      <c r="BW42" s="82"/>
      <c r="BX42" s="82"/>
      <c r="BY42" s="82"/>
      <c r="BZ42" s="39"/>
      <c r="CA42" s="605" t="str">
        <f t="shared" si="10"/>
        <v/>
      </c>
      <c r="CB42" s="30" t="str">
        <f>IF(FILIACIÓN!Z40="MOSTRAR","1","")</f>
        <v/>
      </c>
      <c r="CC42" s="39">
        <v>30</v>
      </c>
      <c r="CD42" s="30"/>
      <c r="CE42" s="30"/>
      <c r="CF42" s="30"/>
      <c r="CG42" s="30"/>
      <c r="CH42" s="30"/>
      <c r="CI42" s="30"/>
      <c r="CJ42" s="30"/>
      <c r="CK42" s="30"/>
      <c r="CL42" s="30"/>
      <c r="CM42" s="30"/>
      <c r="CN42" s="30"/>
      <c r="CO42" s="30"/>
      <c r="CP42" s="30"/>
      <c r="CQ42" s="30"/>
      <c r="CR42" s="30"/>
      <c r="CS42" s="30"/>
      <c r="CT42" s="30"/>
      <c r="CU42" s="30"/>
      <c r="CV42" s="30"/>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row>
    <row r="43" spans="1:294" s="31" customFormat="1" ht="27" hidden="1" customHeight="1">
      <c r="A43" s="92">
        <f>--SUBTOTAL(2,CC$12:CC43)</f>
        <v>31</v>
      </c>
      <c r="B43" s="851" t="str">
        <f>IF(FILIACIÓN!B41="","",UPPER(FILIACIÓN!B41))</f>
        <v/>
      </c>
      <c r="C43" s="852"/>
      <c r="D43" s="853"/>
      <c r="E43" s="535" t="str">
        <f>'ASISTENCIA 3'!CD44</f>
        <v/>
      </c>
      <c r="F43" s="625"/>
      <c r="G43" s="625"/>
      <c r="H43" s="625"/>
      <c r="I43" s="625"/>
      <c r="J43" s="625"/>
      <c r="K43" s="625"/>
      <c r="L43" s="625"/>
      <c r="M43" s="89"/>
      <c r="N43" s="89"/>
      <c r="O43" s="377" t="str">
        <f t="shared" si="0"/>
        <v/>
      </c>
      <c r="P43" s="59"/>
      <c r="Q43" s="120"/>
      <c r="R43" s="576"/>
      <c r="S43" s="576"/>
      <c r="T43" s="576"/>
      <c r="U43" s="576"/>
      <c r="V43" s="576"/>
      <c r="W43" s="576"/>
      <c r="X43" s="576"/>
      <c r="Y43" s="576"/>
      <c r="Z43" s="576"/>
      <c r="AA43" s="121"/>
      <c r="AB43" s="89"/>
      <c r="AC43" s="89"/>
      <c r="AD43" s="89"/>
      <c r="AE43" s="89"/>
      <c r="AF43" s="377" t="str">
        <f t="shared" si="1"/>
        <v/>
      </c>
      <c r="AG43" s="59"/>
      <c r="AH43" s="120"/>
      <c r="AI43" s="576"/>
      <c r="AJ43" s="576"/>
      <c r="AK43" s="576"/>
      <c r="AL43" s="576"/>
      <c r="AM43" s="576"/>
      <c r="AN43" s="576"/>
      <c r="AO43" s="576"/>
      <c r="AP43" s="576"/>
      <c r="AQ43" s="576"/>
      <c r="AR43" s="121"/>
      <c r="AS43" s="121"/>
      <c r="AT43" s="121"/>
      <c r="AU43" s="121"/>
      <c r="AV43" s="89"/>
      <c r="AW43" s="377" t="str">
        <f t="shared" si="2"/>
        <v/>
      </c>
      <c r="AX43" s="59"/>
      <c r="AY43" s="120"/>
      <c r="AZ43" s="576"/>
      <c r="BA43" s="576"/>
      <c r="BB43" s="576"/>
      <c r="BC43" s="576"/>
      <c r="BD43" s="576"/>
      <c r="BE43" s="576"/>
      <c r="BF43" s="576"/>
      <c r="BG43" s="89"/>
      <c r="BH43" s="89"/>
      <c r="BI43" s="377" t="str">
        <f t="shared" si="3"/>
        <v/>
      </c>
      <c r="BJ43" s="371"/>
      <c r="BK43" s="494"/>
      <c r="BL43" s="373"/>
      <c r="BM43" s="196" t="str">
        <f t="shared" si="4"/>
        <v/>
      </c>
      <c r="BN43" s="532" t="str">
        <f t="shared" si="5"/>
        <v/>
      </c>
      <c r="BO43" s="192" t="str">
        <f t="shared" si="6"/>
        <v xml:space="preserve"> </v>
      </c>
      <c r="BP43" s="530" t="str">
        <f>FILIACIÓN!Y41</f>
        <v/>
      </c>
      <c r="BQ43" s="530" t="str">
        <f t="shared" si="7"/>
        <v/>
      </c>
      <c r="BR43" s="530" t="str">
        <f t="shared" si="8"/>
        <v/>
      </c>
      <c r="BS43" s="530"/>
      <c r="BT43" s="484" t="str">
        <f>'1ER TRIMESTRE'!BM43</f>
        <v/>
      </c>
      <c r="BU43" s="484" t="str">
        <f>'2DO TRIMESTRE'!BM43</f>
        <v/>
      </c>
      <c r="BV43" s="484" t="str">
        <f t="shared" si="9"/>
        <v/>
      </c>
      <c r="BW43" s="82"/>
      <c r="BX43" s="82"/>
      <c r="BY43" s="82"/>
      <c r="BZ43" s="39"/>
      <c r="CA43" s="605" t="str">
        <f t="shared" si="10"/>
        <v/>
      </c>
      <c r="CB43" s="30" t="str">
        <f>IF(FILIACIÓN!Z41="MOSTRAR","1","")</f>
        <v/>
      </c>
      <c r="CC43" s="39">
        <v>31</v>
      </c>
      <c r="CD43" s="30"/>
      <c r="CE43" s="30"/>
      <c r="CF43" s="30"/>
      <c r="CG43" s="30"/>
      <c r="CH43" s="30"/>
      <c r="CI43" s="30"/>
      <c r="CJ43" s="30"/>
      <c r="CK43" s="30"/>
      <c r="CL43" s="30"/>
      <c r="CM43" s="30"/>
      <c r="CN43" s="30"/>
      <c r="CO43" s="30"/>
      <c r="CP43" s="30"/>
      <c r="CQ43" s="30"/>
      <c r="CR43" s="30"/>
      <c r="CS43" s="30"/>
      <c r="CT43" s="30"/>
      <c r="CU43" s="30"/>
      <c r="CV43" s="30"/>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row>
    <row r="44" spans="1:294" s="31" customFormat="1" ht="27" hidden="1" customHeight="1">
      <c r="A44" s="92">
        <f>--SUBTOTAL(2,CC$12:CC44)</f>
        <v>32</v>
      </c>
      <c r="B44" s="851" t="str">
        <f>IF(FILIACIÓN!B42="","",UPPER(FILIACIÓN!B42))</f>
        <v/>
      </c>
      <c r="C44" s="852"/>
      <c r="D44" s="853"/>
      <c r="E44" s="535" t="str">
        <f>'ASISTENCIA 3'!CD45</f>
        <v/>
      </c>
      <c r="F44" s="625"/>
      <c r="G44" s="625"/>
      <c r="H44" s="625"/>
      <c r="I44" s="625"/>
      <c r="J44" s="625"/>
      <c r="K44" s="625"/>
      <c r="L44" s="625"/>
      <c r="M44" s="89"/>
      <c r="N44" s="89"/>
      <c r="O44" s="377" t="str">
        <f t="shared" si="0"/>
        <v/>
      </c>
      <c r="P44" s="59"/>
      <c r="Q44" s="120"/>
      <c r="R44" s="576"/>
      <c r="S44" s="576"/>
      <c r="T44" s="576"/>
      <c r="U44" s="576"/>
      <c r="V44" s="576"/>
      <c r="W44" s="576"/>
      <c r="X44" s="576"/>
      <c r="Y44" s="576"/>
      <c r="Z44" s="576"/>
      <c r="AA44" s="121"/>
      <c r="AB44" s="89"/>
      <c r="AC44" s="89"/>
      <c r="AD44" s="89"/>
      <c r="AE44" s="89"/>
      <c r="AF44" s="377" t="str">
        <f t="shared" si="1"/>
        <v/>
      </c>
      <c r="AG44" s="59"/>
      <c r="AH44" s="120"/>
      <c r="AI44" s="576"/>
      <c r="AJ44" s="576"/>
      <c r="AK44" s="576"/>
      <c r="AL44" s="576"/>
      <c r="AM44" s="576"/>
      <c r="AN44" s="576"/>
      <c r="AO44" s="576"/>
      <c r="AP44" s="576"/>
      <c r="AQ44" s="576"/>
      <c r="AR44" s="121"/>
      <c r="AS44" s="121"/>
      <c r="AT44" s="121"/>
      <c r="AU44" s="121"/>
      <c r="AV44" s="89"/>
      <c r="AW44" s="377" t="str">
        <f t="shared" si="2"/>
        <v/>
      </c>
      <c r="AX44" s="59"/>
      <c r="AY44" s="120"/>
      <c r="AZ44" s="576"/>
      <c r="BA44" s="576"/>
      <c r="BB44" s="576"/>
      <c r="BC44" s="576"/>
      <c r="BD44" s="576"/>
      <c r="BE44" s="576"/>
      <c r="BF44" s="576"/>
      <c r="BG44" s="89"/>
      <c r="BH44" s="89"/>
      <c r="BI44" s="377" t="str">
        <f t="shared" si="3"/>
        <v/>
      </c>
      <c r="BJ44" s="371"/>
      <c r="BK44" s="494"/>
      <c r="BL44" s="373"/>
      <c r="BM44" s="196" t="str">
        <f t="shared" si="4"/>
        <v/>
      </c>
      <c r="BN44" s="532" t="str">
        <f t="shared" si="5"/>
        <v/>
      </c>
      <c r="BO44" s="192" t="str">
        <f t="shared" si="6"/>
        <v xml:space="preserve"> </v>
      </c>
      <c r="BP44" s="530" t="str">
        <f>FILIACIÓN!Y42</f>
        <v/>
      </c>
      <c r="BQ44" s="530" t="str">
        <f t="shared" si="7"/>
        <v/>
      </c>
      <c r="BR44" s="530" t="str">
        <f t="shared" si="8"/>
        <v/>
      </c>
      <c r="BS44" s="530"/>
      <c r="BT44" s="484" t="str">
        <f>'1ER TRIMESTRE'!BM44</f>
        <v/>
      </c>
      <c r="BU44" s="484" t="str">
        <f>'2DO TRIMESTRE'!BM44</f>
        <v/>
      </c>
      <c r="BV44" s="484" t="str">
        <f t="shared" si="9"/>
        <v/>
      </c>
      <c r="BW44" s="82"/>
      <c r="BX44" s="82"/>
      <c r="BY44" s="82"/>
      <c r="BZ44" s="39"/>
      <c r="CA44" s="605" t="str">
        <f t="shared" si="10"/>
        <v/>
      </c>
      <c r="CB44" s="30" t="str">
        <f>IF(FILIACIÓN!Z42="MOSTRAR","1","")</f>
        <v/>
      </c>
      <c r="CC44" s="39">
        <v>32</v>
      </c>
      <c r="CD44" s="30"/>
      <c r="CE44" s="30"/>
      <c r="CF44" s="30"/>
      <c r="CG44" s="30"/>
      <c r="CH44" s="30"/>
      <c r="CI44" s="30"/>
      <c r="CJ44" s="30"/>
      <c r="CK44" s="30"/>
      <c r="CL44" s="30"/>
      <c r="CM44" s="30"/>
      <c r="CN44" s="30"/>
      <c r="CO44" s="30"/>
      <c r="CP44" s="30"/>
      <c r="CQ44" s="30"/>
      <c r="CR44" s="30"/>
      <c r="CS44" s="30"/>
      <c r="CT44" s="30"/>
      <c r="CU44" s="30"/>
      <c r="CV44" s="30"/>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row>
    <row r="45" spans="1:294" s="31" customFormat="1" ht="27" hidden="1" customHeight="1">
      <c r="A45" s="92">
        <f>--SUBTOTAL(2,CC$12:CC45)</f>
        <v>33</v>
      </c>
      <c r="B45" s="851" t="str">
        <f>IF(FILIACIÓN!B43="","",UPPER(FILIACIÓN!B43))</f>
        <v/>
      </c>
      <c r="C45" s="852"/>
      <c r="D45" s="853"/>
      <c r="E45" s="535" t="str">
        <f>'ASISTENCIA 3'!CD46</f>
        <v/>
      </c>
      <c r="F45" s="625"/>
      <c r="G45" s="625"/>
      <c r="H45" s="625"/>
      <c r="I45" s="625"/>
      <c r="J45" s="625"/>
      <c r="K45" s="625"/>
      <c r="L45" s="625"/>
      <c r="M45" s="89"/>
      <c r="N45" s="89"/>
      <c r="O45" s="377" t="str">
        <f t="shared" si="0"/>
        <v/>
      </c>
      <c r="P45" s="59"/>
      <c r="Q45" s="120"/>
      <c r="R45" s="576"/>
      <c r="S45" s="576"/>
      <c r="T45" s="576"/>
      <c r="U45" s="576"/>
      <c r="V45" s="576"/>
      <c r="W45" s="576"/>
      <c r="X45" s="576"/>
      <c r="Y45" s="576"/>
      <c r="Z45" s="576"/>
      <c r="AA45" s="121"/>
      <c r="AB45" s="89"/>
      <c r="AC45" s="89"/>
      <c r="AD45" s="89"/>
      <c r="AE45" s="89"/>
      <c r="AF45" s="377" t="str">
        <f t="shared" si="1"/>
        <v/>
      </c>
      <c r="AG45" s="59"/>
      <c r="AH45" s="120"/>
      <c r="AI45" s="576"/>
      <c r="AJ45" s="576"/>
      <c r="AK45" s="576"/>
      <c r="AL45" s="576"/>
      <c r="AM45" s="576"/>
      <c r="AN45" s="576"/>
      <c r="AO45" s="576"/>
      <c r="AP45" s="576"/>
      <c r="AQ45" s="576"/>
      <c r="AR45" s="121"/>
      <c r="AS45" s="121"/>
      <c r="AT45" s="121"/>
      <c r="AU45" s="121"/>
      <c r="AV45" s="89"/>
      <c r="AW45" s="377" t="str">
        <f t="shared" si="2"/>
        <v/>
      </c>
      <c r="AX45" s="59"/>
      <c r="AY45" s="120"/>
      <c r="AZ45" s="576"/>
      <c r="BA45" s="576"/>
      <c r="BB45" s="576"/>
      <c r="BC45" s="576"/>
      <c r="BD45" s="576"/>
      <c r="BE45" s="576"/>
      <c r="BF45" s="576"/>
      <c r="BG45" s="89"/>
      <c r="BH45" s="89"/>
      <c r="BI45" s="377" t="str">
        <f t="shared" si="3"/>
        <v/>
      </c>
      <c r="BJ45" s="371"/>
      <c r="BK45" s="494"/>
      <c r="BL45" s="373"/>
      <c r="BM45" s="196" t="str">
        <f t="shared" si="4"/>
        <v/>
      </c>
      <c r="BN45" s="532" t="str">
        <f t="shared" si="5"/>
        <v/>
      </c>
      <c r="BO45" s="192" t="str">
        <f t="shared" si="6"/>
        <v xml:space="preserve"> </v>
      </c>
      <c r="BP45" s="530" t="str">
        <f>FILIACIÓN!Y43</f>
        <v/>
      </c>
      <c r="BQ45" s="530" t="str">
        <f t="shared" si="7"/>
        <v/>
      </c>
      <c r="BR45" s="530" t="str">
        <f t="shared" si="8"/>
        <v/>
      </c>
      <c r="BS45" s="530"/>
      <c r="BT45" s="484" t="str">
        <f>'1ER TRIMESTRE'!BM45</f>
        <v/>
      </c>
      <c r="BU45" s="484" t="str">
        <f>'2DO TRIMESTRE'!BM45</f>
        <v/>
      </c>
      <c r="BV45" s="484" t="str">
        <f t="shared" si="9"/>
        <v/>
      </c>
      <c r="BW45" s="82"/>
      <c r="BX45" s="82"/>
      <c r="BY45" s="82"/>
      <c r="BZ45" s="39"/>
      <c r="CA45" s="605" t="str">
        <f t="shared" si="10"/>
        <v/>
      </c>
      <c r="CB45" s="30" t="str">
        <f>IF(FILIACIÓN!Z43="MOSTRAR","1","")</f>
        <v/>
      </c>
      <c r="CC45" s="39">
        <v>33</v>
      </c>
      <c r="CD45" s="30"/>
      <c r="CE45" s="30"/>
      <c r="CF45" s="30"/>
      <c r="CG45" s="30"/>
      <c r="CH45" s="30"/>
      <c r="CI45" s="30"/>
      <c r="CJ45" s="30"/>
      <c r="CK45" s="30"/>
      <c r="CL45" s="30"/>
      <c r="CM45" s="30"/>
      <c r="CN45" s="30"/>
      <c r="CO45" s="30"/>
      <c r="CP45" s="30"/>
      <c r="CQ45" s="30"/>
      <c r="CR45" s="30"/>
      <c r="CS45" s="30"/>
      <c r="CT45" s="30"/>
      <c r="CU45" s="30"/>
      <c r="CV45" s="30"/>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row>
    <row r="46" spans="1:294" s="31" customFormat="1" ht="27" hidden="1" customHeight="1">
      <c r="A46" s="92">
        <f>--SUBTOTAL(2,CC$12:CC46)</f>
        <v>34</v>
      </c>
      <c r="B46" s="851" t="str">
        <f>IF(FILIACIÓN!B44="","",UPPER(FILIACIÓN!B44))</f>
        <v/>
      </c>
      <c r="C46" s="852"/>
      <c r="D46" s="853"/>
      <c r="E46" s="535" t="str">
        <f>'ASISTENCIA 3'!CD47</f>
        <v/>
      </c>
      <c r="F46" s="625"/>
      <c r="G46" s="625"/>
      <c r="H46" s="625"/>
      <c r="I46" s="625"/>
      <c r="J46" s="625"/>
      <c r="K46" s="625"/>
      <c r="L46" s="625"/>
      <c r="M46" s="89"/>
      <c r="N46" s="89"/>
      <c r="O46" s="377" t="str">
        <f t="shared" si="0"/>
        <v/>
      </c>
      <c r="P46" s="59"/>
      <c r="Q46" s="120"/>
      <c r="R46" s="576"/>
      <c r="S46" s="576"/>
      <c r="T46" s="576"/>
      <c r="U46" s="576"/>
      <c r="V46" s="576"/>
      <c r="W46" s="576"/>
      <c r="X46" s="576"/>
      <c r="Y46" s="576"/>
      <c r="Z46" s="576"/>
      <c r="AA46" s="121"/>
      <c r="AB46" s="89"/>
      <c r="AC46" s="89"/>
      <c r="AD46" s="89"/>
      <c r="AE46" s="89"/>
      <c r="AF46" s="377" t="str">
        <f t="shared" si="1"/>
        <v/>
      </c>
      <c r="AG46" s="59"/>
      <c r="AH46" s="120"/>
      <c r="AI46" s="576"/>
      <c r="AJ46" s="576"/>
      <c r="AK46" s="576"/>
      <c r="AL46" s="576"/>
      <c r="AM46" s="576"/>
      <c r="AN46" s="576"/>
      <c r="AO46" s="576"/>
      <c r="AP46" s="576"/>
      <c r="AQ46" s="576"/>
      <c r="AR46" s="121"/>
      <c r="AS46" s="121"/>
      <c r="AT46" s="121"/>
      <c r="AU46" s="121"/>
      <c r="AV46" s="89"/>
      <c r="AW46" s="377" t="str">
        <f t="shared" si="2"/>
        <v/>
      </c>
      <c r="AX46" s="59"/>
      <c r="AY46" s="120"/>
      <c r="AZ46" s="576"/>
      <c r="BA46" s="576"/>
      <c r="BB46" s="576"/>
      <c r="BC46" s="576"/>
      <c r="BD46" s="576"/>
      <c r="BE46" s="576"/>
      <c r="BF46" s="576"/>
      <c r="BG46" s="89"/>
      <c r="BH46" s="89"/>
      <c r="BI46" s="377" t="str">
        <f t="shared" si="3"/>
        <v/>
      </c>
      <c r="BJ46" s="371"/>
      <c r="BK46" s="494"/>
      <c r="BL46" s="373"/>
      <c r="BM46" s="196" t="str">
        <f t="shared" si="4"/>
        <v/>
      </c>
      <c r="BN46" s="532" t="str">
        <f t="shared" si="5"/>
        <v/>
      </c>
      <c r="BO46" s="192" t="str">
        <f t="shared" si="6"/>
        <v xml:space="preserve"> </v>
      </c>
      <c r="BP46" s="530" t="str">
        <f>FILIACIÓN!Y44</f>
        <v/>
      </c>
      <c r="BQ46" s="530" t="str">
        <f t="shared" si="7"/>
        <v/>
      </c>
      <c r="BR46" s="530" t="str">
        <f t="shared" si="8"/>
        <v/>
      </c>
      <c r="BS46" s="530"/>
      <c r="BT46" s="484" t="str">
        <f>'1ER TRIMESTRE'!BM46</f>
        <v/>
      </c>
      <c r="BU46" s="484" t="str">
        <f>'2DO TRIMESTRE'!BM46</f>
        <v/>
      </c>
      <c r="BV46" s="484" t="str">
        <f t="shared" si="9"/>
        <v/>
      </c>
      <c r="BW46" s="82"/>
      <c r="BX46" s="82"/>
      <c r="BY46" s="82"/>
      <c r="BZ46" s="39"/>
      <c r="CA46" s="605" t="str">
        <f t="shared" si="10"/>
        <v/>
      </c>
      <c r="CB46" s="30" t="str">
        <f>IF(FILIACIÓN!Z44="MOSTRAR","1","")</f>
        <v/>
      </c>
      <c r="CC46" s="39">
        <v>34</v>
      </c>
      <c r="CD46" s="30"/>
      <c r="CE46" s="30"/>
      <c r="CF46" s="30"/>
      <c r="CG46" s="30"/>
      <c r="CH46" s="30"/>
      <c r="CI46" s="30"/>
      <c r="CJ46" s="30"/>
      <c r="CK46" s="30"/>
      <c r="CL46" s="30"/>
      <c r="CM46" s="30"/>
      <c r="CN46" s="30"/>
      <c r="CO46" s="30"/>
      <c r="CP46" s="30"/>
      <c r="CQ46" s="30"/>
      <c r="CR46" s="30"/>
      <c r="CS46" s="30"/>
      <c r="CT46" s="30"/>
      <c r="CU46" s="30"/>
      <c r="CV46" s="30"/>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row>
    <row r="47" spans="1:294" s="31" customFormat="1" ht="27" hidden="1" customHeight="1">
      <c r="A47" s="92">
        <f>--SUBTOTAL(2,CC$12:CC47)</f>
        <v>35</v>
      </c>
      <c r="B47" s="851" t="str">
        <f>IF(FILIACIÓN!B45="","",UPPER(FILIACIÓN!B45))</f>
        <v/>
      </c>
      <c r="C47" s="852"/>
      <c r="D47" s="853"/>
      <c r="E47" s="535" t="str">
        <f>'ASISTENCIA 3'!CD48</f>
        <v/>
      </c>
      <c r="F47" s="625"/>
      <c r="G47" s="625"/>
      <c r="H47" s="625"/>
      <c r="I47" s="625"/>
      <c r="J47" s="625"/>
      <c r="K47" s="625"/>
      <c r="L47" s="625"/>
      <c r="M47" s="89"/>
      <c r="N47" s="89"/>
      <c r="O47" s="377" t="str">
        <f t="shared" si="0"/>
        <v/>
      </c>
      <c r="P47" s="59"/>
      <c r="Q47" s="120"/>
      <c r="R47" s="576"/>
      <c r="S47" s="576"/>
      <c r="T47" s="576"/>
      <c r="U47" s="576"/>
      <c r="V47" s="576"/>
      <c r="W47" s="576"/>
      <c r="X47" s="576"/>
      <c r="Y47" s="576"/>
      <c r="Z47" s="576"/>
      <c r="AA47" s="121"/>
      <c r="AB47" s="89"/>
      <c r="AC47" s="89"/>
      <c r="AD47" s="89"/>
      <c r="AE47" s="89"/>
      <c r="AF47" s="377" t="str">
        <f t="shared" si="1"/>
        <v/>
      </c>
      <c r="AG47" s="59"/>
      <c r="AH47" s="120"/>
      <c r="AI47" s="576"/>
      <c r="AJ47" s="576"/>
      <c r="AK47" s="576"/>
      <c r="AL47" s="576"/>
      <c r="AM47" s="576"/>
      <c r="AN47" s="576"/>
      <c r="AO47" s="576"/>
      <c r="AP47" s="576"/>
      <c r="AQ47" s="576"/>
      <c r="AR47" s="121"/>
      <c r="AS47" s="121"/>
      <c r="AT47" s="121"/>
      <c r="AU47" s="121"/>
      <c r="AV47" s="89"/>
      <c r="AW47" s="377" t="str">
        <f t="shared" si="2"/>
        <v/>
      </c>
      <c r="AX47" s="59"/>
      <c r="AY47" s="120"/>
      <c r="AZ47" s="576"/>
      <c r="BA47" s="576"/>
      <c r="BB47" s="576"/>
      <c r="BC47" s="576"/>
      <c r="BD47" s="576"/>
      <c r="BE47" s="576"/>
      <c r="BF47" s="576"/>
      <c r="BG47" s="89"/>
      <c r="BH47" s="89"/>
      <c r="BI47" s="377" t="str">
        <f t="shared" si="3"/>
        <v/>
      </c>
      <c r="BJ47" s="371"/>
      <c r="BK47" s="494"/>
      <c r="BL47" s="373"/>
      <c r="BM47" s="196" t="str">
        <f t="shared" si="4"/>
        <v/>
      </c>
      <c r="BN47" s="532" t="str">
        <f t="shared" si="5"/>
        <v/>
      </c>
      <c r="BO47" s="192" t="str">
        <f t="shared" si="6"/>
        <v xml:space="preserve"> </v>
      </c>
      <c r="BP47" s="530" t="str">
        <f>FILIACIÓN!Y45</f>
        <v/>
      </c>
      <c r="BQ47" s="530" t="str">
        <f t="shared" si="7"/>
        <v/>
      </c>
      <c r="BR47" s="530" t="str">
        <f t="shared" si="8"/>
        <v/>
      </c>
      <c r="BS47" s="530"/>
      <c r="BT47" s="484" t="str">
        <f>'1ER TRIMESTRE'!BM47</f>
        <v/>
      </c>
      <c r="BU47" s="484" t="str">
        <f>'2DO TRIMESTRE'!BM47</f>
        <v/>
      </c>
      <c r="BV47" s="484" t="str">
        <f t="shared" si="9"/>
        <v/>
      </c>
      <c r="BW47" s="82"/>
      <c r="BX47" s="82"/>
      <c r="BY47" s="82"/>
      <c r="BZ47" s="39"/>
      <c r="CA47" s="605" t="str">
        <f t="shared" si="10"/>
        <v/>
      </c>
      <c r="CB47" s="30" t="str">
        <f>IF(FILIACIÓN!Z45="MOSTRAR","1","")</f>
        <v/>
      </c>
      <c r="CC47" s="39">
        <v>35</v>
      </c>
      <c r="CD47" s="30"/>
      <c r="CE47" s="30"/>
      <c r="CF47" s="30"/>
      <c r="CG47" s="30"/>
      <c r="CH47" s="30"/>
      <c r="CI47" s="30"/>
      <c r="CJ47" s="30"/>
      <c r="CK47" s="30"/>
      <c r="CL47" s="30"/>
      <c r="CM47" s="30"/>
      <c r="CN47" s="30"/>
      <c r="CO47" s="30"/>
      <c r="CP47" s="30"/>
      <c r="CQ47" s="30"/>
      <c r="CR47" s="30"/>
      <c r="CS47" s="30"/>
      <c r="CT47" s="30"/>
      <c r="CU47" s="30"/>
      <c r="CV47" s="30"/>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row>
    <row r="48" spans="1:294" s="31" customFormat="1" ht="27" hidden="1" customHeight="1">
      <c r="A48" s="92">
        <f>--SUBTOTAL(2,CC$12:CC48)</f>
        <v>36</v>
      </c>
      <c r="B48" s="851" t="str">
        <f>IF(FILIACIÓN!B46="","",UPPER(FILIACIÓN!B46))</f>
        <v/>
      </c>
      <c r="C48" s="852"/>
      <c r="D48" s="853"/>
      <c r="E48" s="535" t="str">
        <f>'ASISTENCIA 3'!CD49</f>
        <v/>
      </c>
      <c r="F48" s="625"/>
      <c r="G48" s="625"/>
      <c r="H48" s="625"/>
      <c r="I48" s="625"/>
      <c r="J48" s="625"/>
      <c r="K48" s="625"/>
      <c r="L48" s="625"/>
      <c r="M48" s="89"/>
      <c r="N48" s="89"/>
      <c r="O48" s="377" t="str">
        <f t="shared" si="0"/>
        <v/>
      </c>
      <c r="P48" s="59"/>
      <c r="Q48" s="120"/>
      <c r="R48" s="576"/>
      <c r="S48" s="576"/>
      <c r="T48" s="576"/>
      <c r="U48" s="576"/>
      <c r="V48" s="576"/>
      <c r="W48" s="576"/>
      <c r="X48" s="576"/>
      <c r="Y48" s="576"/>
      <c r="Z48" s="576"/>
      <c r="AA48" s="121"/>
      <c r="AB48" s="89"/>
      <c r="AC48" s="89"/>
      <c r="AD48" s="89"/>
      <c r="AE48" s="89"/>
      <c r="AF48" s="377" t="str">
        <f t="shared" si="1"/>
        <v/>
      </c>
      <c r="AG48" s="59"/>
      <c r="AH48" s="120"/>
      <c r="AI48" s="576"/>
      <c r="AJ48" s="576"/>
      <c r="AK48" s="576"/>
      <c r="AL48" s="576"/>
      <c r="AM48" s="576"/>
      <c r="AN48" s="576"/>
      <c r="AO48" s="576"/>
      <c r="AP48" s="576"/>
      <c r="AQ48" s="576"/>
      <c r="AR48" s="121"/>
      <c r="AS48" s="121"/>
      <c r="AT48" s="121"/>
      <c r="AU48" s="121"/>
      <c r="AV48" s="89"/>
      <c r="AW48" s="377" t="str">
        <f t="shared" si="2"/>
        <v/>
      </c>
      <c r="AX48" s="59"/>
      <c r="AY48" s="120"/>
      <c r="AZ48" s="576"/>
      <c r="BA48" s="576"/>
      <c r="BB48" s="576"/>
      <c r="BC48" s="576"/>
      <c r="BD48" s="576"/>
      <c r="BE48" s="576"/>
      <c r="BF48" s="576"/>
      <c r="BG48" s="89"/>
      <c r="BH48" s="89"/>
      <c r="BI48" s="377" t="str">
        <f t="shared" si="3"/>
        <v/>
      </c>
      <c r="BJ48" s="371"/>
      <c r="BK48" s="494"/>
      <c r="BL48" s="373"/>
      <c r="BM48" s="196" t="str">
        <f t="shared" si="4"/>
        <v/>
      </c>
      <c r="BN48" s="532" t="str">
        <f t="shared" si="5"/>
        <v/>
      </c>
      <c r="BO48" s="192" t="str">
        <f t="shared" si="6"/>
        <v xml:space="preserve"> </v>
      </c>
      <c r="BP48" s="530" t="str">
        <f>FILIACIÓN!Y46</f>
        <v/>
      </c>
      <c r="BQ48" s="530" t="str">
        <f t="shared" si="7"/>
        <v/>
      </c>
      <c r="BR48" s="530" t="str">
        <f t="shared" si="8"/>
        <v/>
      </c>
      <c r="BS48" s="530"/>
      <c r="BT48" s="484" t="str">
        <f>'1ER TRIMESTRE'!BM48</f>
        <v/>
      </c>
      <c r="BU48" s="484" t="str">
        <f>'2DO TRIMESTRE'!BM48</f>
        <v/>
      </c>
      <c r="BV48" s="484" t="str">
        <f t="shared" si="9"/>
        <v/>
      </c>
      <c r="BW48" s="82"/>
      <c r="BX48" s="82"/>
      <c r="BY48" s="82"/>
      <c r="BZ48" s="39"/>
      <c r="CA48" s="605" t="str">
        <f t="shared" si="10"/>
        <v/>
      </c>
      <c r="CB48" s="30" t="str">
        <f>IF(FILIACIÓN!Z46="MOSTRAR","1","")</f>
        <v/>
      </c>
      <c r="CC48" s="39">
        <v>36</v>
      </c>
      <c r="CD48" s="30"/>
      <c r="CE48" s="30"/>
      <c r="CF48" s="30"/>
      <c r="CG48" s="30"/>
      <c r="CH48" s="30"/>
      <c r="CI48" s="30"/>
      <c r="CJ48" s="30"/>
      <c r="CK48" s="30"/>
      <c r="CL48" s="30"/>
      <c r="CM48" s="30"/>
      <c r="CN48" s="30"/>
      <c r="CO48" s="30"/>
      <c r="CP48" s="30"/>
      <c r="CQ48" s="30"/>
      <c r="CR48" s="30"/>
      <c r="CS48" s="30"/>
      <c r="CT48" s="30"/>
      <c r="CU48" s="30"/>
      <c r="CV48" s="30"/>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row>
    <row r="49" spans="1:294" s="31" customFormat="1" ht="27" hidden="1" customHeight="1">
      <c r="A49" s="92">
        <f>--SUBTOTAL(2,CC$12:CC49)</f>
        <v>37</v>
      </c>
      <c r="B49" s="851" t="str">
        <f>IF(FILIACIÓN!B47="","",UPPER(FILIACIÓN!B47))</f>
        <v/>
      </c>
      <c r="C49" s="852"/>
      <c r="D49" s="853"/>
      <c r="E49" s="535" t="str">
        <f>'ASISTENCIA 3'!CD50</f>
        <v/>
      </c>
      <c r="F49" s="625"/>
      <c r="G49" s="625"/>
      <c r="H49" s="625"/>
      <c r="I49" s="625"/>
      <c r="J49" s="625"/>
      <c r="K49" s="625"/>
      <c r="L49" s="625"/>
      <c r="M49" s="89"/>
      <c r="N49" s="89"/>
      <c r="O49" s="377" t="str">
        <f t="shared" si="0"/>
        <v/>
      </c>
      <c r="P49" s="59"/>
      <c r="Q49" s="120"/>
      <c r="R49" s="576"/>
      <c r="S49" s="576"/>
      <c r="T49" s="576"/>
      <c r="U49" s="576"/>
      <c r="V49" s="576"/>
      <c r="W49" s="576"/>
      <c r="X49" s="576"/>
      <c r="Y49" s="576"/>
      <c r="Z49" s="576"/>
      <c r="AA49" s="121"/>
      <c r="AB49" s="89"/>
      <c r="AC49" s="89"/>
      <c r="AD49" s="89"/>
      <c r="AE49" s="89"/>
      <c r="AF49" s="377" t="str">
        <f t="shared" si="1"/>
        <v/>
      </c>
      <c r="AG49" s="59"/>
      <c r="AH49" s="120"/>
      <c r="AI49" s="576"/>
      <c r="AJ49" s="576"/>
      <c r="AK49" s="576"/>
      <c r="AL49" s="576"/>
      <c r="AM49" s="576"/>
      <c r="AN49" s="576"/>
      <c r="AO49" s="576"/>
      <c r="AP49" s="576"/>
      <c r="AQ49" s="576"/>
      <c r="AR49" s="121"/>
      <c r="AS49" s="121"/>
      <c r="AT49" s="121"/>
      <c r="AU49" s="121"/>
      <c r="AV49" s="89"/>
      <c r="AW49" s="377" t="str">
        <f t="shared" si="2"/>
        <v/>
      </c>
      <c r="AX49" s="59"/>
      <c r="AY49" s="120"/>
      <c r="AZ49" s="576"/>
      <c r="BA49" s="576"/>
      <c r="BB49" s="576"/>
      <c r="BC49" s="576"/>
      <c r="BD49" s="576"/>
      <c r="BE49" s="576"/>
      <c r="BF49" s="576"/>
      <c r="BG49" s="89"/>
      <c r="BH49" s="89"/>
      <c r="BI49" s="377" t="str">
        <f t="shared" si="3"/>
        <v/>
      </c>
      <c r="BJ49" s="371"/>
      <c r="BK49" s="494"/>
      <c r="BL49" s="373"/>
      <c r="BM49" s="196" t="str">
        <f t="shared" si="4"/>
        <v/>
      </c>
      <c r="BN49" s="532" t="str">
        <f t="shared" si="5"/>
        <v/>
      </c>
      <c r="BO49" s="192" t="str">
        <f t="shared" si="6"/>
        <v xml:space="preserve"> </v>
      </c>
      <c r="BP49" s="530" t="str">
        <f>FILIACIÓN!Y47</f>
        <v/>
      </c>
      <c r="BQ49" s="530" t="str">
        <f t="shared" si="7"/>
        <v/>
      </c>
      <c r="BR49" s="530" t="str">
        <f t="shared" si="8"/>
        <v/>
      </c>
      <c r="BS49" s="530"/>
      <c r="BT49" s="484" t="str">
        <f>'1ER TRIMESTRE'!BM49</f>
        <v/>
      </c>
      <c r="BU49" s="484" t="str">
        <f>'2DO TRIMESTRE'!BM49</f>
        <v/>
      </c>
      <c r="BV49" s="484" t="str">
        <f t="shared" si="9"/>
        <v/>
      </c>
      <c r="BW49" s="82"/>
      <c r="BX49" s="82"/>
      <c r="BY49" s="82"/>
      <c r="BZ49" s="39"/>
      <c r="CA49" s="605" t="str">
        <f t="shared" si="10"/>
        <v/>
      </c>
      <c r="CB49" s="30" t="str">
        <f>IF(FILIACIÓN!Z47="MOSTRAR","1","")</f>
        <v/>
      </c>
      <c r="CC49" s="39">
        <v>37</v>
      </c>
      <c r="CD49" s="30"/>
      <c r="CE49" s="30"/>
      <c r="CF49" s="30"/>
      <c r="CG49" s="30"/>
      <c r="CH49" s="30"/>
      <c r="CI49" s="30"/>
      <c r="CJ49" s="30"/>
      <c r="CK49" s="30"/>
      <c r="CL49" s="30"/>
      <c r="CM49" s="30"/>
      <c r="CN49" s="30"/>
      <c r="CO49" s="30"/>
      <c r="CP49" s="30"/>
      <c r="CQ49" s="30"/>
      <c r="CR49" s="30"/>
      <c r="CS49" s="30"/>
      <c r="CT49" s="30"/>
      <c r="CU49" s="30"/>
      <c r="CV49" s="30"/>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row>
    <row r="50" spans="1:294" s="31" customFormat="1" ht="27" hidden="1" customHeight="1">
      <c r="A50" s="92">
        <f>--SUBTOTAL(2,CC$12:CC50)</f>
        <v>38</v>
      </c>
      <c r="B50" s="851" t="str">
        <f>IF(FILIACIÓN!B48="","",UPPER(FILIACIÓN!B48))</f>
        <v/>
      </c>
      <c r="C50" s="852"/>
      <c r="D50" s="853"/>
      <c r="E50" s="535" t="str">
        <f>'ASISTENCIA 3'!CD51</f>
        <v/>
      </c>
      <c r="F50" s="625"/>
      <c r="G50" s="625"/>
      <c r="H50" s="625"/>
      <c r="I50" s="625"/>
      <c r="J50" s="625"/>
      <c r="K50" s="625"/>
      <c r="L50" s="625"/>
      <c r="M50" s="89"/>
      <c r="N50" s="89"/>
      <c r="O50" s="377" t="str">
        <f t="shared" si="0"/>
        <v/>
      </c>
      <c r="P50" s="59"/>
      <c r="Q50" s="120"/>
      <c r="R50" s="576"/>
      <c r="S50" s="576"/>
      <c r="T50" s="576"/>
      <c r="U50" s="576"/>
      <c r="V50" s="576"/>
      <c r="W50" s="576"/>
      <c r="X50" s="576"/>
      <c r="Y50" s="576"/>
      <c r="Z50" s="576"/>
      <c r="AA50" s="121"/>
      <c r="AB50" s="89"/>
      <c r="AC50" s="89"/>
      <c r="AD50" s="89"/>
      <c r="AE50" s="89"/>
      <c r="AF50" s="377" t="str">
        <f t="shared" si="1"/>
        <v/>
      </c>
      <c r="AG50" s="59"/>
      <c r="AH50" s="120"/>
      <c r="AI50" s="576"/>
      <c r="AJ50" s="576"/>
      <c r="AK50" s="576"/>
      <c r="AL50" s="576"/>
      <c r="AM50" s="576"/>
      <c r="AN50" s="576"/>
      <c r="AO50" s="576"/>
      <c r="AP50" s="576"/>
      <c r="AQ50" s="576"/>
      <c r="AR50" s="121"/>
      <c r="AS50" s="121"/>
      <c r="AT50" s="121"/>
      <c r="AU50" s="121"/>
      <c r="AV50" s="89"/>
      <c r="AW50" s="377" t="str">
        <f t="shared" si="2"/>
        <v/>
      </c>
      <c r="AX50" s="59"/>
      <c r="AY50" s="120"/>
      <c r="AZ50" s="576"/>
      <c r="BA50" s="576"/>
      <c r="BB50" s="576"/>
      <c r="BC50" s="576"/>
      <c r="BD50" s="576"/>
      <c r="BE50" s="576"/>
      <c r="BF50" s="576"/>
      <c r="BG50" s="89"/>
      <c r="BH50" s="89"/>
      <c r="BI50" s="377" t="str">
        <f t="shared" si="3"/>
        <v/>
      </c>
      <c r="BJ50" s="371"/>
      <c r="BK50" s="494"/>
      <c r="BL50" s="373"/>
      <c r="BM50" s="196" t="str">
        <f t="shared" si="4"/>
        <v/>
      </c>
      <c r="BN50" s="532" t="str">
        <f t="shared" si="5"/>
        <v/>
      </c>
      <c r="BO50" s="192" t="str">
        <f t="shared" si="6"/>
        <v xml:space="preserve"> </v>
      </c>
      <c r="BP50" s="530" t="str">
        <f>FILIACIÓN!Y48</f>
        <v/>
      </c>
      <c r="BQ50" s="530" t="str">
        <f t="shared" si="7"/>
        <v/>
      </c>
      <c r="BR50" s="530" t="str">
        <f t="shared" si="8"/>
        <v/>
      </c>
      <c r="BS50" s="530"/>
      <c r="BT50" s="484" t="str">
        <f>'1ER TRIMESTRE'!BM50</f>
        <v/>
      </c>
      <c r="BU50" s="484" t="str">
        <f>'2DO TRIMESTRE'!BM50</f>
        <v/>
      </c>
      <c r="BV50" s="484" t="str">
        <f t="shared" si="9"/>
        <v/>
      </c>
      <c r="BW50" s="82"/>
      <c r="BX50" s="82"/>
      <c r="BY50" s="82"/>
      <c r="BZ50" s="39"/>
      <c r="CA50" s="605" t="str">
        <f t="shared" si="10"/>
        <v/>
      </c>
      <c r="CB50" s="30" t="str">
        <f>IF(FILIACIÓN!Z48="MOSTRAR","1","")</f>
        <v/>
      </c>
      <c r="CC50" s="39">
        <v>38</v>
      </c>
      <c r="CD50" s="30"/>
      <c r="CE50" s="30"/>
      <c r="CF50" s="30"/>
      <c r="CG50" s="30"/>
      <c r="CH50" s="30"/>
      <c r="CI50" s="30"/>
      <c r="CJ50" s="30"/>
      <c r="CK50" s="30"/>
      <c r="CL50" s="30"/>
      <c r="CM50" s="30"/>
      <c r="CN50" s="30"/>
      <c r="CO50" s="30"/>
      <c r="CP50" s="30"/>
      <c r="CQ50" s="30"/>
      <c r="CR50" s="30"/>
      <c r="CS50" s="30"/>
      <c r="CT50" s="30"/>
      <c r="CU50" s="30"/>
      <c r="CV50" s="30"/>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row>
    <row r="51" spans="1:294" s="31" customFormat="1" ht="27" hidden="1" customHeight="1">
      <c r="A51" s="92">
        <f>--SUBTOTAL(2,CC$12:CC51)</f>
        <v>39</v>
      </c>
      <c r="B51" s="851" t="str">
        <f>IF(FILIACIÓN!B49="","",UPPER(FILIACIÓN!B49))</f>
        <v/>
      </c>
      <c r="C51" s="852"/>
      <c r="D51" s="853"/>
      <c r="E51" s="535" t="str">
        <f>'ASISTENCIA 3'!CD52</f>
        <v/>
      </c>
      <c r="F51" s="625"/>
      <c r="G51" s="625"/>
      <c r="H51" s="625"/>
      <c r="I51" s="625"/>
      <c r="J51" s="625"/>
      <c r="K51" s="625"/>
      <c r="L51" s="625"/>
      <c r="M51" s="89"/>
      <c r="N51" s="89"/>
      <c r="O51" s="377" t="str">
        <f t="shared" si="0"/>
        <v/>
      </c>
      <c r="P51" s="59"/>
      <c r="Q51" s="120"/>
      <c r="R51" s="576"/>
      <c r="S51" s="576"/>
      <c r="T51" s="576"/>
      <c r="U51" s="576"/>
      <c r="V51" s="576"/>
      <c r="W51" s="576"/>
      <c r="X51" s="576"/>
      <c r="Y51" s="576"/>
      <c r="Z51" s="576"/>
      <c r="AA51" s="121"/>
      <c r="AB51" s="89"/>
      <c r="AC51" s="89"/>
      <c r="AD51" s="89"/>
      <c r="AE51" s="89"/>
      <c r="AF51" s="377" t="str">
        <f t="shared" si="1"/>
        <v/>
      </c>
      <c r="AG51" s="59"/>
      <c r="AH51" s="120"/>
      <c r="AI51" s="576"/>
      <c r="AJ51" s="576"/>
      <c r="AK51" s="576"/>
      <c r="AL51" s="576"/>
      <c r="AM51" s="576"/>
      <c r="AN51" s="576"/>
      <c r="AO51" s="576"/>
      <c r="AP51" s="576"/>
      <c r="AQ51" s="576"/>
      <c r="AR51" s="121"/>
      <c r="AS51" s="121"/>
      <c r="AT51" s="121"/>
      <c r="AU51" s="121"/>
      <c r="AV51" s="89"/>
      <c r="AW51" s="377" t="str">
        <f t="shared" si="2"/>
        <v/>
      </c>
      <c r="AX51" s="59"/>
      <c r="AY51" s="120"/>
      <c r="AZ51" s="576"/>
      <c r="BA51" s="576"/>
      <c r="BB51" s="576"/>
      <c r="BC51" s="576"/>
      <c r="BD51" s="576"/>
      <c r="BE51" s="576"/>
      <c r="BF51" s="576"/>
      <c r="BG51" s="89"/>
      <c r="BH51" s="89"/>
      <c r="BI51" s="377" t="str">
        <f t="shared" si="3"/>
        <v/>
      </c>
      <c r="BJ51" s="371"/>
      <c r="BK51" s="494"/>
      <c r="BL51" s="373"/>
      <c r="BM51" s="196" t="str">
        <f t="shared" si="4"/>
        <v/>
      </c>
      <c r="BN51" s="532" t="str">
        <f t="shared" si="5"/>
        <v/>
      </c>
      <c r="BO51" s="192" t="str">
        <f t="shared" si="6"/>
        <v xml:space="preserve"> </v>
      </c>
      <c r="BP51" s="530" t="str">
        <f>FILIACIÓN!Y49</f>
        <v/>
      </c>
      <c r="BQ51" s="530" t="str">
        <f t="shared" si="7"/>
        <v/>
      </c>
      <c r="BR51" s="530" t="str">
        <f t="shared" si="8"/>
        <v/>
      </c>
      <c r="BS51" s="530"/>
      <c r="BT51" s="484" t="str">
        <f>'1ER TRIMESTRE'!BM51</f>
        <v/>
      </c>
      <c r="BU51" s="484" t="str">
        <f>'2DO TRIMESTRE'!BM51</f>
        <v/>
      </c>
      <c r="BV51" s="484" t="str">
        <f t="shared" si="9"/>
        <v/>
      </c>
      <c r="BW51" s="82"/>
      <c r="BX51" s="82"/>
      <c r="BY51" s="82"/>
      <c r="BZ51" s="39"/>
      <c r="CA51" s="605" t="str">
        <f t="shared" si="10"/>
        <v/>
      </c>
      <c r="CB51" s="30" t="str">
        <f>IF(FILIACIÓN!Z49="MOSTRAR","1","")</f>
        <v/>
      </c>
      <c r="CC51" s="39">
        <v>39</v>
      </c>
      <c r="CD51" s="30"/>
      <c r="CE51" s="30"/>
      <c r="CF51" s="30"/>
      <c r="CG51" s="30"/>
      <c r="CH51" s="30"/>
      <c r="CI51" s="30"/>
      <c r="CJ51" s="30"/>
      <c r="CK51" s="30"/>
      <c r="CL51" s="30"/>
      <c r="CM51" s="30"/>
      <c r="CN51" s="30"/>
      <c r="CO51" s="30"/>
      <c r="CP51" s="30"/>
      <c r="CQ51" s="30"/>
      <c r="CR51" s="30"/>
      <c r="CS51" s="30"/>
      <c r="CT51" s="30"/>
      <c r="CU51" s="30"/>
      <c r="CV51" s="30"/>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row>
    <row r="52" spans="1:294" s="31" customFormat="1" ht="27" hidden="1" customHeight="1">
      <c r="A52" s="92">
        <f>--SUBTOTAL(2,CC$12:CC52)</f>
        <v>40</v>
      </c>
      <c r="B52" s="851" t="str">
        <f>IF(FILIACIÓN!B50="","",UPPER(FILIACIÓN!B50))</f>
        <v/>
      </c>
      <c r="C52" s="852"/>
      <c r="D52" s="853"/>
      <c r="E52" s="535" t="str">
        <f>'ASISTENCIA 3'!CD53</f>
        <v/>
      </c>
      <c r="F52" s="625"/>
      <c r="G52" s="625"/>
      <c r="H52" s="625"/>
      <c r="I52" s="625"/>
      <c r="J52" s="625"/>
      <c r="K52" s="625"/>
      <c r="L52" s="625"/>
      <c r="M52" s="89"/>
      <c r="N52" s="89"/>
      <c r="O52" s="377" t="str">
        <f t="shared" si="0"/>
        <v/>
      </c>
      <c r="P52" s="59"/>
      <c r="Q52" s="120"/>
      <c r="R52" s="576"/>
      <c r="S52" s="576"/>
      <c r="T52" s="576"/>
      <c r="U52" s="576"/>
      <c r="V52" s="576"/>
      <c r="W52" s="576"/>
      <c r="X52" s="576"/>
      <c r="Y52" s="576"/>
      <c r="Z52" s="576"/>
      <c r="AA52" s="121"/>
      <c r="AB52" s="89"/>
      <c r="AC52" s="89"/>
      <c r="AD52" s="89"/>
      <c r="AE52" s="89"/>
      <c r="AF52" s="377" t="str">
        <f t="shared" si="1"/>
        <v/>
      </c>
      <c r="AG52" s="59"/>
      <c r="AH52" s="120"/>
      <c r="AI52" s="576"/>
      <c r="AJ52" s="576"/>
      <c r="AK52" s="576"/>
      <c r="AL52" s="576"/>
      <c r="AM52" s="576"/>
      <c r="AN52" s="576"/>
      <c r="AO52" s="576"/>
      <c r="AP52" s="576"/>
      <c r="AQ52" s="576"/>
      <c r="AR52" s="121"/>
      <c r="AS52" s="121"/>
      <c r="AT52" s="121"/>
      <c r="AU52" s="121"/>
      <c r="AV52" s="89"/>
      <c r="AW52" s="377" t="str">
        <f t="shared" si="2"/>
        <v/>
      </c>
      <c r="AX52" s="59"/>
      <c r="AY52" s="120"/>
      <c r="AZ52" s="576"/>
      <c r="BA52" s="576"/>
      <c r="BB52" s="576"/>
      <c r="BC52" s="576"/>
      <c r="BD52" s="576"/>
      <c r="BE52" s="576"/>
      <c r="BF52" s="576"/>
      <c r="BG52" s="89"/>
      <c r="BH52" s="89"/>
      <c r="BI52" s="377" t="str">
        <f t="shared" si="3"/>
        <v/>
      </c>
      <c r="BJ52" s="371"/>
      <c r="BK52" s="494"/>
      <c r="BL52" s="373"/>
      <c r="BM52" s="196" t="str">
        <f t="shared" si="4"/>
        <v/>
      </c>
      <c r="BN52" s="532" t="str">
        <f t="shared" si="5"/>
        <v/>
      </c>
      <c r="BO52" s="192" t="str">
        <f t="shared" si="6"/>
        <v xml:space="preserve"> </v>
      </c>
      <c r="BP52" s="530" t="str">
        <f>FILIACIÓN!Y50</f>
        <v/>
      </c>
      <c r="BQ52" s="530" t="str">
        <f t="shared" si="7"/>
        <v/>
      </c>
      <c r="BR52" s="530" t="str">
        <f t="shared" si="8"/>
        <v/>
      </c>
      <c r="BS52" s="530"/>
      <c r="BT52" s="484" t="str">
        <f>'1ER TRIMESTRE'!BM52</f>
        <v/>
      </c>
      <c r="BU52" s="484" t="str">
        <f>'2DO TRIMESTRE'!BM52</f>
        <v/>
      </c>
      <c r="BV52" s="484" t="str">
        <f t="shared" si="9"/>
        <v/>
      </c>
      <c r="BW52" s="82"/>
      <c r="BX52" s="82"/>
      <c r="BY52" s="82"/>
      <c r="BZ52" s="39"/>
      <c r="CA52" s="605" t="str">
        <f t="shared" si="10"/>
        <v/>
      </c>
      <c r="CB52" s="30" t="str">
        <f>IF(FILIACIÓN!Z50="MOSTRAR","1","")</f>
        <v/>
      </c>
      <c r="CC52" s="39">
        <v>40</v>
      </c>
      <c r="CD52" s="30"/>
      <c r="CE52" s="30"/>
      <c r="CF52" s="30"/>
      <c r="CG52" s="30"/>
      <c r="CH52" s="30"/>
      <c r="CI52" s="30"/>
      <c r="CJ52" s="30"/>
      <c r="CK52" s="30"/>
      <c r="CL52" s="30"/>
      <c r="CM52" s="30"/>
      <c r="CN52" s="30"/>
      <c r="CO52" s="30"/>
      <c r="CP52" s="30"/>
      <c r="CQ52" s="30"/>
      <c r="CR52" s="30"/>
      <c r="CS52" s="30"/>
      <c r="CT52" s="30"/>
      <c r="CU52" s="30"/>
      <c r="CV52" s="30"/>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row>
    <row r="53" spans="1:294" s="31" customFormat="1" ht="27" hidden="1" customHeight="1">
      <c r="A53" s="92">
        <f>--SUBTOTAL(2,CC$12:CC53)</f>
        <v>41</v>
      </c>
      <c r="B53" s="851" t="str">
        <f>IF(FILIACIÓN!B51="","",UPPER(FILIACIÓN!B51))</f>
        <v/>
      </c>
      <c r="C53" s="852"/>
      <c r="D53" s="853"/>
      <c r="E53" s="535" t="str">
        <f>'ASISTENCIA 3'!CD54</f>
        <v/>
      </c>
      <c r="F53" s="625"/>
      <c r="G53" s="625"/>
      <c r="H53" s="625"/>
      <c r="I53" s="625"/>
      <c r="J53" s="625"/>
      <c r="K53" s="625"/>
      <c r="L53" s="625"/>
      <c r="M53" s="89"/>
      <c r="N53" s="89"/>
      <c r="O53" s="377" t="str">
        <f t="shared" si="0"/>
        <v/>
      </c>
      <c r="P53" s="59"/>
      <c r="Q53" s="120"/>
      <c r="R53" s="576"/>
      <c r="S53" s="576"/>
      <c r="T53" s="576"/>
      <c r="U53" s="576"/>
      <c r="V53" s="576"/>
      <c r="W53" s="576"/>
      <c r="X53" s="576"/>
      <c r="Y53" s="576"/>
      <c r="Z53" s="576"/>
      <c r="AA53" s="121"/>
      <c r="AB53" s="89"/>
      <c r="AC53" s="89"/>
      <c r="AD53" s="89"/>
      <c r="AE53" s="89"/>
      <c r="AF53" s="377" t="str">
        <f t="shared" si="1"/>
        <v/>
      </c>
      <c r="AG53" s="59"/>
      <c r="AH53" s="120"/>
      <c r="AI53" s="576"/>
      <c r="AJ53" s="576"/>
      <c r="AK53" s="576"/>
      <c r="AL53" s="576"/>
      <c r="AM53" s="576"/>
      <c r="AN53" s="576"/>
      <c r="AO53" s="576"/>
      <c r="AP53" s="576"/>
      <c r="AQ53" s="576"/>
      <c r="AR53" s="121"/>
      <c r="AS53" s="121"/>
      <c r="AT53" s="121"/>
      <c r="AU53" s="121"/>
      <c r="AV53" s="89"/>
      <c r="AW53" s="377" t="str">
        <f t="shared" si="2"/>
        <v/>
      </c>
      <c r="AX53" s="59"/>
      <c r="AY53" s="120"/>
      <c r="AZ53" s="576"/>
      <c r="BA53" s="576"/>
      <c r="BB53" s="576"/>
      <c r="BC53" s="576"/>
      <c r="BD53" s="576"/>
      <c r="BE53" s="576"/>
      <c r="BF53" s="576"/>
      <c r="BG53" s="89"/>
      <c r="BH53" s="89"/>
      <c r="BI53" s="377" t="str">
        <f t="shared" si="3"/>
        <v/>
      </c>
      <c r="BJ53" s="371"/>
      <c r="BK53" s="494"/>
      <c r="BL53" s="373"/>
      <c r="BM53" s="196" t="str">
        <f t="shared" si="4"/>
        <v/>
      </c>
      <c r="BN53" s="532" t="str">
        <f t="shared" si="5"/>
        <v/>
      </c>
      <c r="BO53" s="192" t="str">
        <f t="shared" si="6"/>
        <v xml:space="preserve"> </v>
      </c>
      <c r="BP53" s="530" t="str">
        <f>FILIACIÓN!Y51</f>
        <v/>
      </c>
      <c r="BQ53" s="530" t="str">
        <f t="shared" si="7"/>
        <v/>
      </c>
      <c r="BR53" s="530" t="str">
        <f t="shared" si="8"/>
        <v/>
      </c>
      <c r="BS53" s="530"/>
      <c r="BT53" s="484" t="str">
        <f>'1ER TRIMESTRE'!BM53</f>
        <v/>
      </c>
      <c r="BU53" s="484" t="str">
        <f>'2DO TRIMESTRE'!BM53</f>
        <v/>
      </c>
      <c r="BV53" s="484" t="str">
        <f t="shared" si="9"/>
        <v/>
      </c>
      <c r="BW53" s="82"/>
      <c r="BX53" s="82"/>
      <c r="BY53" s="82"/>
      <c r="BZ53" s="39"/>
      <c r="CA53" s="605" t="str">
        <f t="shared" si="10"/>
        <v/>
      </c>
      <c r="CB53" s="30" t="str">
        <f>IF(FILIACIÓN!Z51="MOSTRAR","1","")</f>
        <v/>
      </c>
      <c r="CC53" s="39">
        <v>41</v>
      </c>
      <c r="CD53" s="30"/>
      <c r="CE53" s="30"/>
      <c r="CF53" s="30"/>
      <c r="CG53" s="30"/>
      <c r="CH53" s="30"/>
      <c r="CI53" s="30"/>
      <c r="CJ53" s="30"/>
      <c r="CK53" s="30"/>
      <c r="CL53" s="30"/>
      <c r="CM53" s="30"/>
      <c r="CN53" s="30"/>
      <c r="CO53" s="30"/>
      <c r="CP53" s="30"/>
      <c r="CQ53" s="30"/>
      <c r="CR53" s="30"/>
      <c r="CS53" s="30"/>
      <c r="CT53" s="30"/>
      <c r="CU53" s="30"/>
      <c r="CV53" s="30"/>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row>
    <row r="54" spans="1:294" s="31" customFormat="1" ht="27" hidden="1" customHeight="1">
      <c r="A54" s="92">
        <f>--SUBTOTAL(2,CC$12:CC54)</f>
        <v>42</v>
      </c>
      <c r="B54" s="851" t="str">
        <f>IF(FILIACIÓN!B52="","",UPPER(FILIACIÓN!B52))</f>
        <v/>
      </c>
      <c r="C54" s="852"/>
      <c r="D54" s="853"/>
      <c r="E54" s="535" t="str">
        <f>'ASISTENCIA 3'!CD55</f>
        <v/>
      </c>
      <c r="F54" s="625"/>
      <c r="G54" s="625"/>
      <c r="H54" s="625"/>
      <c r="I54" s="625"/>
      <c r="J54" s="625"/>
      <c r="K54" s="625"/>
      <c r="L54" s="625"/>
      <c r="M54" s="89"/>
      <c r="N54" s="89"/>
      <c r="O54" s="377" t="str">
        <f t="shared" si="0"/>
        <v/>
      </c>
      <c r="P54" s="59"/>
      <c r="Q54" s="120"/>
      <c r="R54" s="576"/>
      <c r="S54" s="576"/>
      <c r="T54" s="576"/>
      <c r="U54" s="576"/>
      <c r="V54" s="576"/>
      <c r="W54" s="576"/>
      <c r="X54" s="576"/>
      <c r="Y54" s="576"/>
      <c r="Z54" s="576"/>
      <c r="AA54" s="121"/>
      <c r="AB54" s="89"/>
      <c r="AC54" s="89"/>
      <c r="AD54" s="89"/>
      <c r="AE54" s="89"/>
      <c r="AF54" s="377" t="str">
        <f t="shared" si="1"/>
        <v/>
      </c>
      <c r="AG54" s="59"/>
      <c r="AH54" s="120"/>
      <c r="AI54" s="576"/>
      <c r="AJ54" s="576"/>
      <c r="AK54" s="576"/>
      <c r="AL54" s="576"/>
      <c r="AM54" s="576"/>
      <c r="AN54" s="576"/>
      <c r="AO54" s="576"/>
      <c r="AP54" s="576"/>
      <c r="AQ54" s="576"/>
      <c r="AR54" s="121"/>
      <c r="AS54" s="121"/>
      <c r="AT54" s="121"/>
      <c r="AU54" s="121"/>
      <c r="AV54" s="89"/>
      <c r="AW54" s="377" t="str">
        <f t="shared" si="2"/>
        <v/>
      </c>
      <c r="AX54" s="59"/>
      <c r="AY54" s="120"/>
      <c r="AZ54" s="576"/>
      <c r="BA54" s="576"/>
      <c r="BB54" s="576"/>
      <c r="BC54" s="576"/>
      <c r="BD54" s="576"/>
      <c r="BE54" s="576"/>
      <c r="BF54" s="576"/>
      <c r="BG54" s="89"/>
      <c r="BH54" s="89"/>
      <c r="BI54" s="377" t="str">
        <f t="shared" si="3"/>
        <v/>
      </c>
      <c r="BJ54" s="371"/>
      <c r="BK54" s="494"/>
      <c r="BL54" s="373"/>
      <c r="BM54" s="196" t="str">
        <f t="shared" si="4"/>
        <v/>
      </c>
      <c r="BN54" s="532" t="str">
        <f t="shared" si="5"/>
        <v/>
      </c>
      <c r="BO54" s="192" t="str">
        <f t="shared" si="6"/>
        <v xml:space="preserve"> </v>
      </c>
      <c r="BP54" s="530" t="str">
        <f>FILIACIÓN!Y52</f>
        <v/>
      </c>
      <c r="BQ54" s="530" t="str">
        <f t="shared" si="7"/>
        <v/>
      </c>
      <c r="BR54" s="530" t="str">
        <f t="shared" si="8"/>
        <v/>
      </c>
      <c r="BS54" s="530"/>
      <c r="BT54" s="484" t="str">
        <f>'1ER TRIMESTRE'!BM54</f>
        <v/>
      </c>
      <c r="BU54" s="484" t="str">
        <f>'2DO TRIMESTRE'!BM54</f>
        <v/>
      </c>
      <c r="BV54" s="484" t="str">
        <f t="shared" si="9"/>
        <v/>
      </c>
      <c r="BW54" s="82"/>
      <c r="BX54" s="82"/>
      <c r="BY54" s="82"/>
      <c r="BZ54" s="39"/>
      <c r="CA54" s="605" t="str">
        <f t="shared" si="10"/>
        <v/>
      </c>
      <c r="CB54" s="30" t="str">
        <f>IF(FILIACIÓN!Z52="MOSTRAR","1","")</f>
        <v/>
      </c>
      <c r="CC54" s="39">
        <v>42</v>
      </c>
      <c r="CD54" s="30"/>
      <c r="CE54" s="30"/>
      <c r="CF54" s="30"/>
      <c r="CG54" s="30"/>
      <c r="CH54" s="30"/>
      <c r="CI54" s="30"/>
      <c r="CJ54" s="30"/>
      <c r="CK54" s="30"/>
      <c r="CL54" s="30"/>
      <c r="CM54" s="30"/>
      <c r="CN54" s="30"/>
      <c r="CO54" s="30"/>
      <c r="CP54" s="30"/>
      <c r="CQ54" s="30"/>
      <c r="CR54" s="30"/>
      <c r="CS54" s="30"/>
      <c r="CT54" s="30"/>
      <c r="CU54" s="30"/>
      <c r="CV54" s="30"/>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row>
    <row r="55" spans="1:294" s="31" customFormat="1" ht="27" hidden="1" customHeight="1">
      <c r="A55" s="92">
        <f>--SUBTOTAL(2,CC$12:CC55)</f>
        <v>43</v>
      </c>
      <c r="B55" s="851" t="str">
        <f>IF(FILIACIÓN!B53="","",UPPER(FILIACIÓN!B53))</f>
        <v/>
      </c>
      <c r="C55" s="852"/>
      <c r="D55" s="853"/>
      <c r="E55" s="535" t="str">
        <f>'ASISTENCIA 3'!CD56</f>
        <v/>
      </c>
      <c r="F55" s="625"/>
      <c r="G55" s="625"/>
      <c r="H55" s="625"/>
      <c r="I55" s="625"/>
      <c r="J55" s="625"/>
      <c r="K55" s="625"/>
      <c r="L55" s="625"/>
      <c r="M55" s="89"/>
      <c r="N55" s="89"/>
      <c r="O55" s="377" t="str">
        <f t="shared" si="0"/>
        <v/>
      </c>
      <c r="P55" s="59"/>
      <c r="Q55" s="120"/>
      <c r="R55" s="576"/>
      <c r="S55" s="576"/>
      <c r="T55" s="576"/>
      <c r="U55" s="576"/>
      <c r="V55" s="576"/>
      <c r="W55" s="576"/>
      <c r="X55" s="576"/>
      <c r="Y55" s="576"/>
      <c r="Z55" s="576"/>
      <c r="AA55" s="121"/>
      <c r="AB55" s="89"/>
      <c r="AC55" s="89"/>
      <c r="AD55" s="89"/>
      <c r="AE55" s="89"/>
      <c r="AF55" s="377" t="str">
        <f t="shared" si="1"/>
        <v/>
      </c>
      <c r="AG55" s="59"/>
      <c r="AH55" s="120"/>
      <c r="AI55" s="576"/>
      <c r="AJ55" s="576"/>
      <c r="AK55" s="576"/>
      <c r="AL55" s="576"/>
      <c r="AM55" s="576"/>
      <c r="AN55" s="576"/>
      <c r="AO55" s="576"/>
      <c r="AP55" s="576"/>
      <c r="AQ55" s="576"/>
      <c r="AR55" s="121"/>
      <c r="AS55" s="121"/>
      <c r="AT55" s="121"/>
      <c r="AU55" s="121"/>
      <c r="AV55" s="89"/>
      <c r="AW55" s="377" t="str">
        <f t="shared" si="2"/>
        <v/>
      </c>
      <c r="AX55" s="59"/>
      <c r="AY55" s="120"/>
      <c r="AZ55" s="576"/>
      <c r="BA55" s="576"/>
      <c r="BB55" s="576"/>
      <c r="BC55" s="576"/>
      <c r="BD55" s="576"/>
      <c r="BE55" s="576"/>
      <c r="BF55" s="576"/>
      <c r="BG55" s="89"/>
      <c r="BH55" s="89"/>
      <c r="BI55" s="377" t="str">
        <f t="shared" si="3"/>
        <v/>
      </c>
      <c r="BJ55" s="371"/>
      <c r="BK55" s="494"/>
      <c r="BL55" s="373"/>
      <c r="BM55" s="196" t="str">
        <f t="shared" si="4"/>
        <v/>
      </c>
      <c r="BN55" s="532" t="str">
        <f t="shared" si="5"/>
        <v/>
      </c>
      <c r="BO55" s="192" t="str">
        <f t="shared" si="6"/>
        <v xml:space="preserve"> </v>
      </c>
      <c r="BP55" s="530" t="str">
        <f>FILIACIÓN!Y53</f>
        <v/>
      </c>
      <c r="BQ55" s="530" t="str">
        <f t="shared" si="7"/>
        <v/>
      </c>
      <c r="BR55" s="530" t="str">
        <f t="shared" si="8"/>
        <v/>
      </c>
      <c r="BS55" s="530"/>
      <c r="BT55" s="484" t="str">
        <f>'1ER TRIMESTRE'!BM55</f>
        <v/>
      </c>
      <c r="BU55" s="484" t="str">
        <f>'2DO TRIMESTRE'!BM55</f>
        <v/>
      </c>
      <c r="BV55" s="484" t="str">
        <f t="shared" si="9"/>
        <v/>
      </c>
      <c r="BW55" s="82"/>
      <c r="BX55" s="82"/>
      <c r="BY55" s="82"/>
      <c r="BZ55" s="39"/>
      <c r="CA55" s="605" t="str">
        <f t="shared" si="10"/>
        <v/>
      </c>
      <c r="CB55" s="30" t="str">
        <f>IF(FILIACIÓN!Z53="MOSTRAR","1","")</f>
        <v/>
      </c>
      <c r="CC55" s="39">
        <v>43</v>
      </c>
      <c r="CD55" s="30"/>
      <c r="CE55" s="30"/>
      <c r="CF55" s="30"/>
      <c r="CG55" s="30"/>
      <c r="CH55" s="30"/>
      <c r="CI55" s="30"/>
      <c r="CJ55" s="30"/>
      <c r="CK55" s="30"/>
      <c r="CL55" s="30"/>
      <c r="CM55" s="30"/>
      <c r="CN55" s="30"/>
      <c r="CO55" s="30"/>
      <c r="CP55" s="30"/>
      <c r="CQ55" s="30"/>
      <c r="CR55" s="30"/>
      <c r="CS55" s="30"/>
      <c r="CT55" s="30"/>
      <c r="CU55" s="30"/>
      <c r="CV55" s="30"/>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row>
    <row r="56" spans="1:294" s="31" customFormat="1" ht="27" hidden="1" customHeight="1">
      <c r="A56" s="92">
        <f>--SUBTOTAL(2,CC$12:CC56)</f>
        <v>44</v>
      </c>
      <c r="B56" s="851" t="str">
        <f>IF(FILIACIÓN!B54="","",UPPER(FILIACIÓN!B54))</f>
        <v/>
      </c>
      <c r="C56" s="852"/>
      <c r="D56" s="853"/>
      <c r="E56" s="535" t="str">
        <f>'ASISTENCIA 3'!CD57</f>
        <v/>
      </c>
      <c r="F56" s="625"/>
      <c r="G56" s="625"/>
      <c r="H56" s="625"/>
      <c r="I56" s="625"/>
      <c r="J56" s="625"/>
      <c r="K56" s="625"/>
      <c r="L56" s="625"/>
      <c r="M56" s="89"/>
      <c r="N56" s="89"/>
      <c r="O56" s="377" t="str">
        <f t="shared" si="0"/>
        <v/>
      </c>
      <c r="P56" s="59"/>
      <c r="Q56" s="120"/>
      <c r="R56" s="576"/>
      <c r="S56" s="576"/>
      <c r="T56" s="576"/>
      <c r="U56" s="576"/>
      <c r="V56" s="576"/>
      <c r="W56" s="576"/>
      <c r="X56" s="576"/>
      <c r="Y56" s="576"/>
      <c r="Z56" s="576"/>
      <c r="AA56" s="121"/>
      <c r="AB56" s="89"/>
      <c r="AC56" s="89"/>
      <c r="AD56" s="89"/>
      <c r="AE56" s="89"/>
      <c r="AF56" s="377" t="str">
        <f t="shared" si="1"/>
        <v/>
      </c>
      <c r="AG56" s="59"/>
      <c r="AH56" s="120"/>
      <c r="AI56" s="576"/>
      <c r="AJ56" s="576"/>
      <c r="AK56" s="576"/>
      <c r="AL56" s="576"/>
      <c r="AM56" s="576"/>
      <c r="AN56" s="576"/>
      <c r="AO56" s="576"/>
      <c r="AP56" s="576"/>
      <c r="AQ56" s="576"/>
      <c r="AR56" s="121"/>
      <c r="AS56" s="121"/>
      <c r="AT56" s="121"/>
      <c r="AU56" s="121"/>
      <c r="AV56" s="89"/>
      <c r="AW56" s="377" t="str">
        <f t="shared" si="2"/>
        <v/>
      </c>
      <c r="AX56" s="59"/>
      <c r="AY56" s="120"/>
      <c r="AZ56" s="576"/>
      <c r="BA56" s="576"/>
      <c r="BB56" s="576"/>
      <c r="BC56" s="576"/>
      <c r="BD56" s="576"/>
      <c r="BE56" s="576"/>
      <c r="BF56" s="576"/>
      <c r="BG56" s="89"/>
      <c r="BH56" s="89"/>
      <c r="BI56" s="377" t="str">
        <f t="shared" si="3"/>
        <v/>
      </c>
      <c r="BJ56" s="371"/>
      <c r="BK56" s="494"/>
      <c r="BL56" s="373"/>
      <c r="BM56" s="196" t="str">
        <f t="shared" ref="BM56:BM60" si="11">IF(SUM(O56,AF56,AW56,BI56,BK56)=0,"",ROUND(SUM(O56,AF56,AW56,BI56,BK56),0))</f>
        <v/>
      </c>
      <c r="BN56" s="532" t="str">
        <f t="shared" ref="BN56:BN60" si="12">IF(SUM(O56,AF56,AW56,BI56,BK56)=0,"",SUM(O56,AF56,AW56,BI56,BK56))</f>
        <v/>
      </c>
      <c r="BO56" s="192" t="str">
        <f t="shared" ref="BO56:BO60" si="13">IF(AND(BM56&gt;=1,BM56&lt;=50),"ED",IF(AND(BM56&gt;=51,BM56&lt;=68),"DA",IF(AND(BM56&gt;=69,BM56&lt;=84),"DO",IF(AND(BM56&gt;=85,BM56&lt;=100),"DP"," "))))</f>
        <v xml:space="preserve"> </v>
      </c>
      <c r="BP56" s="530" t="str">
        <f>FILIACIÓN!Y54</f>
        <v/>
      </c>
      <c r="BQ56" s="530" t="str">
        <f t="shared" ref="BQ56:BQ60" si="14">IF(OR(BM56="",BM56=0),"",IF(BM56&gt;=51,"APROBADO","REPROBADO"))</f>
        <v/>
      </c>
      <c r="BR56" s="530" t="str">
        <f t="shared" ref="BR56:BR60" si="15">IF(OR(BN56="",BN56=0),"",_xlfn.RANK.EQ(BN56,$BN$13:$BN$62))</f>
        <v/>
      </c>
      <c r="BS56" s="530"/>
      <c r="BT56" s="609" t="str">
        <f>'1ER TRIMESTRE'!BM56</f>
        <v/>
      </c>
      <c r="BU56" s="609" t="str">
        <f>'2DO TRIMESTRE'!BM56</f>
        <v/>
      </c>
      <c r="BV56" s="609" t="str">
        <f t="shared" ref="BV56:BV60" si="16">IF(OR(BT56="",BU56="",BM56=""),"",ROUND(AVERAGE(BT56,BU56,BM56),0))</f>
        <v/>
      </c>
      <c r="BW56" s="608"/>
      <c r="BX56" s="608"/>
      <c r="BY56" s="608"/>
      <c r="BZ56" s="39"/>
      <c r="CA56" s="605" t="str">
        <f t="shared" ref="CA56:CA60" si="17">IF(OR(BN56="",BN56=0),"",_xlfn.RANK.EQ(BN56,$BN$13:$BN$62))</f>
        <v/>
      </c>
      <c r="CB56" s="30" t="str">
        <f>IF(FILIACIÓN!Z54="MOSTRAR","1","")</f>
        <v/>
      </c>
      <c r="CC56" s="39">
        <v>44</v>
      </c>
      <c r="CD56" s="30"/>
      <c r="CE56" s="30"/>
      <c r="CF56" s="30"/>
      <c r="CG56" s="30"/>
      <c r="CH56" s="30"/>
      <c r="CI56" s="30"/>
      <c r="CJ56" s="30"/>
      <c r="CK56" s="30"/>
      <c r="CL56" s="30"/>
      <c r="CM56" s="30"/>
      <c r="CN56" s="30"/>
      <c r="CO56" s="30"/>
      <c r="CP56" s="30"/>
      <c r="CQ56" s="30"/>
      <c r="CR56" s="30"/>
      <c r="CS56" s="30"/>
      <c r="CT56" s="30"/>
      <c r="CU56" s="30"/>
      <c r="CV56" s="30"/>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row>
    <row r="57" spans="1:294" s="31" customFormat="1" ht="27" hidden="1" customHeight="1">
      <c r="A57" s="92">
        <f>--SUBTOTAL(2,CC$12:CC57)</f>
        <v>45</v>
      </c>
      <c r="B57" s="851" t="str">
        <f>IF(FILIACIÓN!B55="","",UPPER(FILIACIÓN!B55))</f>
        <v/>
      </c>
      <c r="C57" s="852"/>
      <c r="D57" s="853"/>
      <c r="E57" s="535" t="str">
        <f>'ASISTENCIA 3'!CD58</f>
        <v/>
      </c>
      <c r="F57" s="625"/>
      <c r="G57" s="625"/>
      <c r="H57" s="625"/>
      <c r="I57" s="625"/>
      <c r="J57" s="625"/>
      <c r="K57" s="625"/>
      <c r="L57" s="625"/>
      <c r="M57" s="89"/>
      <c r="N57" s="89"/>
      <c r="O57" s="377" t="str">
        <f t="shared" si="0"/>
        <v/>
      </c>
      <c r="P57" s="59"/>
      <c r="Q57" s="120"/>
      <c r="R57" s="576"/>
      <c r="S57" s="576"/>
      <c r="T57" s="576"/>
      <c r="U57" s="576"/>
      <c r="V57" s="576"/>
      <c r="W57" s="576"/>
      <c r="X57" s="576"/>
      <c r="Y57" s="576"/>
      <c r="Z57" s="576"/>
      <c r="AA57" s="121"/>
      <c r="AB57" s="89"/>
      <c r="AC57" s="89"/>
      <c r="AD57" s="89"/>
      <c r="AE57" s="89"/>
      <c r="AF57" s="377" t="str">
        <f t="shared" si="1"/>
        <v/>
      </c>
      <c r="AG57" s="59"/>
      <c r="AH57" s="120"/>
      <c r="AI57" s="576"/>
      <c r="AJ57" s="576"/>
      <c r="AK57" s="576"/>
      <c r="AL57" s="576"/>
      <c r="AM57" s="576"/>
      <c r="AN57" s="576"/>
      <c r="AO57" s="576"/>
      <c r="AP57" s="576"/>
      <c r="AQ57" s="576"/>
      <c r="AR57" s="121"/>
      <c r="AS57" s="121"/>
      <c r="AT57" s="121"/>
      <c r="AU57" s="121"/>
      <c r="AV57" s="89"/>
      <c r="AW57" s="377" t="str">
        <f t="shared" si="2"/>
        <v/>
      </c>
      <c r="AX57" s="59"/>
      <c r="AY57" s="120"/>
      <c r="AZ57" s="576"/>
      <c r="BA57" s="576"/>
      <c r="BB57" s="576"/>
      <c r="BC57" s="576"/>
      <c r="BD57" s="576"/>
      <c r="BE57" s="576"/>
      <c r="BF57" s="576"/>
      <c r="BG57" s="89"/>
      <c r="BH57" s="89"/>
      <c r="BI57" s="377" t="str">
        <f t="shared" si="3"/>
        <v/>
      </c>
      <c r="BJ57" s="371"/>
      <c r="BK57" s="494"/>
      <c r="BL57" s="373"/>
      <c r="BM57" s="196" t="str">
        <f t="shared" si="11"/>
        <v/>
      </c>
      <c r="BN57" s="532" t="str">
        <f t="shared" si="12"/>
        <v/>
      </c>
      <c r="BO57" s="192" t="str">
        <f t="shared" si="13"/>
        <v xml:space="preserve"> </v>
      </c>
      <c r="BP57" s="530" t="str">
        <f>FILIACIÓN!Y55</f>
        <v/>
      </c>
      <c r="BQ57" s="530" t="str">
        <f t="shared" si="14"/>
        <v/>
      </c>
      <c r="BR57" s="530" t="str">
        <f t="shared" si="15"/>
        <v/>
      </c>
      <c r="BS57" s="530"/>
      <c r="BT57" s="609" t="str">
        <f>'1ER TRIMESTRE'!BM57</f>
        <v/>
      </c>
      <c r="BU57" s="609" t="str">
        <f>'2DO TRIMESTRE'!BM57</f>
        <v/>
      </c>
      <c r="BV57" s="609" t="str">
        <f t="shared" si="16"/>
        <v/>
      </c>
      <c r="BW57" s="608"/>
      <c r="BX57" s="608"/>
      <c r="BY57" s="608"/>
      <c r="BZ57" s="39"/>
      <c r="CA57" s="605" t="str">
        <f t="shared" si="17"/>
        <v/>
      </c>
      <c r="CB57" s="30" t="str">
        <f>IF(FILIACIÓN!Z55="MOSTRAR","1","")</f>
        <v/>
      </c>
      <c r="CC57" s="39">
        <v>45</v>
      </c>
      <c r="CD57" s="30"/>
      <c r="CE57" s="30"/>
      <c r="CF57" s="30"/>
      <c r="CG57" s="30"/>
      <c r="CH57" s="30"/>
      <c r="CI57" s="30"/>
      <c r="CJ57" s="30"/>
      <c r="CK57" s="30"/>
      <c r="CL57" s="30"/>
      <c r="CM57" s="30"/>
      <c r="CN57" s="30"/>
      <c r="CO57" s="30"/>
      <c r="CP57" s="30"/>
      <c r="CQ57" s="30"/>
      <c r="CR57" s="30"/>
      <c r="CS57" s="30"/>
      <c r="CT57" s="30"/>
      <c r="CU57" s="30"/>
      <c r="CV57" s="30"/>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row>
    <row r="58" spans="1:294" s="31" customFormat="1" ht="27" hidden="1" customHeight="1">
      <c r="A58" s="92">
        <f>--SUBTOTAL(2,CC$12:CC58)</f>
        <v>46</v>
      </c>
      <c r="B58" s="851" t="str">
        <f>IF(FILIACIÓN!B56="","",UPPER(FILIACIÓN!B56))</f>
        <v/>
      </c>
      <c r="C58" s="852"/>
      <c r="D58" s="853"/>
      <c r="E58" s="535" t="str">
        <f>'ASISTENCIA 3'!CD59</f>
        <v/>
      </c>
      <c r="F58" s="625"/>
      <c r="G58" s="625"/>
      <c r="H58" s="625"/>
      <c r="I58" s="625"/>
      <c r="J58" s="625"/>
      <c r="K58" s="625"/>
      <c r="L58" s="625"/>
      <c r="M58" s="89"/>
      <c r="N58" s="89"/>
      <c r="O58" s="377" t="str">
        <f t="shared" si="0"/>
        <v/>
      </c>
      <c r="P58" s="59"/>
      <c r="Q58" s="120"/>
      <c r="R58" s="576"/>
      <c r="S58" s="576"/>
      <c r="T58" s="576"/>
      <c r="U58" s="576"/>
      <c r="V58" s="576"/>
      <c r="W58" s="576"/>
      <c r="X58" s="576"/>
      <c r="Y58" s="576"/>
      <c r="Z58" s="576"/>
      <c r="AA58" s="121"/>
      <c r="AB58" s="89"/>
      <c r="AC58" s="89"/>
      <c r="AD58" s="89"/>
      <c r="AE58" s="89"/>
      <c r="AF58" s="377" t="str">
        <f t="shared" si="1"/>
        <v/>
      </c>
      <c r="AG58" s="59"/>
      <c r="AH58" s="120"/>
      <c r="AI58" s="576"/>
      <c r="AJ58" s="576"/>
      <c r="AK58" s="576"/>
      <c r="AL58" s="576"/>
      <c r="AM58" s="576"/>
      <c r="AN58" s="576"/>
      <c r="AO58" s="576"/>
      <c r="AP58" s="576"/>
      <c r="AQ58" s="576"/>
      <c r="AR58" s="121"/>
      <c r="AS58" s="121"/>
      <c r="AT58" s="121"/>
      <c r="AU58" s="121"/>
      <c r="AV58" s="89"/>
      <c r="AW58" s="377" t="str">
        <f t="shared" si="2"/>
        <v/>
      </c>
      <c r="AX58" s="59"/>
      <c r="AY58" s="120"/>
      <c r="AZ58" s="576"/>
      <c r="BA58" s="576"/>
      <c r="BB58" s="576"/>
      <c r="BC58" s="576"/>
      <c r="BD58" s="576"/>
      <c r="BE58" s="576"/>
      <c r="BF58" s="576"/>
      <c r="BG58" s="89"/>
      <c r="BH58" s="89"/>
      <c r="BI58" s="377" t="str">
        <f t="shared" si="3"/>
        <v/>
      </c>
      <c r="BJ58" s="371"/>
      <c r="BK58" s="494"/>
      <c r="BL58" s="373"/>
      <c r="BM58" s="196" t="str">
        <f t="shared" si="11"/>
        <v/>
      </c>
      <c r="BN58" s="532" t="str">
        <f t="shared" si="12"/>
        <v/>
      </c>
      <c r="BO58" s="192" t="str">
        <f t="shared" si="13"/>
        <v xml:space="preserve"> </v>
      </c>
      <c r="BP58" s="530" t="str">
        <f>FILIACIÓN!Y56</f>
        <v/>
      </c>
      <c r="BQ58" s="530" t="str">
        <f t="shared" si="14"/>
        <v/>
      </c>
      <c r="BR58" s="530" t="str">
        <f t="shared" si="15"/>
        <v/>
      </c>
      <c r="BS58" s="530"/>
      <c r="BT58" s="609" t="str">
        <f>'1ER TRIMESTRE'!BM58</f>
        <v/>
      </c>
      <c r="BU58" s="609" t="str">
        <f>'2DO TRIMESTRE'!BM58</f>
        <v/>
      </c>
      <c r="BV58" s="609" t="str">
        <f t="shared" si="16"/>
        <v/>
      </c>
      <c r="BW58" s="608"/>
      <c r="BX58" s="608"/>
      <c r="BY58" s="608"/>
      <c r="BZ58" s="39"/>
      <c r="CA58" s="605" t="str">
        <f t="shared" si="17"/>
        <v/>
      </c>
      <c r="CB58" s="30" t="str">
        <f>IF(FILIACIÓN!Z56="MOSTRAR","1","")</f>
        <v/>
      </c>
      <c r="CC58" s="39">
        <v>46</v>
      </c>
      <c r="CD58" s="30"/>
      <c r="CE58" s="30"/>
      <c r="CF58" s="30"/>
      <c r="CG58" s="30"/>
      <c r="CH58" s="30"/>
      <c r="CI58" s="30"/>
      <c r="CJ58" s="30"/>
      <c r="CK58" s="30"/>
      <c r="CL58" s="30"/>
      <c r="CM58" s="30"/>
      <c r="CN58" s="30"/>
      <c r="CO58" s="30"/>
      <c r="CP58" s="30"/>
      <c r="CQ58" s="30"/>
      <c r="CR58" s="30"/>
      <c r="CS58" s="30"/>
      <c r="CT58" s="30"/>
      <c r="CU58" s="30"/>
      <c r="CV58" s="30"/>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row>
    <row r="59" spans="1:294" s="31" customFormat="1" ht="27" hidden="1" customHeight="1">
      <c r="A59" s="92">
        <f>--SUBTOTAL(2,CC$12:CC59)</f>
        <v>47</v>
      </c>
      <c r="B59" s="851" t="str">
        <f>IF(FILIACIÓN!B57="","",UPPER(FILIACIÓN!B57))</f>
        <v/>
      </c>
      <c r="C59" s="852"/>
      <c r="D59" s="853"/>
      <c r="E59" s="535" t="str">
        <f>'ASISTENCIA 3'!CD60</f>
        <v/>
      </c>
      <c r="F59" s="625"/>
      <c r="G59" s="625"/>
      <c r="H59" s="625"/>
      <c r="I59" s="625"/>
      <c r="J59" s="625"/>
      <c r="K59" s="625"/>
      <c r="L59" s="625"/>
      <c r="M59" s="89"/>
      <c r="N59" s="89"/>
      <c r="O59" s="377" t="str">
        <f t="shared" si="0"/>
        <v/>
      </c>
      <c r="P59" s="59"/>
      <c r="Q59" s="120"/>
      <c r="R59" s="576"/>
      <c r="S59" s="576"/>
      <c r="T59" s="576"/>
      <c r="U59" s="576"/>
      <c r="V59" s="576"/>
      <c r="W59" s="576"/>
      <c r="X59" s="576"/>
      <c r="Y59" s="576"/>
      <c r="Z59" s="576"/>
      <c r="AA59" s="121"/>
      <c r="AB59" s="89"/>
      <c r="AC59" s="89"/>
      <c r="AD59" s="89"/>
      <c r="AE59" s="89"/>
      <c r="AF59" s="377" t="str">
        <f t="shared" si="1"/>
        <v/>
      </c>
      <c r="AG59" s="59"/>
      <c r="AH59" s="120"/>
      <c r="AI59" s="576"/>
      <c r="AJ59" s="576"/>
      <c r="AK59" s="576"/>
      <c r="AL59" s="576"/>
      <c r="AM59" s="576"/>
      <c r="AN59" s="576"/>
      <c r="AO59" s="576"/>
      <c r="AP59" s="576"/>
      <c r="AQ59" s="576"/>
      <c r="AR59" s="121"/>
      <c r="AS59" s="121"/>
      <c r="AT59" s="121"/>
      <c r="AU59" s="121"/>
      <c r="AV59" s="89"/>
      <c r="AW59" s="377" t="str">
        <f t="shared" si="2"/>
        <v/>
      </c>
      <c r="AX59" s="59"/>
      <c r="AY59" s="120"/>
      <c r="AZ59" s="576"/>
      <c r="BA59" s="576"/>
      <c r="BB59" s="576"/>
      <c r="BC59" s="576"/>
      <c r="BD59" s="576"/>
      <c r="BE59" s="576"/>
      <c r="BF59" s="576"/>
      <c r="BG59" s="89"/>
      <c r="BH59" s="89"/>
      <c r="BI59" s="377" t="str">
        <f t="shared" si="3"/>
        <v/>
      </c>
      <c r="BJ59" s="371"/>
      <c r="BK59" s="494"/>
      <c r="BL59" s="373"/>
      <c r="BM59" s="196" t="str">
        <f t="shared" si="11"/>
        <v/>
      </c>
      <c r="BN59" s="532" t="str">
        <f t="shared" si="12"/>
        <v/>
      </c>
      <c r="BO59" s="192" t="str">
        <f t="shared" si="13"/>
        <v xml:space="preserve"> </v>
      </c>
      <c r="BP59" s="530" t="str">
        <f>FILIACIÓN!Y57</f>
        <v/>
      </c>
      <c r="BQ59" s="530" t="str">
        <f t="shared" si="14"/>
        <v/>
      </c>
      <c r="BR59" s="530" t="str">
        <f t="shared" si="15"/>
        <v/>
      </c>
      <c r="BS59" s="530"/>
      <c r="BT59" s="609" t="str">
        <f>'1ER TRIMESTRE'!BM59</f>
        <v/>
      </c>
      <c r="BU59" s="609" t="str">
        <f>'2DO TRIMESTRE'!BM59</f>
        <v/>
      </c>
      <c r="BV59" s="609" t="str">
        <f t="shared" si="16"/>
        <v/>
      </c>
      <c r="BW59" s="608"/>
      <c r="BX59" s="608"/>
      <c r="BY59" s="608"/>
      <c r="BZ59" s="39"/>
      <c r="CA59" s="605" t="str">
        <f t="shared" si="17"/>
        <v/>
      </c>
      <c r="CB59" s="30" t="str">
        <f>IF(FILIACIÓN!Z57="MOSTRAR","1","")</f>
        <v/>
      </c>
      <c r="CC59" s="39">
        <v>47</v>
      </c>
      <c r="CD59" s="30"/>
      <c r="CE59" s="30"/>
      <c r="CF59" s="30"/>
      <c r="CG59" s="30"/>
      <c r="CH59" s="30"/>
      <c r="CI59" s="30"/>
      <c r="CJ59" s="30"/>
      <c r="CK59" s="30"/>
      <c r="CL59" s="30"/>
      <c r="CM59" s="30"/>
      <c r="CN59" s="30"/>
      <c r="CO59" s="30"/>
      <c r="CP59" s="30"/>
      <c r="CQ59" s="30"/>
      <c r="CR59" s="30"/>
      <c r="CS59" s="30"/>
      <c r="CT59" s="30"/>
      <c r="CU59" s="30"/>
      <c r="CV59" s="30"/>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row>
    <row r="60" spans="1:294" s="31" customFormat="1" ht="27" hidden="1" customHeight="1">
      <c r="A60" s="92">
        <f>--SUBTOTAL(2,CC$12:CC60)</f>
        <v>48</v>
      </c>
      <c r="B60" s="851" t="str">
        <f>IF(FILIACIÓN!B58="","",UPPER(FILIACIÓN!B58))</f>
        <v/>
      </c>
      <c r="C60" s="852"/>
      <c r="D60" s="853"/>
      <c r="E60" s="535" t="str">
        <f>'ASISTENCIA 3'!CD61</f>
        <v/>
      </c>
      <c r="F60" s="625"/>
      <c r="G60" s="625"/>
      <c r="H60" s="625"/>
      <c r="I60" s="625"/>
      <c r="J60" s="625"/>
      <c r="K60" s="625"/>
      <c r="L60" s="625"/>
      <c r="M60" s="89"/>
      <c r="N60" s="89"/>
      <c r="O60" s="377" t="str">
        <f t="shared" si="0"/>
        <v/>
      </c>
      <c r="P60" s="59"/>
      <c r="Q60" s="120"/>
      <c r="R60" s="576"/>
      <c r="S60" s="576"/>
      <c r="T60" s="576"/>
      <c r="U60" s="576"/>
      <c r="V60" s="576"/>
      <c r="W60" s="576"/>
      <c r="X60" s="576"/>
      <c r="Y60" s="576"/>
      <c r="Z60" s="576"/>
      <c r="AA60" s="121"/>
      <c r="AB60" s="89"/>
      <c r="AC60" s="89"/>
      <c r="AD60" s="89"/>
      <c r="AE60" s="89"/>
      <c r="AF60" s="377" t="str">
        <f t="shared" si="1"/>
        <v/>
      </c>
      <c r="AG60" s="59"/>
      <c r="AH60" s="120"/>
      <c r="AI60" s="576"/>
      <c r="AJ60" s="576"/>
      <c r="AK60" s="576"/>
      <c r="AL60" s="576"/>
      <c r="AM60" s="576"/>
      <c r="AN60" s="576"/>
      <c r="AO60" s="576"/>
      <c r="AP60" s="576"/>
      <c r="AQ60" s="576"/>
      <c r="AR60" s="121"/>
      <c r="AS60" s="121"/>
      <c r="AT60" s="121"/>
      <c r="AU60" s="121"/>
      <c r="AV60" s="89"/>
      <c r="AW60" s="377" t="str">
        <f t="shared" si="2"/>
        <v/>
      </c>
      <c r="AX60" s="59"/>
      <c r="AY60" s="120"/>
      <c r="AZ60" s="576"/>
      <c r="BA60" s="576"/>
      <c r="BB60" s="576"/>
      <c r="BC60" s="576"/>
      <c r="BD60" s="576"/>
      <c r="BE60" s="576"/>
      <c r="BF60" s="576"/>
      <c r="BG60" s="89"/>
      <c r="BH60" s="89"/>
      <c r="BI60" s="377" t="str">
        <f t="shared" si="3"/>
        <v/>
      </c>
      <c r="BJ60" s="371"/>
      <c r="BK60" s="494"/>
      <c r="BL60" s="373"/>
      <c r="BM60" s="196" t="str">
        <f t="shared" si="11"/>
        <v/>
      </c>
      <c r="BN60" s="532" t="str">
        <f t="shared" si="12"/>
        <v/>
      </c>
      <c r="BO60" s="192" t="str">
        <f t="shared" si="13"/>
        <v xml:space="preserve"> </v>
      </c>
      <c r="BP60" s="530" t="str">
        <f>FILIACIÓN!Y58</f>
        <v/>
      </c>
      <c r="BQ60" s="530" t="str">
        <f t="shared" si="14"/>
        <v/>
      </c>
      <c r="BR60" s="530" t="str">
        <f t="shared" si="15"/>
        <v/>
      </c>
      <c r="BS60" s="530"/>
      <c r="BT60" s="609" t="str">
        <f>'1ER TRIMESTRE'!BM60</f>
        <v/>
      </c>
      <c r="BU60" s="609" t="str">
        <f>'2DO TRIMESTRE'!BM60</f>
        <v/>
      </c>
      <c r="BV60" s="609" t="str">
        <f t="shared" si="16"/>
        <v/>
      </c>
      <c r="BW60" s="608"/>
      <c r="BX60" s="608"/>
      <c r="BY60" s="608"/>
      <c r="BZ60" s="39"/>
      <c r="CA60" s="605" t="str">
        <f t="shared" si="17"/>
        <v/>
      </c>
      <c r="CB60" s="30" t="str">
        <f>IF(FILIACIÓN!Z58="MOSTRAR","1","")</f>
        <v/>
      </c>
      <c r="CC60" s="39">
        <v>48</v>
      </c>
      <c r="CD60" s="30"/>
      <c r="CE60" s="30"/>
      <c r="CF60" s="30"/>
      <c r="CG60" s="30"/>
      <c r="CH60" s="30"/>
      <c r="CI60" s="30"/>
      <c r="CJ60" s="30"/>
      <c r="CK60" s="30"/>
      <c r="CL60" s="30"/>
      <c r="CM60" s="30"/>
      <c r="CN60" s="30"/>
      <c r="CO60" s="30"/>
      <c r="CP60" s="30"/>
      <c r="CQ60" s="30"/>
      <c r="CR60" s="30"/>
      <c r="CS60" s="30"/>
      <c r="CT60" s="30"/>
      <c r="CU60" s="30"/>
      <c r="CV60" s="30"/>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row>
    <row r="61" spans="1:294" s="31" customFormat="1" ht="27" hidden="1" customHeight="1">
      <c r="A61" s="92">
        <f>--SUBTOTAL(2,CC$12:CC61)</f>
        <v>49</v>
      </c>
      <c r="B61" s="851" t="str">
        <f>IF(FILIACIÓN!B59="","",UPPER(FILIACIÓN!B59))</f>
        <v/>
      </c>
      <c r="C61" s="852"/>
      <c r="D61" s="853"/>
      <c r="E61" s="535" t="str">
        <f>'ASISTENCIA 3'!CD62</f>
        <v/>
      </c>
      <c r="F61" s="625"/>
      <c r="G61" s="625"/>
      <c r="H61" s="625"/>
      <c r="I61" s="625"/>
      <c r="J61" s="625"/>
      <c r="K61" s="625"/>
      <c r="L61" s="625"/>
      <c r="M61" s="89"/>
      <c r="N61" s="89"/>
      <c r="O61" s="377" t="str">
        <f t="shared" si="0"/>
        <v/>
      </c>
      <c r="P61" s="59"/>
      <c r="Q61" s="120"/>
      <c r="R61" s="576"/>
      <c r="S61" s="576"/>
      <c r="T61" s="576"/>
      <c r="U61" s="576"/>
      <c r="V61" s="576"/>
      <c r="W61" s="576"/>
      <c r="X61" s="576"/>
      <c r="Y61" s="576"/>
      <c r="Z61" s="576"/>
      <c r="AA61" s="121"/>
      <c r="AB61" s="89"/>
      <c r="AC61" s="89"/>
      <c r="AD61" s="89"/>
      <c r="AE61" s="89"/>
      <c r="AF61" s="377" t="str">
        <f t="shared" si="1"/>
        <v/>
      </c>
      <c r="AG61" s="59"/>
      <c r="AH61" s="120"/>
      <c r="AI61" s="576"/>
      <c r="AJ61" s="576"/>
      <c r="AK61" s="576"/>
      <c r="AL61" s="576"/>
      <c r="AM61" s="576"/>
      <c r="AN61" s="576"/>
      <c r="AO61" s="576"/>
      <c r="AP61" s="576"/>
      <c r="AQ61" s="576"/>
      <c r="AR61" s="121"/>
      <c r="AS61" s="121"/>
      <c r="AT61" s="121"/>
      <c r="AU61" s="121"/>
      <c r="AV61" s="89"/>
      <c r="AW61" s="377" t="str">
        <f t="shared" si="2"/>
        <v/>
      </c>
      <c r="AX61" s="59"/>
      <c r="AY61" s="120"/>
      <c r="AZ61" s="576"/>
      <c r="BA61" s="576"/>
      <c r="BB61" s="576"/>
      <c r="BC61" s="576"/>
      <c r="BD61" s="576"/>
      <c r="BE61" s="576"/>
      <c r="BF61" s="576"/>
      <c r="BG61" s="89"/>
      <c r="BH61" s="89"/>
      <c r="BI61" s="377" t="str">
        <f t="shared" si="3"/>
        <v/>
      </c>
      <c r="BJ61" s="371"/>
      <c r="BK61" s="494"/>
      <c r="BL61" s="373"/>
      <c r="BM61" s="196" t="str">
        <f t="shared" si="4"/>
        <v/>
      </c>
      <c r="BN61" s="532" t="str">
        <f t="shared" si="5"/>
        <v/>
      </c>
      <c r="BO61" s="192" t="str">
        <f t="shared" si="6"/>
        <v xml:space="preserve"> </v>
      </c>
      <c r="BP61" s="530" t="str">
        <f>FILIACIÓN!Y59</f>
        <v/>
      </c>
      <c r="BQ61" s="530" t="str">
        <f t="shared" si="7"/>
        <v/>
      </c>
      <c r="BR61" s="530" t="str">
        <f t="shared" si="8"/>
        <v/>
      </c>
      <c r="BS61" s="530"/>
      <c r="BT61" s="484" t="str">
        <f>'1ER TRIMESTRE'!BM61</f>
        <v/>
      </c>
      <c r="BU61" s="484" t="str">
        <f>'2DO TRIMESTRE'!BM61</f>
        <v/>
      </c>
      <c r="BV61" s="484" t="str">
        <f t="shared" si="9"/>
        <v/>
      </c>
      <c r="BW61" s="82"/>
      <c r="BX61" s="82"/>
      <c r="BY61" s="82"/>
      <c r="BZ61" s="39"/>
      <c r="CA61" s="605" t="str">
        <f t="shared" si="10"/>
        <v/>
      </c>
      <c r="CB61" s="30" t="str">
        <f>IF(FILIACIÓN!Z59="MOSTRAR","1","")</f>
        <v/>
      </c>
      <c r="CC61" s="39">
        <v>49</v>
      </c>
      <c r="CD61" s="30"/>
      <c r="CE61" s="30"/>
      <c r="CF61" s="30"/>
      <c r="CG61" s="30"/>
      <c r="CH61" s="30"/>
      <c r="CI61" s="30"/>
      <c r="CJ61" s="30"/>
      <c r="CK61" s="30"/>
      <c r="CL61" s="30"/>
      <c r="CM61" s="30"/>
      <c r="CN61" s="30"/>
      <c r="CO61" s="30"/>
      <c r="CP61" s="30"/>
      <c r="CQ61" s="30"/>
      <c r="CR61" s="30"/>
      <c r="CS61" s="30"/>
      <c r="CT61" s="30"/>
      <c r="CU61" s="30"/>
      <c r="CV61" s="30"/>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row>
    <row r="62" spans="1:294" s="31" customFormat="1" ht="27" hidden="1" customHeight="1" thickBot="1">
      <c r="A62" s="93">
        <f>--SUBTOTAL(2,CC$12:CC62)</f>
        <v>50</v>
      </c>
      <c r="B62" s="860" t="str">
        <f>IF(FILIACIÓN!B60="","",UPPER(FILIACIÓN!B60))</f>
        <v/>
      </c>
      <c r="C62" s="861"/>
      <c r="D62" s="862"/>
      <c r="E62" s="536" t="str">
        <f>'ASISTENCIA 3'!CD63</f>
        <v/>
      </c>
      <c r="F62" s="626"/>
      <c r="G62" s="626"/>
      <c r="H62" s="626"/>
      <c r="I62" s="626"/>
      <c r="J62" s="626"/>
      <c r="K62" s="626"/>
      <c r="L62" s="626"/>
      <c r="M62" s="90"/>
      <c r="N62" s="90"/>
      <c r="O62" s="378" t="str">
        <f t="shared" si="0"/>
        <v/>
      </c>
      <c r="P62" s="59"/>
      <c r="Q62" s="122"/>
      <c r="R62" s="577"/>
      <c r="S62" s="577"/>
      <c r="T62" s="577"/>
      <c r="U62" s="577"/>
      <c r="V62" s="577"/>
      <c r="W62" s="577"/>
      <c r="X62" s="577"/>
      <c r="Y62" s="577"/>
      <c r="Z62" s="577"/>
      <c r="AA62" s="123"/>
      <c r="AB62" s="90"/>
      <c r="AC62" s="90"/>
      <c r="AD62" s="90"/>
      <c r="AE62" s="90"/>
      <c r="AF62" s="378" t="str">
        <f t="shared" si="1"/>
        <v/>
      </c>
      <c r="AG62" s="59"/>
      <c r="AH62" s="122"/>
      <c r="AI62" s="577"/>
      <c r="AJ62" s="577"/>
      <c r="AK62" s="577"/>
      <c r="AL62" s="577"/>
      <c r="AM62" s="577"/>
      <c r="AN62" s="577"/>
      <c r="AO62" s="577"/>
      <c r="AP62" s="577"/>
      <c r="AQ62" s="577"/>
      <c r="AR62" s="123"/>
      <c r="AS62" s="123"/>
      <c r="AT62" s="123"/>
      <c r="AU62" s="123"/>
      <c r="AV62" s="90"/>
      <c r="AW62" s="378" t="str">
        <f t="shared" si="2"/>
        <v/>
      </c>
      <c r="AX62" s="59"/>
      <c r="AY62" s="122"/>
      <c r="AZ62" s="577"/>
      <c r="BA62" s="577"/>
      <c r="BB62" s="577"/>
      <c r="BC62" s="577"/>
      <c r="BD62" s="577"/>
      <c r="BE62" s="577"/>
      <c r="BF62" s="577"/>
      <c r="BG62" s="90"/>
      <c r="BH62" s="90"/>
      <c r="BI62" s="378" t="str">
        <f t="shared" si="3"/>
        <v/>
      </c>
      <c r="BJ62" s="371"/>
      <c r="BK62" s="495"/>
      <c r="BL62" s="373"/>
      <c r="BM62" s="197" t="str">
        <f t="shared" si="4"/>
        <v/>
      </c>
      <c r="BN62" s="533" t="str">
        <f t="shared" si="5"/>
        <v/>
      </c>
      <c r="BO62" s="193" t="str">
        <f t="shared" ref="BO62" si="18">IF(AND(BM62&gt;=1,BM62&lt;=50),"ED",IF(AND(BM62&gt;=51,BM62&lt;=68),"DA",IF(AND(BM62&gt;=69,BM62&lt;=84),"DO",IF(AND(BM62&gt;=85,BM62&lt;=100),"DP"," "))))</f>
        <v xml:space="preserve"> </v>
      </c>
      <c r="BP62" s="530" t="str">
        <f>FILIACIÓN!Y60</f>
        <v/>
      </c>
      <c r="BQ62" s="530" t="str">
        <f t="shared" si="7"/>
        <v/>
      </c>
      <c r="BR62" s="530" t="str">
        <f t="shared" si="8"/>
        <v/>
      </c>
      <c r="BS62" s="530"/>
      <c r="BT62" s="484" t="str">
        <f>'1ER TRIMESTRE'!BM62</f>
        <v/>
      </c>
      <c r="BU62" s="484" t="str">
        <f>'2DO TRIMESTRE'!BM62</f>
        <v/>
      </c>
      <c r="BV62" s="484" t="str">
        <f t="shared" si="9"/>
        <v/>
      </c>
      <c r="BW62" s="124"/>
      <c r="BX62" s="124"/>
      <c r="BY62" s="124"/>
      <c r="BZ62" s="39"/>
      <c r="CA62" s="605" t="str">
        <f>IF(OR(BN62="",BN62=0),"",_xlfn.RANK.EQ(BN62,$BN$13:$BN$62))</f>
        <v/>
      </c>
      <c r="CB62" s="30" t="str">
        <f>IF(FILIACIÓN!Z60="MOSTRAR","1","")</f>
        <v/>
      </c>
      <c r="CC62" s="39">
        <v>50</v>
      </c>
      <c r="CD62" s="30"/>
      <c r="CE62" s="30"/>
      <c r="CF62" s="30"/>
      <c r="CG62" s="30"/>
      <c r="CH62" s="30"/>
      <c r="CI62" s="30"/>
      <c r="CJ62" s="30"/>
      <c r="CK62" s="30"/>
      <c r="CL62" s="30"/>
      <c r="CM62" s="30"/>
      <c r="CN62" s="30"/>
      <c r="CO62" s="30"/>
      <c r="CP62" s="30"/>
      <c r="CQ62" s="30"/>
      <c r="CR62" s="30"/>
      <c r="CS62" s="30"/>
      <c r="CT62" s="30"/>
      <c r="CU62" s="30"/>
      <c r="CV62" s="30"/>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row>
    <row r="63" spans="1:294" ht="15" customHeight="1">
      <c r="A63" s="60"/>
      <c r="B63" s="6"/>
      <c r="C63" s="6"/>
      <c r="D63" s="6"/>
      <c r="E63" s="6"/>
      <c r="F63" s="387"/>
      <c r="G63" s="387"/>
      <c r="H63" s="387"/>
      <c r="I63" s="387"/>
      <c r="J63" s="387"/>
      <c r="K63" s="387"/>
      <c r="L63" s="387"/>
      <c r="M63" s="6"/>
      <c r="N63" s="6"/>
      <c r="O63" s="23"/>
      <c r="AY63" s="6"/>
      <c r="AZ63" s="387"/>
      <c r="BA63" s="387"/>
      <c r="BB63" s="387"/>
      <c r="BC63" s="387"/>
      <c r="BD63" s="387"/>
      <c r="BE63" s="387"/>
      <c r="BF63" s="387"/>
      <c r="BG63" s="6"/>
      <c r="BH63" s="6"/>
      <c r="BI63" s="51"/>
    </row>
    <row r="64" spans="1:294" ht="17.25" customHeight="1">
      <c r="B64" s="578" t="s">
        <v>217</v>
      </c>
      <c r="C64" s="578" t="s">
        <v>219</v>
      </c>
      <c r="D64" s="578" t="s">
        <v>218</v>
      </c>
    </row>
    <row r="65" spans="2:97" ht="15" customHeight="1">
      <c r="B65" s="229" t="s">
        <v>220</v>
      </c>
      <c r="C65" s="216" t="s">
        <v>224</v>
      </c>
      <c r="D65" s="253" t="s">
        <v>228</v>
      </c>
    </row>
    <row r="66" spans="2:97" ht="18" customHeight="1">
      <c r="B66" s="229" t="s">
        <v>221</v>
      </c>
      <c r="C66" s="216" t="s">
        <v>225</v>
      </c>
      <c r="D66" s="253" t="s">
        <v>229</v>
      </c>
      <c r="E66" s="206"/>
      <c r="F66" s="395"/>
      <c r="G66" s="395"/>
      <c r="H66" s="395"/>
      <c r="I66" s="395"/>
      <c r="J66" s="395"/>
      <c r="K66" s="395"/>
      <c r="L66" s="395"/>
      <c r="M66" s="206"/>
      <c r="N66" s="206"/>
      <c r="O66" s="206"/>
      <c r="P66" s="206"/>
      <c r="Q66" s="804"/>
      <c r="R66" s="804"/>
      <c r="S66" s="804"/>
      <c r="T66" s="804"/>
      <c r="U66" s="804"/>
      <c r="V66" s="804"/>
      <c r="W66" s="804"/>
      <c r="X66" s="804"/>
      <c r="Y66" s="804"/>
      <c r="Z66" s="804"/>
      <c r="AA66" s="804"/>
      <c r="AB66" s="276"/>
      <c r="AC66" s="276"/>
      <c r="AD66" s="276"/>
      <c r="AE66" s="276"/>
      <c r="AF66" s="277"/>
      <c r="AG66" s="206"/>
      <c r="AH66" s="206"/>
      <c r="AI66" s="395"/>
      <c r="AJ66" s="395"/>
      <c r="AK66" s="395"/>
      <c r="AL66" s="395"/>
      <c r="AM66" s="395"/>
      <c r="AN66" s="395"/>
      <c r="AO66" s="395"/>
      <c r="AP66" s="395"/>
      <c r="AQ66" s="395"/>
      <c r="AR66" s="206"/>
      <c r="AS66" s="395"/>
      <c r="AT66" s="206"/>
      <c r="AU66" s="206"/>
      <c r="AY66" s="206"/>
      <c r="AZ66" s="395"/>
      <c r="BA66" s="395"/>
      <c r="BB66" s="395"/>
      <c r="BC66" s="395"/>
      <c r="BD66" s="395"/>
      <c r="BE66" s="395"/>
      <c r="BF66" s="395"/>
      <c r="BG66" s="206"/>
      <c r="BH66" s="206"/>
      <c r="BI66" s="206"/>
    </row>
    <row r="67" spans="2:97" ht="18.75" customHeight="1">
      <c r="B67" s="229" t="s">
        <v>222</v>
      </c>
      <c r="C67" s="216" t="s">
        <v>226</v>
      </c>
      <c r="D67" s="253" t="s">
        <v>230</v>
      </c>
      <c r="E67" s="206"/>
      <c r="F67" s="395"/>
      <c r="G67" s="395"/>
      <c r="H67" s="395"/>
      <c r="I67" s="395"/>
      <c r="J67" s="395"/>
      <c r="K67" s="395"/>
      <c r="L67" s="395"/>
      <c r="M67" s="206"/>
      <c r="N67" s="206"/>
      <c r="O67" s="206"/>
      <c r="P67" s="206"/>
      <c r="Q67" s="284"/>
      <c r="R67" s="284"/>
      <c r="S67" s="284"/>
      <c r="T67" s="284"/>
      <c r="U67" s="284"/>
      <c r="V67" s="284"/>
      <c r="W67" s="284"/>
      <c r="X67" s="284"/>
      <c r="Y67" s="284"/>
      <c r="Z67" s="284"/>
      <c r="AA67" s="284"/>
      <c r="AB67" s="278"/>
      <c r="AC67" s="278"/>
      <c r="AD67" s="278"/>
      <c r="AE67" s="278"/>
      <c r="AF67" s="232"/>
      <c r="AG67" s="206"/>
      <c r="AH67" s="206"/>
      <c r="AI67" s="395"/>
      <c r="AJ67" s="395"/>
      <c r="AK67" s="395"/>
      <c r="AL67" s="395"/>
      <c r="AM67" s="395"/>
      <c r="AN67" s="395"/>
      <c r="AO67" s="395"/>
      <c r="AP67" s="395"/>
      <c r="AQ67" s="395"/>
      <c r="AR67" s="206"/>
      <c r="AS67" s="395"/>
      <c r="AT67" s="206"/>
      <c r="AU67" s="206"/>
      <c r="AY67" s="206"/>
      <c r="AZ67" s="395"/>
      <c r="BA67" s="395"/>
      <c r="BB67" s="395"/>
      <c r="BC67" s="395"/>
      <c r="BD67" s="395"/>
      <c r="BE67" s="395"/>
      <c r="BF67" s="395"/>
      <c r="BG67" s="206"/>
      <c r="BH67" s="206"/>
      <c r="BI67" s="206"/>
    </row>
    <row r="68" spans="2:97" ht="18.75" customHeight="1">
      <c r="B68" s="229" t="s">
        <v>223</v>
      </c>
      <c r="C68" s="216" t="s">
        <v>227</v>
      </c>
      <c r="D68" s="253" t="s">
        <v>231</v>
      </c>
      <c r="E68" s="206"/>
      <c r="F68" s="395"/>
      <c r="G68" s="395"/>
      <c r="H68" s="395"/>
      <c r="I68" s="395"/>
      <c r="J68" s="395"/>
      <c r="K68" s="395"/>
      <c r="L68" s="395"/>
      <c r="M68" s="206"/>
      <c r="N68" s="206"/>
      <c r="O68" s="206"/>
      <c r="P68" s="206"/>
      <c r="Q68" s="276"/>
      <c r="R68" s="276"/>
      <c r="S68" s="276"/>
      <c r="T68" s="276"/>
      <c r="U68" s="276"/>
      <c r="V68" s="276"/>
      <c r="W68" s="276"/>
      <c r="X68" s="276"/>
      <c r="Y68" s="276"/>
      <c r="Z68" s="276"/>
      <c r="AA68" s="276"/>
      <c r="AB68" s="278"/>
      <c r="AC68" s="278"/>
      <c r="AD68" s="278"/>
      <c r="AE68" s="278"/>
      <c r="AF68" s="285"/>
      <c r="AG68" s="206"/>
      <c r="AH68" s="206"/>
      <c r="AI68" s="395"/>
      <c r="AJ68" s="395"/>
      <c r="AK68" s="395"/>
      <c r="AL68" s="395"/>
      <c r="AM68" s="395"/>
      <c r="AN68" s="395"/>
      <c r="AO68" s="395"/>
      <c r="AP68" s="395"/>
      <c r="AQ68" s="395"/>
      <c r="AR68" s="206"/>
      <c r="AS68" s="395"/>
      <c r="AT68" s="206"/>
      <c r="AU68" s="206"/>
      <c r="AY68" s="206"/>
      <c r="AZ68" s="395"/>
      <c r="BA68" s="395"/>
      <c r="BB68" s="395"/>
      <c r="BC68" s="395"/>
      <c r="BD68" s="395"/>
      <c r="BE68" s="395"/>
      <c r="BF68" s="395"/>
      <c r="BG68" s="206"/>
      <c r="BH68" s="206"/>
      <c r="BI68" s="206"/>
      <c r="BY68" s="82"/>
      <c r="BZ68" s="39"/>
      <c r="CA68" s="30"/>
      <c r="CB68" s="30"/>
      <c r="CC68" s="30"/>
      <c r="CD68" s="30"/>
      <c r="CE68" s="30"/>
      <c r="CF68" s="30"/>
      <c r="CG68" s="30"/>
      <c r="CH68" s="30"/>
      <c r="CI68" s="30"/>
      <c r="CJ68" s="30"/>
      <c r="CK68" s="30"/>
      <c r="CL68" s="30"/>
      <c r="CM68" s="30"/>
      <c r="CN68" s="30"/>
      <c r="CO68" s="30"/>
      <c r="CP68" s="30"/>
      <c r="CQ68" s="30"/>
      <c r="CR68" s="30"/>
      <c r="CS68" s="30"/>
    </row>
    <row r="69" spans="2:97" ht="18.75" customHeight="1">
      <c r="E69" s="206"/>
      <c r="F69" s="395"/>
      <c r="G69" s="395"/>
      <c r="H69" s="395"/>
      <c r="I69" s="395"/>
      <c r="J69" s="395"/>
      <c r="K69" s="395"/>
      <c r="L69" s="395"/>
      <c r="M69" s="206"/>
      <c r="N69" s="206"/>
      <c r="O69" s="206"/>
      <c r="P69" s="206"/>
      <c r="Q69" s="276"/>
      <c r="R69" s="276"/>
      <c r="S69" s="276"/>
      <c r="T69" s="276"/>
      <c r="U69" s="276"/>
      <c r="V69" s="276"/>
      <c r="W69" s="276"/>
      <c r="X69" s="276"/>
      <c r="Y69" s="276"/>
      <c r="Z69" s="276"/>
      <c r="AA69" s="276"/>
      <c r="AB69" s="278"/>
      <c r="AC69" s="278"/>
      <c r="AD69" s="278"/>
      <c r="AE69" s="278"/>
      <c r="AF69" s="285"/>
      <c r="AG69" s="206"/>
      <c r="AH69" s="206"/>
      <c r="AI69" s="395"/>
      <c r="AJ69" s="395"/>
      <c r="AK69" s="395"/>
      <c r="AL69" s="395"/>
      <c r="AM69" s="395"/>
      <c r="AN69" s="395"/>
      <c r="AO69" s="395"/>
      <c r="AP69" s="395"/>
      <c r="AQ69" s="395"/>
      <c r="AR69" s="206"/>
      <c r="AS69" s="395"/>
      <c r="AT69" s="206"/>
      <c r="AU69" s="206"/>
      <c r="AY69" s="206"/>
      <c r="AZ69" s="395"/>
      <c r="BA69" s="395"/>
      <c r="BB69" s="395"/>
      <c r="BC69" s="395"/>
      <c r="BD69" s="395"/>
      <c r="BE69" s="395"/>
      <c r="BF69" s="395"/>
      <c r="BG69" s="206"/>
      <c r="BH69" s="206"/>
      <c r="BI69" s="206"/>
      <c r="BY69" s="82"/>
    </row>
    <row r="70" spans="2:97" ht="18.75" customHeight="1">
      <c r="B70" s="582" t="s">
        <v>385</v>
      </c>
      <c r="C70" s="582" t="s">
        <v>24</v>
      </c>
      <c r="E70" s="206"/>
      <c r="F70" s="395"/>
      <c r="G70" s="395"/>
      <c r="H70" s="395"/>
      <c r="I70" s="395"/>
      <c r="J70" s="395"/>
      <c r="K70" s="395"/>
      <c r="L70" s="395"/>
      <c r="M70" s="206"/>
      <c r="N70" s="206"/>
      <c r="O70" s="206"/>
      <c r="P70" s="206"/>
      <c r="Q70" s="279"/>
      <c r="R70" s="279"/>
      <c r="S70" s="279"/>
      <c r="T70" s="279"/>
      <c r="U70" s="279"/>
      <c r="V70" s="279"/>
      <c r="W70" s="279"/>
      <c r="X70" s="279"/>
      <c r="Y70" s="279"/>
      <c r="Z70" s="279"/>
      <c r="AA70" s="279"/>
      <c r="AB70" s="282"/>
      <c r="AC70" s="282"/>
      <c r="AD70" s="282"/>
      <c r="AE70" s="282"/>
      <c r="AF70" s="285"/>
      <c r="AG70" s="206"/>
      <c r="AH70" s="206"/>
      <c r="AI70" s="395"/>
      <c r="AJ70" s="395"/>
      <c r="AK70" s="395"/>
      <c r="AL70" s="395"/>
      <c r="AM70" s="395"/>
      <c r="AN70" s="395"/>
      <c r="AO70" s="395"/>
      <c r="AP70" s="395"/>
      <c r="AQ70" s="395"/>
      <c r="AR70" s="206"/>
      <c r="AS70" s="395"/>
      <c r="AT70" s="206"/>
      <c r="AU70" s="206"/>
      <c r="AY70" s="206"/>
      <c r="AZ70" s="395"/>
      <c r="BA70" s="395"/>
      <c r="BB70" s="395"/>
      <c r="BC70" s="395"/>
      <c r="BD70" s="395"/>
      <c r="BE70" s="395"/>
      <c r="BF70" s="395"/>
      <c r="BG70" s="206"/>
      <c r="BH70" s="206"/>
      <c r="BI70" s="206"/>
      <c r="BY70" s="82"/>
    </row>
    <row r="71" spans="2:97" ht="18.75" customHeight="1">
      <c r="B71" s="583" t="s">
        <v>276</v>
      </c>
      <c r="C71" s="584">
        <v>3</v>
      </c>
      <c r="E71" s="206"/>
      <c r="F71" s="395"/>
      <c r="G71" s="395"/>
      <c r="H71" s="395"/>
      <c r="I71" s="395"/>
      <c r="J71" s="395"/>
      <c r="K71" s="395"/>
      <c r="L71" s="395"/>
      <c r="M71" s="206"/>
      <c r="N71" s="206"/>
      <c r="O71" s="206"/>
      <c r="P71" s="206"/>
      <c r="Q71" s="273"/>
      <c r="R71" s="273"/>
      <c r="S71" s="273"/>
      <c r="T71" s="273"/>
      <c r="U71" s="273"/>
      <c r="V71" s="273"/>
      <c r="W71" s="273"/>
      <c r="X71" s="273"/>
      <c r="Y71" s="273"/>
      <c r="Z71" s="273"/>
      <c r="AA71" s="273"/>
      <c r="AB71" s="274"/>
      <c r="AC71" s="274"/>
      <c r="AD71" s="274"/>
      <c r="AE71" s="274"/>
      <c r="AF71" s="275"/>
      <c r="AG71" s="206"/>
      <c r="AH71" s="206"/>
      <c r="AI71" s="395"/>
      <c r="AJ71" s="395"/>
      <c r="AK71" s="395"/>
      <c r="AL71" s="395"/>
      <c r="AM71" s="395"/>
      <c r="AN71" s="395"/>
      <c r="AO71" s="395"/>
      <c r="AP71" s="395"/>
      <c r="AQ71" s="395"/>
      <c r="AR71" s="206"/>
      <c r="AS71" s="395"/>
      <c r="AT71" s="206"/>
      <c r="AU71" s="206"/>
      <c r="AY71" s="206"/>
      <c r="AZ71" s="395"/>
      <c r="BA71" s="395"/>
      <c r="BB71" s="395"/>
      <c r="BC71" s="395"/>
      <c r="BD71" s="395"/>
      <c r="BE71" s="395"/>
      <c r="BF71" s="395"/>
      <c r="BG71" s="206"/>
      <c r="BH71" s="206"/>
      <c r="BI71" s="206"/>
      <c r="BX71" s="215"/>
      <c r="BY71" s="82"/>
    </row>
    <row r="72" spans="2:97" ht="15" customHeight="1">
      <c r="B72" s="583" t="s">
        <v>386</v>
      </c>
      <c r="C72" s="584">
        <v>3</v>
      </c>
      <c r="E72" s="206"/>
      <c r="F72" s="395"/>
      <c r="G72" s="395"/>
      <c r="H72" s="395"/>
      <c r="I72" s="395"/>
      <c r="J72" s="395"/>
      <c r="K72" s="395"/>
      <c r="L72" s="395"/>
      <c r="M72" s="206"/>
      <c r="N72" s="206"/>
      <c r="O72" s="206"/>
      <c r="P72" s="206"/>
      <c r="Q72" s="206"/>
      <c r="R72" s="395"/>
      <c r="S72" s="395"/>
      <c r="T72" s="395"/>
      <c r="U72" s="395"/>
      <c r="V72" s="395"/>
      <c r="W72" s="395"/>
      <c r="X72" s="395"/>
      <c r="Y72" s="395"/>
      <c r="Z72" s="395"/>
      <c r="AA72" s="206"/>
      <c r="AB72" s="206"/>
      <c r="AC72" s="395"/>
      <c r="AD72" s="206"/>
      <c r="AE72" s="206"/>
      <c r="AF72" s="206"/>
      <c r="AG72" s="206"/>
      <c r="AH72" s="206"/>
      <c r="AI72" s="395"/>
      <c r="AJ72" s="395"/>
      <c r="AK72" s="395"/>
      <c r="AL72" s="395"/>
      <c r="AM72" s="395"/>
      <c r="AN72" s="395"/>
      <c r="AO72" s="395"/>
      <c r="AP72" s="395"/>
      <c r="AQ72" s="395"/>
      <c r="AR72" s="206"/>
      <c r="AS72" s="395"/>
      <c r="AT72" s="206"/>
      <c r="AU72" s="206"/>
      <c r="AY72" s="206"/>
      <c r="AZ72" s="395"/>
      <c r="BA72" s="395"/>
      <c r="BB72" s="395"/>
      <c r="BC72" s="395"/>
      <c r="BD72" s="395"/>
      <c r="BE72" s="395"/>
      <c r="BF72" s="395"/>
      <c r="BG72" s="206"/>
      <c r="BH72" s="206"/>
      <c r="BI72" s="206"/>
      <c r="BY72" s="39"/>
      <c r="BZ72" s="39"/>
      <c r="CA72" s="30"/>
      <c r="CB72" s="30"/>
      <c r="CC72" s="30"/>
      <c r="CD72" s="30"/>
      <c r="CE72" s="30"/>
      <c r="CF72" s="30"/>
      <c r="CG72" s="30"/>
      <c r="CH72" s="30"/>
      <c r="CI72" s="30"/>
      <c r="CJ72" s="30"/>
      <c r="CK72" s="30"/>
      <c r="CL72" s="30"/>
      <c r="CM72" s="30"/>
      <c r="CN72" s="30"/>
      <c r="CO72" s="30"/>
      <c r="CP72" s="30"/>
      <c r="CQ72" s="30"/>
      <c r="CR72" s="30"/>
      <c r="CS72" s="30"/>
    </row>
    <row r="73" spans="2:97" ht="19.5" customHeight="1">
      <c r="B73" s="583" t="s">
        <v>387</v>
      </c>
      <c r="C73" s="584">
        <v>3</v>
      </c>
      <c r="E73" s="276"/>
      <c r="F73" s="276"/>
      <c r="G73" s="276"/>
      <c r="H73" s="276"/>
      <c r="I73" s="276"/>
      <c r="J73" s="276"/>
      <c r="K73" s="276"/>
      <c r="L73" s="276"/>
      <c r="M73" s="276"/>
      <c r="N73" s="276"/>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Y73" s="276"/>
      <c r="AZ73" s="276"/>
      <c r="BA73" s="276"/>
      <c r="BB73" s="276"/>
      <c r="BC73" s="276"/>
      <c r="BD73" s="276"/>
      <c r="BE73" s="276"/>
      <c r="BF73" s="276"/>
      <c r="BG73" s="276"/>
      <c r="BH73" s="276"/>
      <c r="BI73" s="276"/>
      <c r="BW73" s="107"/>
      <c r="BX73" s="107"/>
      <c r="BY73" s="40"/>
      <c r="BZ73" s="40"/>
      <c r="CA73" s="108"/>
      <c r="CB73" s="108"/>
      <c r="CC73" s="108"/>
      <c r="CD73" s="108"/>
      <c r="CE73" s="108"/>
      <c r="CF73" s="108"/>
      <c r="CG73" s="108"/>
      <c r="CH73" s="108"/>
      <c r="CI73" s="108"/>
      <c r="CJ73" s="108"/>
      <c r="CK73" s="108"/>
      <c r="CL73" s="108"/>
      <c r="CM73" s="108"/>
      <c r="CN73" s="108"/>
      <c r="CO73" s="108"/>
      <c r="CP73" s="108"/>
      <c r="CQ73" s="108"/>
      <c r="CR73" s="108"/>
      <c r="CS73" s="108"/>
    </row>
    <row r="74" spans="2:97" ht="19.5" customHeight="1">
      <c r="B74" s="583" t="s">
        <v>277</v>
      </c>
      <c r="C74" s="584">
        <v>3</v>
      </c>
      <c r="E74" s="276"/>
      <c r="F74" s="276"/>
      <c r="G74" s="276"/>
      <c r="H74" s="276"/>
      <c r="I74" s="276"/>
      <c r="J74" s="276"/>
      <c r="K74" s="276"/>
      <c r="L74" s="276"/>
      <c r="M74" s="276"/>
      <c r="N74" s="276"/>
      <c r="O74" s="283"/>
      <c r="P74" s="283"/>
      <c r="Q74" s="283"/>
      <c r="R74" s="283"/>
      <c r="S74" s="283"/>
      <c r="T74" s="283"/>
      <c r="U74" s="283"/>
      <c r="V74" s="283"/>
      <c r="W74" s="283"/>
      <c r="X74" s="283"/>
      <c r="Y74" s="283"/>
      <c r="Z74" s="283"/>
      <c r="AA74" s="283"/>
      <c r="AB74" s="276"/>
      <c r="AC74" s="276"/>
      <c r="AD74" s="276"/>
      <c r="AE74" s="276"/>
      <c r="AF74" s="276"/>
      <c r="AG74" s="206"/>
      <c r="AH74" s="276"/>
      <c r="AI74" s="276"/>
      <c r="AJ74" s="276"/>
      <c r="AK74" s="276"/>
      <c r="AL74" s="276"/>
      <c r="AM74" s="276"/>
      <c r="AN74" s="276"/>
      <c r="AO74" s="276"/>
      <c r="AP74" s="276"/>
      <c r="AQ74" s="276"/>
      <c r="AR74" s="276"/>
      <c r="AS74" s="276"/>
      <c r="AT74" s="276"/>
      <c r="AU74" s="276"/>
      <c r="AY74" s="276"/>
      <c r="AZ74" s="276"/>
      <c r="BA74" s="276"/>
      <c r="BB74" s="276"/>
      <c r="BC74" s="276"/>
      <c r="BD74" s="276"/>
      <c r="BE74" s="276"/>
      <c r="BF74" s="276"/>
      <c r="BG74" s="276"/>
      <c r="BH74" s="276"/>
      <c r="BI74" s="283"/>
      <c r="BW74" s="107"/>
      <c r="BX74" s="107"/>
      <c r="BY74" s="39"/>
      <c r="BZ74" s="39"/>
      <c r="CA74" s="30"/>
      <c r="CB74" s="30"/>
      <c r="CC74" s="30"/>
      <c r="CD74" s="30"/>
      <c r="CE74" s="30"/>
      <c r="CF74" s="30"/>
      <c r="CG74" s="30"/>
      <c r="CH74" s="30"/>
      <c r="CI74" s="30"/>
      <c r="CJ74" s="30"/>
      <c r="CK74" s="30"/>
      <c r="CL74" s="30"/>
      <c r="CM74" s="30"/>
      <c r="CN74" s="30"/>
      <c r="CO74" s="30"/>
      <c r="CP74" s="30"/>
      <c r="CQ74" s="30"/>
      <c r="CR74" s="30"/>
      <c r="CS74" s="30"/>
    </row>
    <row r="75" spans="2:97" ht="19.5" customHeight="1">
      <c r="E75" s="276"/>
      <c r="F75" s="276"/>
      <c r="G75" s="276"/>
      <c r="H75" s="276"/>
      <c r="I75" s="276"/>
      <c r="J75" s="276"/>
      <c r="K75" s="276"/>
      <c r="L75" s="276"/>
      <c r="M75" s="276"/>
      <c r="N75" s="276"/>
      <c r="O75" s="283"/>
      <c r="P75" s="283"/>
      <c r="Q75" s="283"/>
      <c r="R75" s="283"/>
      <c r="S75" s="283"/>
      <c r="T75" s="283"/>
      <c r="U75" s="283"/>
      <c r="V75" s="283"/>
      <c r="W75" s="283"/>
      <c r="X75" s="283"/>
      <c r="Y75" s="283"/>
      <c r="Z75" s="283"/>
      <c r="AA75" s="283"/>
      <c r="AB75" s="276"/>
      <c r="AC75" s="276"/>
      <c r="AD75" s="276"/>
      <c r="AE75" s="276"/>
      <c r="AF75" s="277"/>
      <c r="AG75" s="206"/>
      <c r="AH75" s="276"/>
      <c r="AI75" s="276"/>
      <c r="AJ75" s="276"/>
      <c r="AK75" s="276"/>
      <c r="AL75" s="276"/>
      <c r="AM75" s="276"/>
      <c r="AN75" s="276"/>
      <c r="AO75" s="276"/>
      <c r="AP75" s="276"/>
      <c r="AQ75" s="276"/>
      <c r="AR75" s="276"/>
      <c r="AS75" s="276"/>
      <c r="AT75" s="277"/>
      <c r="AU75" s="276"/>
      <c r="AY75" s="276"/>
      <c r="AZ75" s="276"/>
      <c r="BA75" s="276"/>
      <c r="BB75" s="276"/>
      <c r="BC75" s="276"/>
      <c r="BD75" s="276"/>
      <c r="BE75" s="276"/>
      <c r="BF75" s="276"/>
      <c r="BG75" s="276"/>
      <c r="BH75" s="276"/>
      <c r="BI75" s="283"/>
      <c r="BW75" s="107"/>
      <c r="BX75" s="107"/>
      <c r="BY75" s="39"/>
      <c r="BZ75" s="39"/>
      <c r="CA75" s="30"/>
      <c r="CB75" s="30"/>
      <c r="CC75" s="30"/>
      <c r="CD75" s="30"/>
      <c r="CE75" s="30"/>
      <c r="CF75" s="30"/>
      <c r="CG75" s="30"/>
      <c r="CH75" s="30"/>
      <c r="CI75" s="30"/>
      <c r="CJ75" s="30"/>
      <c r="CK75" s="30"/>
      <c r="CL75" s="30"/>
      <c r="CM75" s="30"/>
      <c r="CN75" s="30"/>
      <c r="CO75" s="30"/>
      <c r="CP75" s="30"/>
      <c r="CQ75" s="30"/>
      <c r="CR75" s="30"/>
      <c r="CS75" s="30"/>
    </row>
    <row r="76" spans="2:97" ht="19.5" customHeight="1">
      <c r="E76" s="206"/>
      <c r="F76" s="395"/>
      <c r="G76" s="395"/>
      <c r="H76" s="395"/>
      <c r="I76" s="395"/>
      <c r="J76" s="395"/>
      <c r="K76" s="395"/>
      <c r="L76" s="395"/>
      <c r="M76" s="278"/>
      <c r="N76" s="278"/>
      <c r="O76" s="206"/>
      <c r="P76" s="278"/>
      <c r="Q76" s="206"/>
      <c r="R76" s="395"/>
      <c r="S76" s="395"/>
      <c r="T76" s="395"/>
      <c r="U76" s="395"/>
      <c r="V76" s="395"/>
      <c r="W76" s="395"/>
      <c r="X76" s="395"/>
      <c r="Y76" s="395"/>
      <c r="Z76" s="395"/>
      <c r="AA76" s="278"/>
      <c r="AB76" s="206"/>
      <c r="AC76" s="395"/>
      <c r="AD76" s="278"/>
      <c r="AE76" s="278"/>
      <c r="AF76" s="206"/>
      <c r="AG76" s="206"/>
      <c r="AH76" s="278"/>
      <c r="AI76" s="278"/>
      <c r="AJ76" s="278"/>
      <c r="AK76" s="278"/>
      <c r="AL76" s="278"/>
      <c r="AM76" s="278"/>
      <c r="AN76" s="278"/>
      <c r="AO76" s="278"/>
      <c r="AP76" s="278"/>
      <c r="AQ76" s="278"/>
      <c r="AR76" s="278"/>
      <c r="AS76" s="278"/>
      <c r="AT76" s="232"/>
      <c r="AU76" s="278"/>
      <c r="AY76" s="206"/>
      <c r="AZ76" s="395"/>
      <c r="BA76" s="395"/>
      <c r="BB76" s="395"/>
      <c r="BC76" s="395"/>
      <c r="BD76" s="395"/>
      <c r="BE76" s="395"/>
      <c r="BF76" s="395"/>
      <c r="BG76" s="206"/>
      <c r="BH76" s="278"/>
      <c r="BI76" s="206"/>
      <c r="BW76" s="107"/>
      <c r="BX76" s="107"/>
      <c r="BY76" s="39"/>
      <c r="BZ76" s="39"/>
      <c r="CA76" s="30"/>
      <c r="CB76" s="30"/>
      <c r="CC76" s="30"/>
      <c r="CD76" s="30"/>
      <c r="CE76" s="30"/>
      <c r="CF76" s="30"/>
      <c r="CG76" s="30"/>
      <c r="CH76" s="30"/>
      <c r="CI76" s="30"/>
      <c r="CJ76" s="30"/>
      <c r="CK76" s="30"/>
      <c r="CL76" s="30"/>
      <c r="CM76" s="30"/>
      <c r="CN76" s="30"/>
      <c r="CO76" s="30"/>
      <c r="CP76" s="30"/>
      <c r="CQ76" s="30"/>
      <c r="CR76" s="30"/>
      <c r="CS76" s="30"/>
    </row>
    <row r="77" spans="2:97" ht="15" customHeight="1">
      <c r="E77" s="206"/>
      <c r="F77" s="395"/>
      <c r="G77" s="395"/>
      <c r="H77" s="395"/>
      <c r="I77" s="395"/>
      <c r="J77" s="395"/>
      <c r="K77" s="395"/>
      <c r="L77" s="395"/>
      <c r="M77" s="206"/>
      <c r="N77" s="206"/>
      <c r="O77" s="206"/>
      <c r="P77" s="206"/>
      <c r="Q77" s="206"/>
      <c r="R77" s="395"/>
      <c r="S77" s="395"/>
      <c r="T77" s="395"/>
      <c r="U77" s="395"/>
      <c r="V77" s="395"/>
      <c r="W77" s="395"/>
      <c r="X77" s="395"/>
      <c r="Y77" s="395"/>
      <c r="Z77" s="395"/>
      <c r="AA77" s="206"/>
      <c r="AB77" s="206"/>
      <c r="AC77" s="395"/>
      <c r="AD77" s="206"/>
      <c r="AE77" s="206"/>
      <c r="AF77" s="206"/>
      <c r="AG77" s="206"/>
      <c r="AH77" s="206"/>
      <c r="AI77" s="395"/>
      <c r="AJ77" s="395"/>
      <c r="AK77" s="395"/>
      <c r="AL77" s="395"/>
      <c r="AM77" s="395"/>
      <c r="AN77" s="395"/>
      <c r="AO77" s="395"/>
      <c r="AP77" s="395"/>
      <c r="AQ77" s="395"/>
      <c r="AR77" s="206"/>
      <c r="AS77" s="395"/>
      <c r="AT77" s="206"/>
      <c r="AU77" s="206"/>
      <c r="AY77" s="206"/>
      <c r="AZ77" s="395"/>
      <c r="BA77" s="395"/>
      <c r="BB77" s="395"/>
      <c r="BC77" s="395"/>
      <c r="BD77" s="395"/>
      <c r="BE77" s="395"/>
      <c r="BF77" s="395"/>
      <c r="BG77" s="206"/>
      <c r="BH77" s="206"/>
      <c r="BI77" s="206"/>
      <c r="BY77" s="39"/>
      <c r="BZ77" s="39"/>
      <c r="CA77" s="30"/>
      <c r="CB77" s="30"/>
      <c r="CC77" s="30"/>
      <c r="CD77" s="30"/>
      <c r="CE77" s="30"/>
      <c r="CF77" s="30"/>
      <c r="CG77" s="30"/>
      <c r="CH77" s="30"/>
      <c r="CI77" s="30"/>
      <c r="CJ77" s="30"/>
      <c r="CK77" s="30"/>
      <c r="CL77" s="30"/>
      <c r="CM77" s="30"/>
      <c r="CN77" s="30"/>
      <c r="CO77" s="30"/>
      <c r="CP77" s="30"/>
      <c r="CQ77" s="30"/>
      <c r="CR77" s="30"/>
      <c r="CS77" s="30"/>
    </row>
    <row r="78" spans="2:97" ht="15" customHeight="1">
      <c r="E78" s="206"/>
      <c r="F78" s="395"/>
      <c r="G78" s="395"/>
      <c r="H78" s="395"/>
      <c r="I78" s="395"/>
      <c r="J78" s="395"/>
      <c r="K78" s="395"/>
      <c r="L78" s="395"/>
      <c r="M78" s="206"/>
      <c r="N78" s="206"/>
      <c r="O78" s="206"/>
      <c r="P78" s="206"/>
      <c r="Q78" s="206"/>
      <c r="R78" s="395"/>
      <c r="S78" s="395"/>
      <c r="T78" s="395"/>
      <c r="U78" s="395"/>
      <c r="V78" s="395"/>
      <c r="W78" s="395"/>
      <c r="X78" s="395"/>
      <c r="Y78" s="395"/>
      <c r="Z78" s="395"/>
      <c r="AA78" s="206"/>
      <c r="AB78" s="206"/>
      <c r="AC78" s="395"/>
      <c r="AD78" s="206"/>
      <c r="AE78" s="206"/>
      <c r="AF78" s="206"/>
      <c r="AG78" s="206"/>
      <c r="AH78" s="206"/>
      <c r="AI78" s="395"/>
      <c r="AJ78" s="395"/>
      <c r="AK78" s="395"/>
      <c r="AL78" s="395"/>
      <c r="AM78" s="395"/>
      <c r="AN78" s="395"/>
      <c r="AO78" s="395"/>
      <c r="AP78" s="395"/>
      <c r="AQ78" s="395"/>
      <c r="AR78" s="206"/>
      <c r="AS78" s="395"/>
      <c r="AT78" s="206"/>
      <c r="AU78" s="206"/>
      <c r="AY78" s="206"/>
      <c r="AZ78" s="395"/>
      <c r="BA78" s="395"/>
      <c r="BB78" s="395"/>
      <c r="BC78" s="395"/>
      <c r="BD78" s="395"/>
      <c r="BE78" s="395"/>
      <c r="BF78" s="395"/>
      <c r="BG78" s="206"/>
      <c r="BH78" s="206"/>
      <c r="BI78" s="206"/>
      <c r="BY78" s="39"/>
      <c r="BZ78" s="39"/>
      <c r="CA78" s="30"/>
      <c r="CB78" s="30"/>
      <c r="CC78" s="30"/>
      <c r="CD78" s="30"/>
      <c r="CE78" s="30"/>
      <c r="CF78" s="30"/>
      <c r="CG78" s="30"/>
      <c r="CH78" s="30"/>
      <c r="CI78" s="30"/>
      <c r="CJ78" s="30"/>
      <c r="CK78" s="30"/>
      <c r="CL78" s="30"/>
      <c r="CM78" s="30"/>
      <c r="CN78" s="30"/>
      <c r="CO78" s="30"/>
      <c r="CP78" s="30"/>
      <c r="CQ78" s="30"/>
      <c r="CR78" s="30"/>
      <c r="CS78" s="30"/>
    </row>
    <row r="79" spans="2:97" ht="15" hidden="1" customHeight="1">
      <c r="B79" s="585">
        <v>1</v>
      </c>
      <c r="C79" s="585">
        <v>1</v>
      </c>
      <c r="BY79" s="39"/>
      <c r="BZ79" s="39"/>
      <c r="CA79" s="30"/>
      <c r="CB79" s="30"/>
      <c r="CC79" s="30"/>
      <c r="CD79" s="30"/>
      <c r="CE79" s="30"/>
      <c r="CF79" s="30"/>
      <c r="CG79" s="30"/>
      <c r="CH79" s="30"/>
      <c r="CI79" s="30"/>
      <c r="CJ79" s="30"/>
      <c r="CK79" s="30"/>
      <c r="CL79" s="30"/>
      <c r="CM79" s="30"/>
      <c r="CN79" s="30"/>
      <c r="CO79" s="30"/>
      <c r="CP79" s="30"/>
      <c r="CQ79" s="30"/>
      <c r="CR79" s="30"/>
      <c r="CS79" s="30"/>
    </row>
    <row r="80" spans="2:97" ht="15" hidden="1" customHeight="1">
      <c r="B80" s="585">
        <v>2</v>
      </c>
      <c r="C80" s="585">
        <v>2</v>
      </c>
      <c r="BY80" s="39"/>
      <c r="BZ80" s="39"/>
      <c r="CA80" s="30"/>
      <c r="CB80" s="30"/>
      <c r="CC80" s="30"/>
      <c r="CD80" s="30"/>
      <c r="CE80" s="30"/>
      <c r="CF80" s="30"/>
      <c r="CG80" s="30"/>
      <c r="CH80" s="30"/>
      <c r="CI80" s="30"/>
      <c r="CJ80" s="30"/>
      <c r="CK80" s="30"/>
      <c r="CL80" s="30"/>
      <c r="CM80" s="30"/>
      <c r="CN80" s="30"/>
      <c r="CO80" s="30"/>
      <c r="CP80" s="30"/>
      <c r="CQ80" s="30"/>
      <c r="CR80" s="30"/>
      <c r="CS80" s="30"/>
    </row>
    <row r="81" spans="2:97" ht="15" hidden="1" customHeight="1">
      <c r="B81" s="585">
        <v>3</v>
      </c>
      <c r="C81" s="585">
        <v>3</v>
      </c>
      <c r="BY81" s="39"/>
      <c r="BZ81" s="39"/>
      <c r="CA81" s="30"/>
      <c r="CB81" s="30"/>
      <c r="CC81" s="30"/>
      <c r="CD81" s="30"/>
      <c r="CE81" s="30"/>
      <c r="CF81" s="30"/>
      <c r="CG81" s="30"/>
      <c r="CH81" s="30"/>
      <c r="CI81" s="30"/>
      <c r="CJ81" s="30"/>
      <c r="CK81" s="30"/>
      <c r="CL81" s="30"/>
      <c r="CM81" s="30"/>
      <c r="CN81" s="30"/>
      <c r="CO81" s="30"/>
      <c r="CP81" s="30"/>
      <c r="CQ81" s="30"/>
      <c r="CR81" s="30"/>
      <c r="CS81" s="30"/>
    </row>
    <row r="82" spans="2:97" ht="15" hidden="1" customHeight="1">
      <c r="B82" s="585">
        <v>4</v>
      </c>
      <c r="C82" s="585">
        <v>4</v>
      </c>
      <c r="BY82" s="39"/>
      <c r="BZ82" s="39"/>
      <c r="CA82" s="30"/>
      <c r="CB82" s="30"/>
      <c r="CC82" s="30"/>
      <c r="CD82" s="30"/>
      <c r="CE82" s="30"/>
      <c r="CF82" s="30"/>
      <c r="CG82" s="30"/>
      <c r="CH82" s="30"/>
      <c r="CI82" s="30"/>
      <c r="CJ82" s="30"/>
      <c r="CK82" s="30"/>
      <c r="CL82" s="30"/>
      <c r="CM82" s="30"/>
      <c r="CN82" s="30"/>
      <c r="CO82" s="30"/>
      <c r="CP82" s="30"/>
      <c r="CQ82" s="30"/>
      <c r="CR82" s="30"/>
      <c r="CS82" s="30"/>
    </row>
    <row r="83" spans="2:97" ht="15" hidden="1" customHeight="1">
      <c r="B83" s="585">
        <v>5</v>
      </c>
      <c r="C83" s="585">
        <v>5</v>
      </c>
      <c r="BY83" s="39"/>
      <c r="BZ83" s="39"/>
      <c r="CA83" s="30"/>
      <c r="CB83" s="30"/>
      <c r="CC83" s="30"/>
      <c r="CD83" s="30"/>
      <c r="CE83" s="30"/>
      <c r="CF83" s="30"/>
      <c r="CG83" s="30"/>
      <c r="CH83" s="30"/>
      <c r="CI83" s="30"/>
      <c r="CJ83" s="30"/>
      <c r="CK83" s="30"/>
      <c r="CL83" s="30"/>
      <c r="CM83" s="30"/>
      <c r="CN83" s="30"/>
      <c r="CO83" s="30"/>
      <c r="CP83" s="30"/>
      <c r="CQ83" s="30"/>
      <c r="CR83" s="30"/>
      <c r="CS83" s="30"/>
    </row>
    <row r="84" spans="2:97" ht="15" hidden="1" customHeight="1">
      <c r="B84" s="585">
        <v>6</v>
      </c>
      <c r="C84" s="585">
        <v>6</v>
      </c>
      <c r="BY84" s="39"/>
      <c r="BZ84" s="39"/>
      <c r="CA84" s="30"/>
      <c r="CB84" s="30"/>
      <c r="CC84" s="30"/>
      <c r="CD84" s="30"/>
      <c r="CE84" s="30"/>
      <c r="CF84" s="30"/>
      <c r="CG84" s="30"/>
      <c r="CH84" s="30"/>
      <c r="CI84" s="30"/>
      <c r="CJ84" s="30"/>
      <c r="CK84" s="30"/>
      <c r="CL84" s="30"/>
      <c r="CM84" s="30"/>
      <c r="CN84" s="30"/>
      <c r="CO84" s="30"/>
      <c r="CP84" s="30"/>
      <c r="CQ84" s="30"/>
      <c r="CR84" s="30"/>
      <c r="CS84" s="30"/>
    </row>
    <row r="85" spans="2:97" ht="15" hidden="1" customHeight="1">
      <c r="B85" s="585">
        <v>7</v>
      </c>
      <c r="C85" s="585">
        <v>7</v>
      </c>
      <c r="BY85" s="39"/>
      <c r="BZ85" s="39"/>
      <c r="CA85" s="30"/>
      <c r="CB85" s="30"/>
      <c r="CC85" s="30"/>
      <c r="CD85" s="30"/>
      <c r="CE85" s="30"/>
      <c r="CF85" s="30"/>
      <c r="CG85" s="30"/>
      <c r="CH85" s="30"/>
      <c r="CI85" s="30"/>
      <c r="CJ85" s="30"/>
      <c r="CK85" s="30"/>
      <c r="CL85" s="30"/>
      <c r="CM85" s="30"/>
      <c r="CN85" s="30"/>
      <c r="CO85" s="30"/>
      <c r="CP85" s="30"/>
      <c r="CQ85" s="30"/>
      <c r="CR85" s="30"/>
      <c r="CS85" s="30"/>
    </row>
    <row r="86" spans="2:97" ht="15" hidden="1" customHeight="1">
      <c r="B86" s="585">
        <v>8</v>
      </c>
      <c r="C86" s="585">
        <v>8</v>
      </c>
      <c r="BY86" s="39"/>
      <c r="BZ86" s="39"/>
      <c r="CA86" s="30"/>
      <c r="CB86" s="30"/>
      <c r="CC86" s="30"/>
      <c r="CD86" s="30"/>
      <c r="CE86" s="30"/>
      <c r="CF86" s="30"/>
      <c r="CG86" s="30"/>
      <c r="CH86" s="30"/>
      <c r="CI86" s="30"/>
      <c r="CJ86" s="30"/>
      <c r="CK86" s="30"/>
      <c r="CL86" s="30"/>
      <c r="CM86" s="30"/>
      <c r="CN86" s="30"/>
      <c r="CO86" s="30"/>
      <c r="CP86" s="30"/>
      <c r="CQ86" s="30"/>
      <c r="CR86" s="30"/>
      <c r="CS86" s="30"/>
    </row>
    <row r="87" spans="2:97" ht="15" hidden="1" customHeight="1">
      <c r="B87" s="585">
        <v>9</v>
      </c>
      <c r="C87" s="585">
        <v>9</v>
      </c>
      <c r="BY87" s="39"/>
      <c r="BZ87" s="39"/>
      <c r="CA87" s="30"/>
      <c r="CB87" s="30"/>
      <c r="CC87" s="30"/>
      <c r="CD87" s="30"/>
      <c r="CE87" s="30"/>
      <c r="CF87" s="30"/>
      <c r="CG87" s="30"/>
      <c r="CH87" s="30"/>
      <c r="CI87" s="30"/>
      <c r="CJ87" s="30"/>
      <c r="CK87" s="30"/>
      <c r="CL87" s="30"/>
      <c r="CM87" s="30"/>
      <c r="CN87" s="30"/>
      <c r="CO87" s="30"/>
      <c r="CP87" s="30"/>
      <c r="CQ87" s="30"/>
      <c r="CR87" s="30"/>
      <c r="CS87" s="30"/>
    </row>
    <row r="88" spans="2:97" ht="15" hidden="1" customHeight="1">
      <c r="B88" s="585">
        <v>10</v>
      </c>
      <c r="C88" s="585">
        <v>10</v>
      </c>
      <c r="BY88" s="39"/>
      <c r="BZ88" s="39"/>
      <c r="CA88" s="30"/>
      <c r="CB88" s="30"/>
      <c r="CC88" s="30"/>
      <c r="CD88" s="30"/>
      <c r="CE88" s="30"/>
      <c r="CF88" s="30"/>
      <c r="CG88" s="30"/>
      <c r="CH88" s="30"/>
      <c r="CI88" s="30"/>
      <c r="CJ88" s="30"/>
      <c r="CK88" s="30"/>
      <c r="CL88" s="30"/>
      <c r="CM88" s="30"/>
      <c r="CN88" s="30"/>
      <c r="CO88" s="30"/>
      <c r="CP88" s="30"/>
      <c r="CQ88" s="30"/>
      <c r="CR88" s="30"/>
      <c r="CS88" s="30"/>
    </row>
    <row r="89" spans="2:97" ht="15" hidden="1" customHeight="1">
      <c r="B89" s="585"/>
      <c r="C89" s="585">
        <v>11</v>
      </c>
      <c r="BY89" s="39"/>
      <c r="BZ89" s="39"/>
      <c r="CA89" s="30"/>
      <c r="CB89" s="30"/>
      <c r="CC89" s="30"/>
      <c r="CD89" s="30"/>
      <c r="CE89" s="30"/>
      <c r="CF89" s="30"/>
      <c r="CG89" s="30"/>
      <c r="CH89" s="30"/>
      <c r="CI89" s="30"/>
      <c r="CJ89" s="30"/>
      <c r="CK89" s="30"/>
      <c r="CL89" s="30"/>
      <c r="CM89" s="30"/>
      <c r="CN89" s="30"/>
      <c r="CO89" s="30"/>
      <c r="CP89" s="30"/>
      <c r="CQ89" s="30"/>
      <c r="CR89" s="30"/>
      <c r="CS89" s="30"/>
    </row>
    <row r="90" spans="2:97" ht="15" hidden="1" customHeight="1">
      <c r="B90" s="585"/>
      <c r="C90" s="585">
        <v>12</v>
      </c>
      <c r="BY90" s="39"/>
      <c r="BZ90" s="39"/>
      <c r="CA90" s="30"/>
      <c r="CB90" s="30"/>
      <c r="CC90" s="30"/>
      <c r="CD90" s="30"/>
      <c r="CE90" s="30"/>
      <c r="CF90" s="30"/>
      <c r="CG90" s="30"/>
      <c r="CH90" s="30"/>
      <c r="CI90" s="30"/>
      <c r="CJ90" s="30"/>
      <c r="CK90" s="30"/>
      <c r="CL90" s="30"/>
      <c r="CM90" s="30"/>
      <c r="CN90" s="30"/>
      <c r="CO90" s="30"/>
      <c r="CP90" s="30"/>
      <c r="CQ90" s="30"/>
      <c r="CR90" s="30"/>
      <c r="CS90" s="30"/>
    </row>
    <row r="91" spans="2:97" ht="15" hidden="1" customHeight="1">
      <c r="B91" s="585"/>
      <c r="C91" s="585">
        <v>13</v>
      </c>
      <c r="BY91" s="39"/>
      <c r="BZ91" s="39"/>
      <c r="CA91" s="30"/>
      <c r="CB91" s="30"/>
      <c r="CC91" s="30"/>
      <c r="CD91" s="30"/>
      <c r="CE91" s="30"/>
      <c r="CF91" s="30"/>
      <c r="CG91" s="30"/>
      <c r="CH91" s="30"/>
      <c r="CI91" s="30"/>
      <c r="CJ91" s="30"/>
      <c r="CK91" s="30"/>
      <c r="CL91" s="30"/>
      <c r="CM91" s="30"/>
      <c r="CN91" s="30"/>
      <c r="CO91" s="30"/>
      <c r="CP91" s="30"/>
      <c r="CQ91" s="30"/>
      <c r="CR91" s="30"/>
      <c r="CS91" s="30"/>
    </row>
    <row r="92" spans="2:97" ht="15" hidden="1" customHeight="1">
      <c r="B92" s="585"/>
      <c r="C92" s="585">
        <v>14</v>
      </c>
      <c r="BY92" s="39"/>
      <c r="BZ92" s="39"/>
      <c r="CA92" s="30"/>
      <c r="CB92" s="30"/>
      <c r="CC92" s="30"/>
      <c r="CD92" s="30"/>
      <c r="CE92" s="30"/>
      <c r="CF92" s="30"/>
      <c r="CG92" s="30"/>
      <c r="CH92" s="30"/>
      <c r="CI92" s="30"/>
      <c r="CJ92" s="30"/>
      <c r="CK92" s="30"/>
      <c r="CL92" s="30"/>
      <c r="CM92" s="30"/>
      <c r="CN92" s="30"/>
      <c r="CO92" s="30"/>
      <c r="CP92" s="30"/>
      <c r="CQ92" s="30"/>
      <c r="CR92" s="30"/>
      <c r="CS92" s="30"/>
    </row>
    <row r="93" spans="2:97" ht="15" hidden="1" customHeight="1">
      <c r="B93" s="585"/>
      <c r="C93" s="585">
        <v>15</v>
      </c>
      <c r="BY93" s="39"/>
      <c r="BZ93" s="39"/>
      <c r="CA93" s="30"/>
      <c r="CB93" s="30"/>
      <c r="CC93" s="30"/>
      <c r="CD93" s="30"/>
      <c r="CE93" s="30"/>
      <c r="CF93" s="30"/>
      <c r="CG93" s="30"/>
      <c r="CH93" s="30"/>
      <c r="CI93" s="30"/>
      <c r="CJ93" s="30"/>
      <c r="CK93" s="30"/>
      <c r="CL93" s="30"/>
      <c r="CM93" s="30"/>
      <c r="CN93" s="30"/>
      <c r="CO93" s="30"/>
      <c r="CP93" s="30"/>
      <c r="CQ93" s="30"/>
      <c r="CR93" s="30"/>
      <c r="CS93" s="30"/>
    </row>
    <row r="94" spans="2:97" ht="15" customHeight="1">
      <c r="BY94" s="39"/>
      <c r="BZ94" s="39"/>
      <c r="CA94" s="30"/>
      <c r="CB94" s="30"/>
      <c r="CC94" s="30"/>
      <c r="CD94" s="30"/>
      <c r="CE94" s="30"/>
      <c r="CF94" s="30"/>
      <c r="CG94" s="30"/>
      <c r="CH94" s="30"/>
      <c r="CI94" s="30"/>
      <c r="CJ94" s="30"/>
      <c r="CK94" s="30"/>
      <c r="CL94" s="30"/>
      <c r="CM94" s="30"/>
      <c r="CN94" s="30"/>
      <c r="CO94" s="30"/>
      <c r="CP94" s="30"/>
      <c r="CQ94" s="30"/>
      <c r="CR94" s="30"/>
      <c r="CS94" s="30"/>
    </row>
    <row r="95" spans="2:97" ht="15" customHeight="1">
      <c r="BY95" s="39"/>
      <c r="BZ95" s="39"/>
      <c r="CA95" s="30"/>
      <c r="CB95" s="30"/>
      <c r="CC95" s="30"/>
      <c r="CD95" s="30"/>
      <c r="CE95" s="30"/>
      <c r="CF95" s="30"/>
      <c r="CG95" s="30"/>
      <c r="CH95" s="30"/>
      <c r="CI95" s="30"/>
      <c r="CJ95" s="30"/>
      <c r="CK95" s="30"/>
      <c r="CL95" s="30"/>
      <c r="CM95" s="30"/>
      <c r="CN95" s="30"/>
      <c r="CO95" s="30"/>
      <c r="CP95" s="30"/>
      <c r="CQ95" s="30"/>
      <c r="CR95" s="30"/>
      <c r="CS95" s="30"/>
    </row>
    <row r="96" spans="2:97" ht="15" customHeight="1">
      <c r="BY96" s="39"/>
      <c r="BZ96" s="39"/>
      <c r="CA96" s="30"/>
      <c r="CB96" s="30"/>
      <c r="CC96" s="30"/>
      <c r="CD96" s="30"/>
      <c r="CE96" s="30"/>
      <c r="CF96" s="30"/>
      <c r="CG96" s="30"/>
      <c r="CH96" s="30"/>
      <c r="CI96" s="30"/>
      <c r="CJ96" s="30"/>
      <c r="CK96" s="30"/>
      <c r="CL96" s="30"/>
      <c r="CM96" s="30"/>
      <c r="CN96" s="30"/>
      <c r="CO96" s="30"/>
      <c r="CP96" s="30"/>
      <c r="CQ96" s="30"/>
      <c r="CR96" s="30"/>
      <c r="CS96" s="30"/>
    </row>
    <row r="97" spans="77:97" ht="15" customHeight="1">
      <c r="BY97" s="39"/>
      <c r="BZ97" s="39"/>
      <c r="CA97" s="30"/>
      <c r="CB97" s="30"/>
      <c r="CC97" s="30"/>
      <c r="CD97" s="30"/>
      <c r="CE97" s="30"/>
      <c r="CF97" s="30"/>
      <c r="CG97" s="30"/>
      <c r="CH97" s="30"/>
      <c r="CI97" s="30"/>
      <c r="CJ97" s="30"/>
      <c r="CK97" s="30"/>
      <c r="CL97" s="30"/>
      <c r="CM97" s="30"/>
      <c r="CN97" s="30"/>
      <c r="CO97" s="30"/>
      <c r="CP97" s="30"/>
      <c r="CQ97" s="30"/>
      <c r="CR97" s="30"/>
      <c r="CS97" s="30"/>
    </row>
    <row r="98" spans="77:97" ht="15" customHeight="1">
      <c r="BY98" s="39"/>
      <c r="BZ98" s="39"/>
      <c r="CA98" s="30"/>
      <c r="CB98" s="30"/>
      <c r="CC98" s="30"/>
      <c r="CD98" s="30"/>
      <c r="CE98" s="30"/>
      <c r="CF98" s="30"/>
      <c r="CG98" s="30"/>
      <c r="CH98" s="30"/>
      <c r="CI98" s="30"/>
      <c r="CJ98" s="30"/>
      <c r="CK98" s="30"/>
      <c r="CL98" s="30"/>
      <c r="CM98" s="30"/>
      <c r="CN98" s="30"/>
      <c r="CO98" s="30"/>
      <c r="CP98" s="30"/>
      <c r="CQ98" s="30"/>
      <c r="CR98" s="30"/>
      <c r="CS98" s="30"/>
    </row>
    <row r="99" spans="77:97" ht="15" customHeight="1">
      <c r="BY99" s="39"/>
      <c r="BZ99" s="39"/>
      <c r="CA99" s="30"/>
      <c r="CB99" s="30"/>
      <c r="CC99" s="30"/>
      <c r="CD99" s="30"/>
      <c r="CE99" s="30"/>
      <c r="CF99" s="30"/>
      <c r="CG99" s="30"/>
      <c r="CH99" s="30"/>
      <c r="CI99" s="30"/>
      <c r="CJ99" s="30"/>
      <c r="CK99" s="30"/>
      <c r="CL99" s="30"/>
      <c r="CM99" s="30"/>
      <c r="CN99" s="30"/>
      <c r="CO99" s="30"/>
      <c r="CP99" s="30"/>
      <c r="CQ99" s="30"/>
      <c r="CR99" s="30"/>
      <c r="CS99" s="30"/>
    </row>
    <row r="100" spans="77:97" ht="15" customHeight="1">
      <c r="BY100" s="39"/>
      <c r="BZ100" s="39"/>
      <c r="CA100" s="30"/>
      <c r="CB100" s="30"/>
      <c r="CC100" s="30"/>
      <c r="CD100" s="30"/>
      <c r="CE100" s="30"/>
      <c r="CF100" s="30"/>
      <c r="CG100" s="30"/>
      <c r="CH100" s="30"/>
      <c r="CI100" s="30"/>
      <c r="CJ100" s="30"/>
      <c r="CK100" s="30"/>
      <c r="CL100" s="30"/>
      <c r="CM100" s="30"/>
      <c r="CN100" s="30"/>
      <c r="CO100" s="30"/>
      <c r="CP100" s="30"/>
      <c r="CQ100" s="30"/>
      <c r="CR100" s="30"/>
      <c r="CS100" s="30"/>
    </row>
    <row r="101" spans="77:97" ht="15" customHeight="1">
      <c r="BY101" s="39"/>
      <c r="BZ101" s="39"/>
      <c r="CA101" s="30"/>
      <c r="CB101" s="30"/>
      <c r="CC101" s="30"/>
      <c r="CD101" s="30"/>
      <c r="CE101" s="30"/>
      <c r="CF101" s="30"/>
      <c r="CG101" s="30"/>
      <c r="CH101" s="30"/>
      <c r="CI101" s="30"/>
      <c r="CJ101" s="30"/>
      <c r="CK101" s="30"/>
      <c r="CL101" s="30"/>
      <c r="CM101" s="30"/>
      <c r="CN101" s="30"/>
      <c r="CO101" s="30"/>
      <c r="CP101" s="30"/>
      <c r="CQ101" s="30"/>
      <c r="CR101" s="30"/>
      <c r="CS101" s="30"/>
    </row>
    <row r="102" spans="77:97" ht="15" customHeight="1">
      <c r="BY102" s="39"/>
      <c r="BZ102" s="39"/>
      <c r="CA102" s="30"/>
      <c r="CB102" s="30"/>
      <c r="CC102" s="30"/>
      <c r="CD102" s="30"/>
      <c r="CE102" s="30"/>
      <c r="CF102" s="30"/>
      <c r="CG102" s="30"/>
      <c r="CH102" s="30"/>
      <c r="CI102" s="30"/>
      <c r="CJ102" s="30"/>
      <c r="CK102" s="30"/>
      <c r="CL102" s="30"/>
      <c r="CM102" s="30"/>
      <c r="CN102" s="30"/>
      <c r="CO102" s="30"/>
      <c r="CP102" s="30"/>
      <c r="CQ102" s="30"/>
      <c r="CR102" s="30"/>
      <c r="CS102" s="30"/>
    </row>
    <row r="103" spans="77:97" ht="15" customHeight="1">
      <c r="BY103" s="39"/>
      <c r="BZ103" s="39"/>
      <c r="CA103" s="30"/>
      <c r="CB103" s="30"/>
      <c r="CC103" s="30"/>
      <c r="CD103" s="30"/>
      <c r="CE103" s="30"/>
      <c r="CF103" s="30"/>
      <c r="CG103" s="30"/>
      <c r="CH103" s="30"/>
      <c r="CI103" s="30"/>
      <c r="CJ103" s="30"/>
      <c r="CK103" s="30"/>
      <c r="CL103" s="30"/>
      <c r="CM103" s="30"/>
      <c r="CN103" s="30"/>
      <c r="CO103" s="30"/>
      <c r="CP103" s="30"/>
      <c r="CQ103" s="30"/>
      <c r="CR103" s="30"/>
      <c r="CS103" s="30"/>
    </row>
    <row r="104" spans="77:97" ht="15" customHeight="1">
      <c r="BY104" s="39"/>
      <c r="BZ104" s="39"/>
      <c r="CA104" s="30"/>
      <c r="CB104" s="30"/>
      <c r="CC104" s="30"/>
      <c r="CD104" s="30"/>
      <c r="CE104" s="30"/>
      <c r="CF104" s="30"/>
      <c r="CG104" s="30"/>
      <c r="CH104" s="30"/>
      <c r="CI104" s="30"/>
      <c r="CJ104" s="30"/>
      <c r="CK104" s="30"/>
      <c r="CL104" s="30"/>
      <c r="CM104" s="30"/>
      <c r="CN104" s="30"/>
      <c r="CO104" s="30"/>
      <c r="CP104" s="30"/>
      <c r="CQ104" s="30"/>
      <c r="CR104" s="30"/>
      <c r="CS104" s="30"/>
    </row>
    <row r="105" spans="77:97" ht="15" customHeight="1">
      <c r="BY105" s="39"/>
      <c r="BZ105" s="39"/>
      <c r="CA105" s="30"/>
      <c r="CB105" s="30"/>
      <c r="CC105" s="30"/>
      <c r="CD105" s="30"/>
      <c r="CE105" s="30"/>
      <c r="CF105" s="30"/>
      <c r="CG105" s="30"/>
      <c r="CH105" s="30"/>
      <c r="CI105" s="30"/>
      <c r="CJ105" s="30"/>
      <c r="CK105" s="30"/>
      <c r="CL105" s="30"/>
      <c r="CM105" s="30"/>
      <c r="CN105" s="30"/>
      <c r="CO105" s="30"/>
      <c r="CP105" s="30"/>
      <c r="CQ105" s="30"/>
      <c r="CR105" s="30"/>
      <c r="CS105" s="30"/>
    </row>
    <row r="106" spans="77:97" ht="15" customHeight="1">
      <c r="BY106" s="39"/>
      <c r="BZ106" s="39"/>
      <c r="CA106" s="30"/>
      <c r="CB106" s="30"/>
      <c r="CC106" s="30"/>
      <c r="CD106" s="30"/>
      <c r="CE106" s="30"/>
      <c r="CF106" s="30"/>
      <c r="CG106" s="30"/>
      <c r="CH106" s="30"/>
      <c r="CI106" s="30"/>
      <c r="CJ106" s="30"/>
      <c r="CK106" s="30"/>
      <c r="CL106" s="30"/>
      <c r="CM106" s="30"/>
      <c r="CN106" s="30"/>
      <c r="CO106" s="30"/>
      <c r="CP106" s="30"/>
      <c r="CQ106" s="30"/>
      <c r="CR106" s="30"/>
      <c r="CS106" s="30"/>
    </row>
    <row r="107" spans="77:97" ht="15" customHeight="1">
      <c r="BY107" s="39"/>
      <c r="BZ107" s="39"/>
      <c r="CA107" s="30"/>
      <c r="CB107" s="30"/>
      <c r="CC107" s="30"/>
      <c r="CD107" s="30"/>
      <c r="CE107" s="30"/>
      <c r="CF107" s="30"/>
      <c r="CG107" s="30"/>
      <c r="CH107" s="30"/>
      <c r="CI107" s="30"/>
      <c r="CJ107" s="30"/>
      <c r="CK107" s="30"/>
      <c r="CL107" s="30"/>
      <c r="CM107" s="30"/>
      <c r="CN107" s="30"/>
      <c r="CO107" s="30"/>
      <c r="CP107" s="30"/>
      <c r="CQ107" s="30"/>
      <c r="CR107" s="30"/>
      <c r="CS107" s="30"/>
    </row>
    <row r="108" spans="77:97" ht="15" customHeight="1">
      <c r="BY108" s="39"/>
      <c r="BZ108" s="39"/>
      <c r="CA108" s="30"/>
      <c r="CB108" s="30"/>
      <c r="CC108" s="30"/>
      <c r="CD108" s="30"/>
      <c r="CE108" s="30"/>
      <c r="CF108" s="30"/>
      <c r="CG108" s="30"/>
      <c r="CH108" s="30"/>
      <c r="CI108" s="30"/>
      <c r="CJ108" s="30"/>
      <c r="CK108" s="30"/>
      <c r="CL108" s="30"/>
      <c r="CM108" s="30"/>
      <c r="CN108" s="30"/>
      <c r="CO108" s="30"/>
      <c r="CP108" s="30"/>
      <c r="CQ108" s="30"/>
      <c r="CR108" s="30"/>
      <c r="CS108" s="30"/>
    </row>
    <row r="109" spans="77:97" ht="15" customHeight="1">
      <c r="BY109" s="39"/>
      <c r="BZ109" s="39"/>
      <c r="CA109" s="30"/>
      <c r="CB109" s="30"/>
      <c r="CC109" s="30"/>
      <c r="CD109" s="30"/>
      <c r="CE109" s="30"/>
      <c r="CF109" s="30"/>
      <c r="CG109" s="30"/>
      <c r="CH109" s="30"/>
      <c r="CI109" s="30"/>
      <c r="CJ109" s="30"/>
      <c r="CK109" s="30"/>
      <c r="CL109" s="30"/>
      <c r="CM109" s="30"/>
      <c r="CN109" s="30"/>
      <c r="CO109" s="30"/>
      <c r="CP109" s="30"/>
      <c r="CQ109" s="30"/>
      <c r="CR109" s="30"/>
      <c r="CS109" s="30"/>
    </row>
    <row r="110" spans="77:97" ht="15" customHeight="1">
      <c r="BY110" s="39"/>
      <c r="BZ110" s="39"/>
      <c r="CA110" s="30"/>
      <c r="CB110" s="30"/>
      <c r="CC110" s="30"/>
      <c r="CD110" s="30"/>
      <c r="CE110" s="30"/>
      <c r="CF110" s="30"/>
      <c r="CG110" s="30"/>
      <c r="CH110" s="30"/>
      <c r="CI110" s="30"/>
      <c r="CJ110" s="30"/>
      <c r="CK110" s="30"/>
      <c r="CL110" s="30"/>
      <c r="CM110" s="30"/>
      <c r="CN110" s="30"/>
      <c r="CO110" s="30"/>
      <c r="CP110" s="30"/>
      <c r="CQ110" s="30"/>
      <c r="CR110" s="30"/>
      <c r="CS110" s="30"/>
    </row>
    <row r="111" spans="77:97" ht="15" customHeight="1">
      <c r="BY111" s="39"/>
      <c r="BZ111" s="39"/>
      <c r="CA111" s="30"/>
      <c r="CB111" s="30"/>
      <c r="CC111" s="30"/>
      <c r="CD111" s="30"/>
      <c r="CE111" s="30"/>
      <c r="CF111" s="30"/>
      <c r="CG111" s="30"/>
      <c r="CH111" s="30"/>
      <c r="CI111" s="30"/>
      <c r="CJ111" s="30"/>
      <c r="CK111" s="30"/>
      <c r="CL111" s="30"/>
      <c r="CM111" s="30"/>
      <c r="CN111" s="30"/>
      <c r="CO111" s="30"/>
      <c r="CP111" s="30"/>
      <c r="CQ111" s="30"/>
      <c r="CR111" s="30"/>
      <c r="CS111" s="30"/>
    </row>
    <row r="112" spans="77:97" ht="15" customHeight="1">
      <c r="BY112" s="39"/>
      <c r="BZ112" s="39"/>
      <c r="CA112" s="30"/>
      <c r="CB112" s="30"/>
      <c r="CC112" s="30"/>
      <c r="CD112" s="30"/>
      <c r="CE112" s="30"/>
      <c r="CF112" s="30"/>
      <c r="CG112" s="30"/>
      <c r="CH112" s="30"/>
      <c r="CI112" s="30"/>
      <c r="CJ112" s="30"/>
      <c r="CK112" s="30"/>
      <c r="CL112" s="30"/>
      <c r="CM112" s="30"/>
      <c r="CN112" s="30"/>
      <c r="CO112" s="30"/>
      <c r="CP112" s="30"/>
      <c r="CQ112" s="30"/>
      <c r="CR112" s="30"/>
      <c r="CS112" s="30"/>
    </row>
    <row r="113" spans="77:97" ht="15" customHeight="1">
      <c r="BY113" s="39"/>
      <c r="BZ113" s="39"/>
      <c r="CA113" s="30"/>
      <c r="CB113" s="30"/>
      <c r="CC113" s="30"/>
      <c r="CD113" s="30"/>
      <c r="CE113" s="30"/>
      <c r="CF113" s="30"/>
      <c r="CG113" s="30"/>
      <c r="CH113" s="30"/>
      <c r="CI113" s="30"/>
      <c r="CJ113" s="30"/>
      <c r="CK113" s="30"/>
      <c r="CL113" s="30"/>
      <c r="CM113" s="30"/>
      <c r="CN113" s="30"/>
      <c r="CO113" s="30"/>
      <c r="CP113" s="30"/>
      <c r="CQ113" s="30"/>
      <c r="CR113" s="30"/>
      <c r="CS113" s="30"/>
    </row>
    <row r="114" spans="77:97" ht="15" customHeight="1">
      <c r="BY114" s="39"/>
      <c r="BZ114" s="39"/>
      <c r="CA114" s="30"/>
      <c r="CB114" s="30"/>
      <c r="CC114" s="30"/>
      <c r="CD114" s="30"/>
      <c r="CE114" s="30"/>
      <c r="CF114" s="30"/>
      <c r="CG114" s="30"/>
      <c r="CH114" s="30"/>
      <c r="CI114" s="30"/>
      <c r="CJ114" s="30"/>
      <c r="CK114" s="30"/>
      <c r="CL114" s="30"/>
      <c r="CM114" s="30"/>
      <c r="CN114" s="30"/>
      <c r="CO114" s="30"/>
      <c r="CP114" s="30"/>
      <c r="CQ114" s="30"/>
      <c r="CR114" s="30"/>
      <c r="CS114" s="30"/>
    </row>
  </sheetData>
  <sheetProtection autoFilter="0"/>
  <autoFilter ref="CA12:CB62"/>
  <mergeCells count="131">
    <mergeCell ref="AS7:AS12"/>
    <mergeCell ref="AI7:AI12"/>
    <mergeCell ref="AJ7:AJ12"/>
    <mergeCell ref="AK7:AK12"/>
    <mergeCell ref="AL7:AL12"/>
    <mergeCell ref="AM7:AM12"/>
    <mergeCell ref="AN7:AN12"/>
    <mergeCell ref="AO7:AO12"/>
    <mergeCell ref="AP7:AP12"/>
    <mergeCell ref="AQ7:AQ12"/>
    <mergeCell ref="M7:M12"/>
    <mergeCell ref="AH7:AH12"/>
    <mergeCell ref="I7:I12"/>
    <mergeCell ref="J7:J12"/>
    <mergeCell ref="K7:K12"/>
    <mergeCell ref="AC7:AC12"/>
    <mergeCell ref="R7:R12"/>
    <mergeCell ref="S7:S12"/>
    <mergeCell ref="T7:T12"/>
    <mergeCell ref="U7:U12"/>
    <mergeCell ref="V7:V12"/>
    <mergeCell ref="W7:W12"/>
    <mergeCell ref="X7:X12"/>
    <mergeCell ref="Y7:Y12"/>
    <mergeCell ref="Z7:Z12"/>
    <mergeCell ref="BB7:BB12"/>
    <mergeCell ref="BC7:BC12"/>
    <mergeCell ref="BD7:BD12"/>
    <mergeCell ref="BE7:BE12"/>
    <mergeCell ref="BF7:BF12"/>
    <mergeCell ref="AH6:AW6"/>
    <mergeCell ref="AU7:AU12"/>
    <mergeCell ref="BQ5:BQ12"/>
    <mergeCell ref="BU11:BU12"/>
    <mergeCell ref="BT11:BT12"/>
    <mergeCell ref="BP5:BP12"/>
    <mergeCell ref="BM5:BO5"/>
    <mergeCell ref="E5:BK5"/>
    <mergeCell ref="O7:O12"/>
    <mergeCell ref="N7:N12"/>
    <mergeCell ref="E7:E12"/>
    <mergeCell ref="AT7:AT12"/>
    <mergeCell ref="L7:L12"/>
    <mergeCell ref="F7:F12"/>
    <mergeCell ref="G7:G12"/>
    <mergeCell ref="H7:H12"/>
    <mergeCell ref="AY7:AY12"/>
    <mergeCell ref="BG7:BG12"/>
    <mergeCell ref="BH7:BH12"/>
    <mergeCell ref="B22:D22"/>
    <mergeCell ref="B21:D21"/>
    <mergeCell ref="CN2:CO3"/>
    <mergeCell ref="CL3:CM3"/>
    <mergeCell ref="CF3:CG3"/>
    <mergeCell ref="CH3:CI3"/>
    <mergeCell ref="CJ3:CK3"/>
    <mergeCell ref="CF2:CM2"/>
    <mergeCell ref="BO6:BO12"/>
    <mergeCell ref="AV7:AV12"/>
    <mergeCell ref="BM6:BM12"/>
    <mergeCell ref="AW7:AW12"/>
    <mergeCell ref="BN6:BN12"/>
    <mergeCell ref="AY6:BI6"/>
    <mergeCell ref="BI7:BI12"/>
    <mergeCell ref="BK7:BK12"/>
    <mergeCell ref="E3:BI4"/>
    <mergeCell ref="AR7:AR12"/>
    <mergeCell ref="CA10:CA12"/>
    <mergeCell ref="BR5:BR12"/>
    <mergeCell ref="BV10:BV12"/>
    <mergeCell ref="BT10:BU10"/>
    <mergeCell ref="AZ7:AZ12"/>
    <mergeCell ref="BA7:BA12"/>
    <mergeCell ref="B41:D41"/>
    <mergeCell ref="B40:D40"/>
    <mergeCell ref="Q66:AA66"/>
    <mergeCell ref="AE7:AE12"/>
    <mergeCell ref="AF7:AF12"/>
    <mergeCell ref="Q6:AF6"/>
    <mergeCell ref="Q7:Q12"/>
    <mergeCell ref="AB7:AB12"/>
    <mergeCell ref="AD7:AD12"/>
    <mergeCell ref="B39:D39"/>
    <mergeCell ref="B38:D38"/>
    <mergeCell ref="B37:D37"/>
    <mergeCell ref="B20:D20"/>
    <mergeCell ref="B19:D19"/>
    <mergeCell ref="B18:D18"/>
    <mergeCell ref="B17:D17"/>
    <mergeCell ref="B16:D16"/>
    <mergeCell ref="B15:D15"/>
    <mergeCell ref="B14:D14"/>
    <mergeCell ref="B13:D13"/>
    <mergeCell ref="B12:D12"/>
    <mergeCell ref="AA7:AA12"/>
    <mergeCell ref="E6:O6"/>
    <mergeCell ref="B23:D23"/>
    <mergeCell ref="B62:D62"/>
    <mergeCell ref="B61:D61"/>
    <mergeCell ref="B55:D55"/>
    <mergeCell ref="B54:D54"/>
    <mergeCell ref="B53:D53"/>
    <mergeCell ref="B52:D52"/>
    <mergeCell ref="B51:D51"/>
    <mergeCell ref="B50:D50"/>
    <mergeCell ref="B49:D49"/>
    <mergeCell ref="B60:D60"/>
    <mergeCell ref="B24:D24"/>
    <mergeCell ref="B28:D28"/>
    <mergeCell ref="B27:D27"/>
    <mergeCell ref="B26:D26"/>
    <mergeCell ref="B25:D25"/>
    <mergeCell ref="B56:D56"/>
    <mergeCell ref="B57:D57"/>
    <mergeCell ref="B58:D58"/>
    <mergeCell ref="B59:D59"/>
    <mergeCell ref="B48:D48"/>
    <mergeCell ref="B47:D47"/>
    <mergeCell ref="B46:D46"/>
    <mergeCell ref="B29:D29"/>
    <mergeCell ref="B45:D45"/>
    <mergeCell ref="B44:D44"/>
    <mergeCell ref="B43:D43"/>
    <mergeCell ref="B42:D42"/>
    <mergeCell ref="B31:D31"/>
    <mergeCell ref="B30:D30"/>
    <mergeCell ref="B36:D36"/>
    <mergeCell ref="B35:D35"/>
    <mergeCell ref="B34:D34"/>
    <mergeCell ref="B33:D33"/>
    <mergeCell ref="B32:D32"/>
  </mergeCells>
  <conditionalFormatting sqref="BM13:BN62">
    <cfRule type="cellIs" dxfId="21" priority="27" operator="lessThan">
      <formula>51</formula>
    </cfRule>
  </conditionalFormatting>
  <conditionalFormatting sqref="BK13:BK62 Q13:AF62 AH13:AW62 AY13:BI62 BM13:BV62 A13:O62">
    <cfRule type="expression" dxfId="20" priority="21">
      <formula>ROW()=CELL("Fila")</formula>
    </cfRule>
  </conditionalFormatting>
  <conditionalFormatting sqref="E7:N7 Q7:AE7 AH7:AV7 AY7:BH7 BP5:BS5 BM6:BQ12 BS6:BS10 BS11:BU12 BV10 E8:E12 M8:N12 Q8:Q12 AD8:AE12 AA8:AB12 AH8:AH12 AT8:AV12 AR8:AR12 AY8:AY12 BG8:BH12">
    <cfRule type="expression" dxfId="19" priority="20">
      <formula>COLUMN()=CELL("Columna")</formula>
    </cfRule>
  </conditionalFormatting>
  <conditionalFormatting sqref="CA13:CA62">
    <cfRule type="top10" dxfId="18" priority="653" bottom="1" rank="10"/>
  </conditionalFormatting>
  <conditionalFormatting sqref="BT13:BV62">
    <cfRule type="cellIs" dxfId="17" priority="4" operator="lessThan">
      <formula>51</formula>
    </cfRule>
  </conditionalFormatting>
  <conditionalFormatting sqref="BP13:BP62">
    <cfRule type="cellIs" dxfId="16" priority="3" operator="equal">
      <formula>"RETIRADO"</formula>
    </cfRule>
  </conditionalFormatting>
  <conditionalFormatting sqref="BQ13:BS62">
    <cfRule type="cellIs" dxfId="15" priority="2" operator="equal">
      <formula>"REPROBADO"</formula>
    </cfRule>
  </conditionalFormatting>
  <conditionalFormatting sqref="BR13:BR62">
    <cfRule type="top10" dxfId="14" priority="1" bottom="1" rank="10"/>
  </conditionalFormatting>
  <dataValidations count="5">
    <dataValidation type="decimal" allowBlank="1" showInputMessage="1" showErrorMessage="1" errorTitle="VALOR INCORRECTO" error="Solo se aceptan valores entre 1 y 5." sqref="BK13:BK62 AY13:BH62 E13:N62">
      <formula1>1</formula1>
      <formula2>5</formula2>
    </dataValidation>
    <dataValidation type="decimal" allowBlank="1" showInputMessage="1" showErrorMessage="1" errorTitle="VALOR INCORRECTO" error="Solo se aceptan valores entre 1 y 40." sqref="AH13:AV62">
      <formula1>1</formula1>
      <formula2>40</formula2>
    </dataValidation>
    <dataValidation type="decimal" allowBlank="1" showInputMessage="1" showErrorMessage="1" errorTitle="VALOR INCORRECTO" error="Solo se aceptan valores entre 1 y 45." sqref="Q13:AE62">
      <formula1>1</formula1>
      <formula2>45</formula2>
    </dataValidation>
    <dataValidation type="list" allowBlank="1" showInputMessage="1" showErrorMessage="1" sqref="C71 C74">
      <formula1>$B$79:$B$88</formula1>
    </dataValidation>
    <dataValidation type="list" allowBlank="1" showInputMessage="1" showErrorMessage="1" sqref="C72:C73">
      <formula1>$C$79:$C$93</formula1>
    </dataValidation>
  </dataValidations>
  <pageMargins left="0.78740157480314965" right="0.39370078740157483" top="0.39370078740157483" bottom="0.39370078740157483" header="0.31496062992125984" footer="0.31496062992125984"/>
  <pageSetup scale="48" fitToHeight="0" orientation="portrait" horizontalDpi="4294967294"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57"/>
  <sheetViews>
    <sheetView showGridLines="0" showRowColHeaders="0" zoomScale="85" zoomScaleNormal="85" workbookViewId="0">
      <selection activeCell="D3" sqref="D3"/>
    </sheetView>
  </sheetViews>
  <sheetFormatPr baseColWidth="10" defaultRowHeight="15.75"/>
  <cols>
    <col min="1" max="1" width="11" style="503" customWidth="1"/>
    <col min="2" max="2" width="35.5" style="503" customWidth="1"/>
    <col min="3" max="16384" width="11" style="503"/>
  </cols>
  <sheetData>
    <row r="1" spans="1:9" ht="18.75">
      <c r="A1" s="845" t="s">
        <v>326</v>
      </c>
      <c r="B1" s="845"/>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374</v>
      </c>
      <c r="E5" s="507"/>
      <c r="G5" s="509"/>
      <c r="H5" s="505"/>
    </row>
    <row r="7" spans="1:9" ht="20.25" customHeight="1">
      <c r="A7" s="574" t="s">
        <v>307</v>
      </c>
      <c r="B7" s="574" t="s">
        <v>325</v>
      </c>
      <c r="C7" s="574" t="s">
        <v>294</v>
      </c>
      <c r="D7" s="574" t="s">
        <v>382</v>
      </c>
    </row>
    <row r="8" spans="1:9">
      <c r="A8" s="502" t="s">
        <v>328</v>
      </c>
      <c r="B8" s="502" t="str">
        <f>IF(FILIACIÓN!B11="","",FILIACIÓN!B11)</f>
        <v/>
      </c>
      <c r="C8" s="538" t="str">
        <f>IFERROR('3ER TRIMESTRE'!BN13,"")</f>
        <v/>
      </c>
      <c r="D8" s="502" t="str">
        <f t="shared" ref="D8:D57" si="0">IFERROR(RANK(C8,$C$8:$C$57),"")</f>
        <v/>
      </c>
    </row>
    <row r="9" spans="1:9">
      <c r="A9" s="502" t="s">
        <v>329</v>
      </c>
      <c r="B9" s="502" t="str">
        <f>IF(FILIACIÓN!B12="","",FILIACIÓN!B12)</f>
        <v/>
      </c>
      <c r="C9" s="538" t="str">
        <f>IFERROR('3ER TRIMESTRE'!BN14,"")</f>
        <v/>
      </c>
      <c r="D9" s="502" t="str">
        <f t="shared" si="0"/>
        <v/>
      </c>
    </row>
    <row r="10" spans="1:9">
      <c r="A10" s="502" t="s">
        <v>330</v>
      </c>
      <c r="B10" s="502" t="str">
        <f>IF(FILIACIÓN!B13="","",FILIACIÓN!B13)</f>
        <v/>
      </c>
      <c r="C10" s="538" t="str">
        <f>IFERROR('3ER TRIMESTRE'!BN15,"")</f>
        <v/>
      </c>
      <c r="D10" s="502" t="str">
        <f t="shared" si="0"/>
        <v/>
      </c>
    </row>
    <row r="11" spans="1:9">
      <c r="A11" s="502" t="s">
        <v>331</v>
      </c>
      <c r="B11" s="502" t="str">
        <f>IF(FILIACIÓN!B14="","",FILIACIÓN!B14)</f>
        <v/>
      </c>
      <c r="C11" s="538" t="str">
        <f>IFERROR('3ER TRIMESTRE'!BN16,"")</f>
        <v/>
      </c>
      <c r="D11" s="502" t="str">
        <f t="shared" si="0"/>
        <v/>
      </c>
    </row>
    <row r="12" spans="1:9">
      <c r="A12" s="502" t="s">
        <v>332</v>
      </c>
      <c r="B12" s="502" t="str">
        <f>IF(FILIACIÓN!B15="","",FILIACIÓN!B15)</f>
        <v/>
      </c>
      <c r="C12" s="538" t="str">
        <f>IFERROR('3ER TRIMESTRE'!BN17,"")</f>
        <v/>
      </c>
      <c r="D12" s="502" t="str">
        <f t="shared" si="0"/>
        <v/>
      </c>
    </row>
    <row r="13" spans="1:9">
      <c r="A13" s="502" t="s">
        <v>333</v>
      </c>
      <c r="B13" s="502" t="str">
        <f>IF(FILIACIÓN!B16="","",FILIACIÓN!B16)</f>
        <v/>
      </c>
      <c r="C13" s="538" t="str">
        <f>IFERROR('3ER TRIMESTRE'!BN18,"")</f>
        <v/>
      </c>
      <c r="D13" s="502" t="str">
        <f t="shared" si="0"/>
        <v/>
      </c>
    </row>
    <row r="14" spans="1:9">
      <c r="A14" s="502" t="s">
        <v>334</v>
      </c>
      <c r="B14" s="502" t="str">
        <f>IF(FILIACIÓN!B17="","",FILIACIÓN!B17)</f>
        <v/>
      </c>
      <c r="C14" s="538" t="str">
        <f>IFERROR('3ER TRIMESTRE'!BN19,"")</f>
        <v/>
      </c>
      <c r="D14" s="502" t="str">
        <f t="shared" si="0"/>
        <v/>
      </c>
    </row>
    <row r="15" spans="1:9">
      <c r="A15" s="502" t="s">
        <v>335</v>
      </c>
      <c r="B15" s="502" t="str">
        <f>IF(FILIACIÓN!B18="","",FILIACIÓN!B18)</f>
        <v/>
      </c>
      <c r="C15" s="538" t="str">
        <f>IFERROR('3ER TRIMESTRE'!BN20,"")</f>
        <v/>
      </c>
      <c r="D15" s="502" t="str">
        <f t="shared" si="0"/>
        <v/>
      </c>
    </row>
    <row r="16" spans="1:9">
      <c r="A16" s="502" t="s">
        <v>336</v>
      </c>
      <c r="B16" s="502" t="str">
        <f>IF(FILIACIÓN!B19="","",FILIACIÓN!B19)</f>
        <v/>
      </c>
      <c r="C16" s="538" t="str">
        <f>IFERROR('3ER TRIMESTRE'!BN21,"")</f>
        <v/>
      </c>
      <c r="D16" s="502" t="str">
        <f t="shared" si="0"/>
        <v/>
      </c>
    </row>
    <row r="17" spans="1:4">
      <c r="A17" s="502" t="s">
        <v>337</v>
      </c>
      <c r="B17" s="502" t="str">
        <f>IF(FILIACIÓN!B20="","",FILIACIÓN!B20)</f>
        <v/>
      </c>
      <c r="C17" s="538" t="str">
        <f>IFERROR('3ER TRIMESTRE'!BN22,"")</f>
        <v/>
      </c>
      <c r="D17" s="502" t="str">
        <f t="shared" si="0"/>
        <v/>
      </c>
    </row>
    <row r="18" spans="1:4" hidden="1">
      <c r="A18" s="502" t="s">
        <v>338</v>
      </c>
      <c r="B18" s="502" t="str">
        <f>IF(FILIACIÓN!B21="","",FILIACIÓN!B21)</f>
        <v/>
      </c>
      <c r="C18" s="538" t="str">
        <f>IFERROR('3ER TRIMESTRE'!BN23,"")</f>
        <v/>
      </c>
      <c r="D18" s="502" t="str">
        <f t="shared" si="0"/>
        <v/>
      </c>
    </row>
    <row r="19" spans="1:4" hidden="1">
      <c r="A19" s="502" t="s">
        <v>339</v>
      </c>
      <c r="B19" s="502" t="str">
        <f>IF(FILIACIÓN!B22="","",FILIACIÓN!B22)</f>
        <v/>
      </c>
      <c r="C19" s="538" t="str">
        <f>IFERROR('3ER TRIMESTRE'!BN24,"")</f>
        <v/>
      </c>
      <c r="D19" s="502" t="str">
        <f t="shared" si="0"/>
        <v/>
      </c>
    </row>
    <row r="20" spans="1:4" hidden="1">
      <c r="A20" s="502" t="s">
        <v>340</v>
      </c>
      <c r="B20" s="502" t="str">
        <f>IF(FILIACIÓN!B23="","",FILIACIÓN!B23)</f>
        <v/>
      </c>
      <c r="C20" s="538" t="str">
        <f>IFERROR('3ER TRIMESTRE'!BN25,"")</f>
        <v/>
      </c>
      <c r="D20" s="502" t="str">
        <f t="shared" si="0"/>
        <v/>
      </c>
    </row>
    <row r="21" spans="1:4" hidden="1">
      <c r="A21" s="502" t="s">
        <v>341</v>
      </c>
      <c r="B21" s="502" t="str">
        <f>IF(FILIACIÓN!B24="","",FILIACIÓN!B24)</f>
        <v/>
      </c>
      <c r="C21" s="538" t="str">
        <f>IFERROR('3ER TRIMESTRE'!BN26,"")</f>
        <v/>
      </c>
      <c r="D21" s="502" t="str">
        <f t="shared" si="0"/>
        <v/>
      </c>
    </row>
    <row r="22" spans="1:4" hidden="1">
      <c r="A22" s="502" t="s">
        <v>342</v>
      </c>
      <c r="B22" s="502" t="str">
        <f>IF(FILIACIÓN!B25="","",FILIACIÓN!B25)</f>
        <v/>
      </c>
      <c r="C22" s="538" t="str">
        <f>IFERROR('3ER TRIMESTRE'!BN27,"")</f>
        <v/>
      </c>
      <c r="D22" s="502" t="str">
        <f t="shared" si="0"/>
        <v/>
      </c>
    </row>
    <row r="23" spans="1:4" hidden="1">
      <c r="A23" s="502" t="s">
        <v>343</v>
      </c>
      <c r="B23" s="502" t="str">
        <f>IF(FILIACIÓN!B26="","",FILIACIÓN!B26)</f>
        <v/>
      </c>
      <c r="C23" s="538" t="str">
        <f>IFERROR('3ER TRIMESTRE'!BN28,"")</f>
        <v/>
      </c>
      <c r="D23" s="502" t="str">
        <f t="shared" si="0"/>
        <v/>
      </c>
    </row>
    <row r="24" spans="1:4" hidden="1">
      <c r="A24" s="502" t="s">
        <v>344</v>
      </c>
      <c r="B24" s="502" t="str">
        <f>IF(FILIACIÓN!B27="","",FILIACIÓN!B27)</f>
        <v/>
      </c>
      <c r="C24" s="538" t="str">
        <f>IFERROR('3ER TRIMESTRE'!BN29,"")</f>
        <v/>
      </c>
      <c r="D24" s="502" t="str">
        <f t="shared" si="0"/>
        <v/>
      </c>
    </row>
    <row r="25" spans="1:4" hidden="1">
      <c r="A25" s="502" t="s">
        <v>345</v>
      </c>
      <c r="B25" s="502" t="str">
        <f>IF(FILIACIÓN!B28="","",FILIACIÓN!B28)</f>
        <v/>
      </c>
      <c r="C25" s="538" t="str">
        <f>IFERROR('3ER TRIMESTRE'!BN30,"")</f>
        <v/>
      </c>
      <c r="D25" s="502" t="str">
        <f t="shared" si="0"/>
        <v/>
      </c>
    </row>
    <row r="26" spans="1:4" hidden="1">
      <c r="A26" s="502" t="s">
        <v>346</v>
      </c>
      <c r="B26" s="502" t="str">
        <f>IF(FILIACIÓN!B29="","",FILIACIÓN!B29)</f>
        <v/>
      </c>
      <c r="C26" s="538" t="str">
        <f>IFERROR('3ER TRIMESTRE'!BN31,"")</f>
        <v/>
      </c>
      <c r="D26" s="502" t="str">
        <f t="shared" si="0"/>
        <v/>
      </c>
    </row>
    <row r="27" spans="1:4" hidden="1">
      <c r="A27" s="502" t="s">
        <v>347</v>
      </c>
      <c r="B27" s="502" t="str">
        <f>IF(FILIACIÓN!B30="","",FILIACIÓN!B30)</f>
        <v/>
      </c>
      <c r="C27" s="538" t="str">
        <f>IFERROR('3ER TRIMESTRE'!BN32,"")</f>
        <v/>
      </c>
      <c r="D27" s="502" t="str">
        <f t="shared" si="0"/>
        <v/>
      </c>
    </row>
    <row r="28" spans="1:4" hidden="1">
      <c r="A28" s="502" t="s">
        <v>348</v>
      </c>
      <c r="B28" s="502" t="str">
        <f>IF(FILIACIÓN!B31="","",FILIACIÓN!B31)</f>
        <v/>
      </c>
      <c r="C28" s="538" t="str">
        <f>IFERROR('3ER TRIMESTRE'!BN33,"")</f>
        <v/>
      </c>
      <c r="D28" s="502" t="str">
        <f t="shared" si="0"/>
        <v/>
      </c>
    </row>
    <row r="29" spans="1:4" hidden="1">
      <c r="A29" s="502" t="s">
        <v>349</v>
      </c>
      <c r="B29" s="502" t="str">
        <f>IF(FILIACIÓN!B32="","",FILIACIÓN!B32)</f>
        <v/>
      </c>
      <c r="C29" s="538" t="str">
        <f>IFERROR('3ER TRIMESTRE'!BN34,"")</f>
        <v/>
      </c>
      <c r="D29" s="502" t="str">
        <f t="shared" si="0"/>
        <v/>
      </c>
    </row>
    <row r="30" spans="1:4" hidden="1">
      <c r="A30" s="502" t="s">
        <v>350</v>
      </c>
      <c r="B30" s="502" t="str">
        <f>IF(FILIACIÓN!B33="","",FILIACIÓN!B33)</f>
        <v/>
      </c>
      <c r="C30" s="538" t="str">
        <f>IFERROR('3ER TRIMESTRE'!BN35,"")</f>
        <v/>
      </c>
      <c r="D30" s="502" t="str">
        <f t="shared" si="0"/>
        <v/>
      </c>
    </row>
    <row r="31" spans="1:4" hidden="1">
      <c r="A31" s="502" t="s">
        <v>351</v>
      </c>
      <c r="B31" s="502" t="str">
        <f>IF(FILIACIÓN!B34="","",FILIACIÓN!B34)</f>
        <v/>
      </c>
      <c r="C31" s="538" t="str">
        <f>IFERROR('3ER TRIMESTRE'!BN36,"")</f>
        <v/>
      </c>
      <c r="D31" s="502" t="str">
        <f t="shared" si="0"/>
        <v/>
      </c>
    </row>
    <row r="32" spans="1:4" hidden="1">
      <c r="A32" s="502" t="s">
        <v>352</v>
      </c>
      <c r="B32" s="502" t="str">
        <f>IF(FILIACIÓN!B35="","",FILIACIÓN!B35)</f>
        <v/>
      </c>
      <c r="C32" s="538" t="str">
        <f>IFERROR('3ER TRIMESTRE'!BN37,"")</f>
        <v/>
      </c>
      <c r="D32" s="502" t="str">
        <f t="shared" si="0"/>
        <v/>
      </c>
    </row>
    <row r="33" spans="1:4" hidden="1">
      <c r="A33" s="502" t="s">
        <v>353</v>
      </c>
      <c r="B33" s="502" t="str">
        <f>IF(FILIACIÓN!B36="","",FILIACIÓN!B36)</f>
        <v/>
      </c>
      <c r="C33" s="538" t="str">
        <f>IFERROR('3ER TRIMESTRE'!BN38,"")</f>
        <v/>
      </c>
      <c r="D33" s="502" t="str">
        <f t="shared" si="0"/>
        <v/>
      </c>
    </row>
    <row r="34" spans="1:4" hidden="1">
      <c r="A34" s="502" t="s">
        <v>354</v>
      </c>
      <c r="B34" s="502" t="str">
        <f>IF(FILIACIÓN!B37="","",FILIACIÓN!B37)</f>
        <v/>
      </c>
      <c r="C34" s="538" t="str">
        <f>IFERROR('3ER TRIMESTRE'!BN39,"")</f>
        <v/>
      </c>
      <c r="D34" s="502" t="str">
        <f t="shared" si="0"/>
        <v/>
      </c>
    </row>
    <row r="35" spans="1:4" hidden="1">
      <c r="A35" s="502" t="s">
        <v>355</v>
      </c>
      <c r="B35" s="502" t="str">
        <f>IF(FILIACIÓN!B38="","",FILIACIÓN!B38)</f>
        <v/>
      </c>
      <c r="C35" s="538" t="str">
        <f>IFERROR('3ER TRIMESTRE'!BN40,"")</f>
        <v/>
      </c>
      <c r="D35" s="502" t="str">
        <f t="shared" si="0"/>
        <v/>
      </c>
    </row>
    <row r="36" spans="1:4" hidden="1">
      <c r="A36" s="502" t="s">
        <v>356</v>
      </c>
      <c r="B36" s="502" t="str">
        <f>IF(FILIACIÓN!B39="","",FILIACIÓN!B39)</f>
        <v/>
      </c>
      <c r="C36" s="538" t="str">
        <f>IFERROR('3ER TRIMESTRE'!BN41,"")</f>
        <v/>
      </c>
      <c r="D36" s="502" t="str">
        <f t="shared" si="0"/>
        <v/>
      </c>
    </row>
    <row r="37" spans="1:4" hidden="1">
      <c r="A37" s="502" t="s">
        <v>357</v>
      </c>
      <c r="B37" s="502" t="str">
        <f>IF(FILIACIÓN!B40="","",FILIACIÓN!B40)</f>
        <v/>
      </c>
      <c r="C37" s="538" t="str">
        <f>IFERROR('3ER TRIMESTRE'!BN42,"")</f>
        <v/>
      </c>
      <c r="D37" s="502" t="str">
        <f t="shared" si="0"/>
        <v/>
      </c>
    </row>
    <row r="38" spans="1:4" hidden="1">
      <c r="A38" s="502" t="s">
        <v>358</v>
      </c>
      <c r="B38" s="502" t="str">
        <f>IF(FILIACIÓN!B41="","",FILIACIÓN!B41)</f>
        <v/>
      </c>
      <c r="C38" s="538" t="str">
        <f>IFERROR('3ER TRIMESTRE'!BN43,"")</f>
        <v/>
      </c>
      <c r="D38" s="502" t="str">
        <f t="shared" si="0"/>
        <v/>
      </c>
    </row>
    <row r="39" spans="1:4" hidden="1">
      <c r="A39" s="502" t="s">
        <v>359</v>
      </c>
      <c r="B39" s="502" t="str">
        <f>IF(FILIACIÓN!B42="","",FILIACIÓN!B42)</f>
        <v/>
      </c>
      <c r="C39" s="538" t="str">
        <f>IFERROR('3ER TRIMESTRE'!BN44,"")</f>
        <v/>
      </c>
      <c r="D39" s="502" t="str">
        <f t="shared" si="0"/>
        <v/>
      </c>
    </row>
    <row r="40" spans="1:4" hidden="1">
      <c r="A40" s="502" t="s">
        <v>360</v>
      </c>
      <c r="B40" s="502" t="str">
        <f>IF(FILIACIÓN!B43="","",FILIACIÓN!B43)</f>
        <v/>
      </c>
      <c r="C40" s="538" t="str">
        <f>IFERROR('3ER TRIMESTRE'!BN45,"")</f>
        <v/>
      </c>
      <c r="D40" s="502" t="str">
        <f t="shared" si="0"/>
        <v/>
      </c>
    </row>
    <row r="41" spans="1:4" hidden="1">
      <c r="A41" s="502" t="s">
        <v>361</v>
      </c>
      <c r="B41" s="502" t="str">
        <f>IF(FILIACIÓN!B44="","",FILIACIÓN!B44)</f>
        <v/>
      </c>
      <c r="C41" s="538" t="str">
        <f>IFERROR('3ER TRIMESTRE'!BN46,"")</f>
        <v/>
      </c>
      <c r="D41" s="502" t="str">
        <f t="shared" si="0"/>
        <v/>
      </c>
    </row>
    <row r="42" spans="1:4" hidden="1">
      <c r="A42" s="502" t="s">
        <v>362</v>
      </c>
      <c r="B42" s="502" t="str">
        <f>IF(FILIACIÓN!B45="","",FILIACIÓN!B45)</f>
        <v/>
      </c>
      <c r="C42" s="538" t="str">
        <f>IFERROR('3ER TRIMESTRE'!BN47,"")</f>
        <v/>
      </c>
      <c r="D42" s="502" t="str">
        <f t="shared" si="0"/>
        <v/>
      </c>
    </row>
    <row r="43" spans="1:4" hidden="1">
      <c r="A43" s="502" t="s">
        <v>363</v>
      </c>
      <c r="B43" s="502" t="str">
        <f>IF(FILIACIÓN!B46="","",FILIACIÓN!B46)</f>
        <v/>
      </c>
      <c r="C43" s="538" t="str">
        <f>IFERROR('3ER TRIMESTRE'!BN48,"")</f>
        <v/>
      </c>
      <c r="D43" s="502" t="str">
        <f t="shared" si="0"/>
        <v/>
      </c>
    </row>
    <row r="44" spans="1:4" hidden="1">
      <c r="A44" s="502" t="s">
        <v>364</v>
      </c>
      <c r="B44" s="502" t="str">
        <f>IF(FILIACIÓN!B47="","",FILIACIÓN!B47)</f>
        <v/>
      </c>
      <c r="C44" s="538" t="str">
        <f>IFERROR('3ER TRIMESTRE'!BN49,"")</f>
        <v/>
      </c>
      <c r="D44" s="502" t="str">
        <f t="shared" si="0"/>
        <v/>
      </c>
    </row>
    <row r="45" spans="1:4" hidden="1">
      <c r="A45" s="502" t="s">
        <v>365</v>
      </c>
      <c r="B45" s="502" t="str">
        <f>IF(FILIACIÓN!B48="","",FILIACIÓN!B48)</f>
        <v/>
      </c>
      <c r="C45" s="538" t="str">
        <f>IFERROR('3ER TRIMESTRE'!BN50,"")</f>
        <v/>
      </c>
      <c r="D45" s="502" t="str">
        <f t="shared" si="0"/>
        <v/>
      </c>
    </row>
    <row r="46" spans="1:4" hidden="1">
      <c r="A46" s="502" t="s">
        <v>366</v>
      </c>
      <c r="B46" s="502" t="str">
        <f>IF(FILIACIÓN!B49="","",FILIACIÓN!B49)</f>
        <v/>
      </c>
      <c r="C46" s="538" t="str">
        <f>IFERROR('3ER TRIMESTRE'!BN51,"")</f>
        <v/>
      </c>
      <c r="D46" s="502" t="str">
        <f t="shared" si="0"/>
        <v/>
      </c>
    </row>
    <row r="47" spans="1:4" hidden="1">
      <c r="A47" s="502" t="s">
        <v>367</v>
      </c>
      <c r="B47" s="502" t="str">
        <f>IF(FILIACIÓN!B50="","",FILIACIÓN!B50)</f>
        <v/>
      </c>
      <c r="C47" s="538" t="str">
        <f>IFERROR('3ER TRIMESTRE'!BN52,"")</f>
        <v/>
      </c>
      <c r="D47" s="502" t="str">
        <f t="shared" si="0"/>
        <v/>
      </c>
    </row>
    <row r="48" spans="1:4" hidden="1">
      <c r="A48" s="502" t="s">
        <v>368</v>
      </c>
      <c r="B48" s="502" t="str">
        <f>IF(FILIACIÓN!B51="","",FILIACIÓN!B51)</f>
        <v/>
      </c>
      <c r="C48" s="538" t="str">
        <f>IFERROR('3ER TRIMESTRE'!BN53,"")</f>
        <v/>
      </c>
      <c r="D48" s="502" t="str">
        <f t="shared" si="0"/>
        <v/>
      </c>
    </row>
    <row r="49" spans="1:4" hidden="1">
      <c r="A49" s="502" t="s">
        <v>369</v>
      </c>
      <c r="B49" s="502" t="str">
        <f>IF(FILIACIÓN!B52="","",FILIACIÓN!B52)</f>
        <v/>
      </c>
      <c r="C49" s="538" t="str">
        <f>IFERROR('3ER TRIMESTRE'!BN54,"")</f>
        <v/>
      </c>
      <c r="D49" s="502" t="str">
        <f t="shared" si="0"/>
        <v/>
      </c>
    </row>
    <row r="50" spans="1:4" hidden="1">
      <c r="A50" s="502" t="s">
        <v>370</v>
      </c>
      <c r="B50" s="502" t="str">
        <f>IF(FILIACIÓN!B53="","",FILIACIÓN!B53)</f>
        <v/>
      </c>
      <c r="C50" s="538" t="str">
        <f>IFERROR('3ER TRIMESTRE'!BN55,"")</f>
        <v/>
      </c>
      <c r="D50" s="502" t="str">
        <f t="shared" si="0"/>
        <v/>
      </c>
    </row>
    <row r="51" spans="1:4" hidden="1">
      <c r="A51" s="502" t="s">
        <v>371</v>
      </c>
      <c r="B51" s="502" t="str">
        <f>IF(FILIACIÓN!B54="","",FILIACIÓN!B54)</f>
        <v/>
      </c>
      <c r="C51" s="538" t="str">
        <f>IFERROR('3ER TRIMESTRE'!BN56,"")</f>
        <v/>
      </c>
      <c r="D51" s="502" t="str">
        <f t="shared" si="0"/>
        <v/>
      </c>
    </row>
    <row r="52" spans="1:4" hidden="1">
      <c r="A52" s="502" t="s">
        <v>372</v>
      </c>
      <c r="B52" s="502" t="str">
        <f>IF(FILIACIÓN!B55="","",FILIACIÓN!B55)</f>
        <v/>
      </c>
      <c r="C52" s="538" t="str">
        <f>IFERROR('3ER TRIMESTRE'!BN57,"")</f>
        <v/>
      </c>
      <c r="D52" s="502" t="str">
        <f t="shared" si="0"/>
        <v/>
      </c>
    </row>
    <row r="53" spans="1:4" hidden="1">
      <c r="A53" s="502" t="s">
        <v>428</v>
      </c>
      <c r="B53" s="502" t="str">
        <f>IF(FILIACIÓN!B56="","",FILIACIÓN!B56)</f>
        <v/>
      </c>
      <c r="C53" s="538" t="str">
        <f>IFERROR('3ER TRIMESTRE'!BN58,"")</f>
        <v/>
      </c>
      <c r="D53" s="502" t="str">
        <f t="shared" si="0"/>
        <v/>
      </c>
    </row>
    <row r="54" spans="1:4" hidden="1">
      <c r="A54" s="502" t="s">
        <v>429</v>
      </c>
      <c r="B54" s="502" t="str">
        <f>IF(FILIACIÓN!B57="","",FILIACIÓN!B57)</f>
        <v/>
      </c>
      <c r="C54" s="538" t="str">
        <f>IFERROR('3ER TRIMESTRE'!BN59,"")</f>
        <v/>
      </c>
      <c r="D54" s="502" t="str">
        <f t="shared" si="0"/>
        <v/>
      </c>
    </row>
    <row r="55" spans="1:4" hidden="1">
      <c r="A55" s="502" t="s">
        <v>430</v>
      </c>
      <c r="B55" s="502" t="str">
        <f>IF(FILIACIÓN!B58="","",FILIACIÓN!B58)</f>
        <v/>
      </c>
      <c r="C55" s="538" t="str">
        <f>IFERROR('3ER TRIMESTRE'!BN60,"")</f>
        <v/>
      </c>
      <c r="D55" s="502" t="str">
        <f t="shared" si="0"/>
        <v/>
      </c>
    </row>
    <row r="56" spans="1:4" hidden="1">
      <c r="A56" s="502" t="s">
        <v>431</v>
      </c>
      <c r="B56" s="502" t="str">
        <f>IF(FILIACIÓN!B59="","",FILIACIÓN!B59)</f>
        <v/>
      </c>
      <c r="C56" s="538" t="str">
        <f>IFERROR('3ER TRIMESTRE'!BN61,"")</f>
        <v/>
      </c>
      <c r="D56" s="502" t="str">
        <f t="shared" si="0"/>
        <v/>
      </c>
    </row>
    <row r="57" spans="1:4" hidden="1">
      <c r="A57" s="502" t="s">
        <v>432</v>
      </c>
      <c r="B57" s="502" t="str">
        <f>IF(FILIACIÓN!B60="","",FILIACIÓN!B60)</f>
        <v/>
      </c>
      <c r="C57" s="538" t="str">
        <f>IFERROR('3ER TRIMESTRE'!BN62,"")</f>
        <v/>
      </c>
      <c r="D57" s="502" t="str">
        <f t="shared" si="0"/>
        <v/>
      </c>
    </row>
  </sheetData>
  <sheetProtection autoFilter="0"/>
  <autoFilter ref="B7:D57"/>
  <mergeCells count="1">
    <mergeCell ref="A1:D1"/>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I57"/>
  <sheetViews>
    <sheetView showGridLines="0" showRowColHeaders="0" zoomScale="85" zoomScaleNormal="85" workbookViewId="0">
      <selection activeCell="F9" sqref="F9"/>
    </sheetView>
  </sheetViews>
  <sheetFormatPr baseColWidth="10" defaultRowHeight="15.75"/>
  <cols>
    <col min="1" max="1" width="11" style="503" customWidth="1"/>
    <col min="2" max="2" width="35.5" style="503" customWidth="1"/>
    <col min="3" max="16384" width="11" style="503"/>
  </cols>
  <sheetData>
    <row r="1" spans="1:9" ht="18.75">
      <c r="B1" s="845" t="s">
        <v>383</v>
      </c>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t="s">
        <v>374</v>
      </c>
      <c r="E5" s="507"/>
      <c r="G5" s="509"/>
      <c r="H5" s="505"/>
    </row>
    <row r="7" spans="1:9" ht="20.25" customHeight="1">
      <c r="A7" s="572"/>
      <c r="B7" s="574" t="s">
        <v>325</v>
      </c>
      <c r="C7" s="574" t="s">
        <v>294</v>
      </c>
      <c r="D7" s="610"/>
    </row>
    <row r="8" spans="1:9">
      <c r="A8" s="573"/>
      <c r="B8" s="502" t="str">
        <f>IF(FILIACIÓN!B11="","",FILIACIÓN!B11)</f>
        <v/>
      </c>
      <c r="C8" s="538" t="str">
        <f>IFERROR('3ER TRIMESTRE'!BN13,"")</f>
        <v/>
      </c>
      <c r="D8" s="611"/>
    </row>
    <row r="9" spans="1:9">
      <c r="A9" s="573"/>
      <c r="B9" s="502" t="str">
        <f>IF(FILIACIÓN!B12="","",FILIACIÓN!B12)</f>
        <v/>
      </c>
      <c r="C9" s="538" t="str">
        <f>IFERROR('3ER TRIMESTRE'!BN14,"")</f>
        <v/>
      </c>
      <c r="D9" s="611"/>
    </row>
    <row r="10" spans="1:9">
      <c r="A10" s="573"/>
      <c r="B10" s="502" t="str">
        <f>IF(FILIACIÓN!B13="","",FILIACIÓN!B13)</f>
        <v/>
      </c>
      <c r="C10" s="538" t="str">
        <f>IFERROR('3ER TRIMESTRE'!BN15,"")</f>
        <v/>
      </c>
      <c r="D10" s="611"/>
    </row>
    <row r="11" spans="1:9">
      <c r="A11" s="573"/>
      <c r="B11" s="502" t="str">
        <f>IF(FILIACIÓN!B14="","",FILIACIÓN!B14)</f>
        <v/>
      </c>
      <c r="C11" s="538" t="str">
        <f>IFERROR('3ER TRIMESTRE'!BN16,"")</f>
        <v/>
      </c>
      <c r="D11" s="611"/>
    </row>
    <row r="12" spans="1:9">
      <c r="A12" s="573"/>
      <c r="B12" s="502" t="str">
        <f>IF(FILIACIÓN!B15="","",FILIACIÓN!B15)</f>
        <v/>
      </c>
      <c r="C12" s="538" t="str">
        <f>IFERROR('3ER TRIMESTRE'!BN17,"")</f>
        <v/>
      </c>
      <c r="D12" s="611"/>
    </row>
    <row r="13" spans="1:9">
      <c r="A13" s="573"/>
      <c r="B13" s="502" t="str">
        <f>IF(FILIACIÓN!B16="","",FILIACIÓN!B16)</f>
        <v/>
      </c>
      <c r="C13" s="538" t="str">
        <f>IFERROR('3ER TRIMESTRE'!BN18,"")</f>
        <v/>
      </c>
      <c r="D13" s="611"/>
    </row>
    <row r="14" spans="1:9">
      <c r="A14" s="573"/>
      <c r="B14" s="502" t="str">
        <f>IF(FILIACIÓN!B17="","",FILIACIÓN!B17)</f>
        <v/>
      </c>
      <c r="C14" s="538" t="str">
        <f>IFERROR('3ER TRIMESTRE'!BN19,"")</f>
        <v/>
      </c>
      <c r="D14" s="611"/>
    </row>
    <row r="15" spans="1:9">
      <c r="A15" s="573"/>
      <c r="B15" s="502" t="str">
        <f>IF(FILIACIÓN!B18="","",FILIACIÓN!B18)</f>
        <v/>
      </c>
      <c r="C15" s="538" t="str">
        <f>IFERROR('3ER TRIMESTRE'!BN20,"")</f>
        <v/>
      </c>
      <c r="D15" s="611"/>
    </row>
    <row r="16" spans="1:9">
      <c r="A16" s="573"/>
      <c r="B16" s="502" t="str">
        <f>IF(FILIACIÓN!B19="","",FILIACIÓN!B19)</f>
        <v/>
      </c>
      <c r="C16" s="538" t="str">
        <f>IFERROR('3ER TRIMESTRE'!BN21,"")</f>
        <v/>
      </c>
      <c r="D16" s="611"/>
    </row>
    <row r="17" spans="1:4">
      <c r="A17" s="573"/>
      <c r="B17" s="502" t="str">
        <f>IF(FILIACIÓN!B20="","",FILIACIÓN!B20)</f>
        <v/>
      </c>
      <c r="C17" s="538" t="str">
        <f>IFERROR('3ER TRIMESTRE'!BN22,"")</f>
        <v/>
      </c>
      <c r="D17" s="611"/>
    </row>
    <row r="18" spans="1:4">
      <c r="A18" s="573"/>
      <c r="B18" s="502" t="str">
        <f>IF(FILIACIÓN!B21="","",FILIACIÓN!B21)</f>
        <v/>
      </c>
      <c r="C18" s="538" t="str">
        <f>IFERROR('3ER TRIMESTRE'!BN23,"")</f>
        <v/>
      </c>
      <c r="D18" s="611"/>
    </row>
    <row r="19" spans="1:4">
      <c r="A19" s="573"/>
      <c r="B19" s="502" t="str">
        <f>IF(FILIACIÓN!B22="","",FILIACIÓN!B22)</f>
        <v/>
      </c>
      <c r="C19" s="538" t="str">
        <f>IFERROR('3ER TRIMESTRE'!BN24,"")</f>
        <v/>
      </c>
      <c r="D19" s="611"/>
    </row>
    <row r="20" spans="1:4">
      <c r="A20" s="573"/>
      <c r="B20" s="502" t="str">
        <f>IF(FILIACIÓN!B23="","",FILIACIÓN!B23)</f>
        <v/>
      </c>
      <c r="C20" s="538" t="str">
        <f>IFERROR('3ER TRIMESTRE'!BN25,"")</f>
        <v/>
      </c>
      <c r="D20" s="611"/>
    </row>
    <row r="21" spans="1:4">
      <c r="A21" s="573"/>
      <c r="B21" s="502" t="str">
        <f>IF(FILIACIÓN!B24="","",FILIACIÓN!B24)</f>
        <v/>
      </c>
      <c r="C21" s="538" t="str">
        <f>IFERROR('3ER TRIMESTRE'!BN26,"")</f>
        <v/>
      </c>
      <c r="D21" s="611"/>
    </row>
    <row r="22" spans="1:4">
      <c r="A22" s="573"/>
      <c r="B22" s="502" t="str">
        <f>IF(FILIACIÓN!B25="","",FILIACIÓN!B25)</f>
        <v/>
      </c>
      <c r="C22" s="538" t="str">
        <f>IFERROR('3ER TRIMESTRE'!BN27,"")</f>
        <v/>
      </c>
      <c r="D22" s="611"/>
    </row>
    <row r="23" spans="1:4">
      <c r="A23" s="573"/>
      <c r="B23" s="502" t="str">
        <f>IF(FILIACIÓN!B26="","",FILIACIÓN!B26)</f>
        <v/>
      </c>
      <c r="C23" s="538" t="str">
        <f>IFERROR('3ER TRIMESTRE'!BN28,"")</f>
        <v/>
      </c>
      <c r="D23" s="611"/>
    </row>
    <row r="24" spans="1:4">
      <c r="A24" s="573"/>
      <c r="B24" s="502" t="str">
        <f>IF(FILIACIÓN!B27="","",FILIACIÓN!B27)</f>
        <v/>
      </c>
      <c r="C24" s="538" t="str">
        <f>IFERROR('3ER TRIMESTRE'!BN29,"")</f>
        <v/>
      </c>
      <c r="D24" s="611"/>
    </row>
    <row r="25" spans="1:4">
      <c r="A25" s="573"/>
      <c r="B25" s="502" t="str">
        <f>IF(FILIACIÓN!B28="","",FILIACIÓN!B28)</f>
        <v/>
      </c>
      <c r="C25" s="538" t="str">
        <f>IFERROR('3ER TRIMESTRE'!BN30,"")</f>
        <v/>
      </c>
      <c r="D25" s="611"/>
    </row>
    <row r="26" spans="1:4">
      <c r="A26" s="573"/>
      <c r="B26" s="502" t="str">
        <f>IF(FILIACIÓN!B29="","",FILIACIÓN!B29)</f>
        <v/>
      </c>
      <c r="C26" s="538" t="str">
        <f>IFERROR('3ER TRIMESTRE'!BN31,"")</f>
        <v/>
      </c>
      <c r="D26" s="611"/>
    </row>
    <row r="27" spans="1:4">
      <c r="A27" s="573"/>
      <c r="B27" s="502" t="str">
        <f>IF(FILIACIÓN!B30="","",FILIACIÓN!B30)</f>
        <v/>
      </c>
      <c r="C27" s="538" t="str">
        <f>IFERROR('3ER TRIMESTRE'!BN32,"")</f>
        <v/>
      </c>
      <c r="D27" s="611"/>
    </row>
    <row r="28" spans="1:4">
      <c r="A28" s="573"/>
      <c r="B28" s="502" t="str">
        <f>IF(FILIACIÓN!B31="","",FILIACIÓN!B31)</f>
        <v/>
      </c>
      <c r="C28" s="538" t="str">
        <f>IFERROR('3ER TRIMESTRE'!BN33,"")</f>
        <v/>
      </c>
      <c r="D28" s="611"/>
    </row>
    <row r="29" spans="1:4">
      <c r="A29" s="573"/>
      <c r="B29" s="502" t="str">
        <f>IF(FILIACIÓN!B32="","",FILIACIÓN!B32)</f>
        <v/>
      </c>
      <c r="C29" s="538" t="str">
        <f>IFERROR('3ER TRIMESTRE'!BN34,"")</f>
        <v/>
      </c>
      <c r="D29" s="611"/>
    </row>
    <row r="30" spans="1:4">
      <c r="A30" s="573"/>
      <c r="B30" s="502" t="str">
        <f>IF(FILIACIÓN!B33="","",FILIACIÓN!B33)</f>
        <v/>
      </c>
      <c r="C30" s="538" t="str">
        <f>IFERROR('3ER TRIMESTRE'!BN35,"")</f>
        <v/>
      </c>
      <c r="D30" s="611"/>
    </row>
    <row r="31" spans="1:4">
      <c r="A31" s="573"/>
      <c r="B31" s="502" t="str">
        <f>IF(FILIACIÓN!B34="","",FILIACIÓN!B34)</f>
        <v/>
      </c>
      <c r="C31" s="538" t="str">
        <f>IFERROR('3ER TRIMESTRE'!BN36,"")</f>
        <v/>
      </c>
      <c r="D31" s="611"/>
    </row>
    <row r="32" spans="1:4">
      <c r="A32" s="573"/>
      <c r="B32" s="502" t="str">
        <f>IF(FILIACIÓN!B35="","",FILIACIÓN!B35)</f>
        <v/>
      </c>
      <c r="C32" s="538" t="str">
        <f>IFERROR('3ER TRIMESTRE'!BN37,"")</f>
        <v/>
      </c>
      <c r="D32" s="611"/>
    </row>
    <row r="33" spans="1:4">
      <c r="A33" s="573"/>
      <c r="B33" s="502" t="str">
        <f>IF(FILIACIÓN!B36="","",FILIACIÓN!B36)</f>
        <v/>
      </c>
      <c r="C33" s="538" t="str">
        <f>IFERROR('3ER TRIMESTRE'!BN38,"")</f>
        <v/>
      </c>
      <c r="D33" s="611"/>
    </row>
    <row r="34" spans="1:4">
      <c r="A34" s="573"/>
      <c r="B34" s="502" t="str">
        <f>IF(FILIACIÓN!B37="","",FILIACIÓN!B37)</f>
        <v/>
      </c>
      <c r="C34" s="538" t="str">
        <f>IFERROR('3ER TRIMESTRE'!BN39,"")</f>
        <v/>
      </c>
      <c r="D34" s="611"/>
    </row>
    <row r="35" spans="1:4">
      <c r="A35" s="573"/>
      <c r="B35" s="502" t="str">
        <f>IF(FILIACIÓN!B38="","",FILIACIÓN!B38)</f>
        <v/>
      </c>
      <c r="C35" s="538" t="str">
        <f>IFERROR('3ER TRIMESTRE'!BN40,"")</f>
        <v/>
      </c>
      <c r="D35" s="611"/>
    </row>
    <row r="36" spans="1:4">
      <c r="A36" s="573"/>
      <c r="B36" s="502" t="str">
        <f>IF(FILIACIÓN!B39="","",FILIACIÓN!B39)</f>
        <v/>
      </c>
      <c r="C36" s="538" t="str">
        <f>IFERROR('3ER TRIMESTRE'!BN41,"")</f>
        <v/>
      </c>
      <c r="D36" s="611"/>
    </row>
    <row r="37" spans="1:4">
      <c r="A37" s="573"/>
      <c r="B37" s="502" t="str">
        <f>IF(FILIACIÓN!B40="","",FILIACIÓN!B40)</f>
        <v/>
      </c>
      <c r="C37" s="538" t="str">
        <f>IFERROR('3ER TRIMESTRE'!BN42,"")</f>
        <v/>
      </c>
      <c r="D37" s="611"/>
    </row>
    <row r="38" spans="1:4">
      <c r="A38" s="573"/>
      <c r="B38" s="502" t="str">
        <f>IF(FILIACIÓN!B41="","",FILIACIÓN!B41)</f>
        <v/>
      </c>
      <c r="C38" s="538" t="str">
        <f>IFERROR('3ER TRIMESTRE'!BN43,"")</f>
        <v/>
      </c>
      <c r="D38" s="611"/>
    </row>
    <row r="39" spans="1:4">
      <c r="A39" s="573"/>
      <c r="B39" s="502" t="str">
        <f>IF(FILIACIÓN!B42="","",FILIACIÓN!B42)</f>
        <v/>
      </c>
      <c r="C39" s="538" t="str">
        <f>IFERROR('3ER TRIMESTRE'!BN44,"")</f>
        <v/>
      </c>
      <c r="D39" s="611"/>
    </row>
    <row r="40" spans="1:4">
      <c r="A40" s="573"/>
      <c r="B40" s="502" t="str">
        <f>IF(FILIACIÓN!B43="","",FILIACIÓN!B43)</f>
        <v/>
      </c>
      <c r="C40" s="538" t="str">
        <f>IFERROR('3ER TRIMESTRE'!BN45,"")</f>
        <v/>
      </c>
      <c r="D40" s="611"/>
    </row>
    <row r="41" spans="1:4">
      <c r="A41" s="573"/>
      <c r="B41" s="502" t="str">
        <f>IF(FILIACIÓN!B44="","",FILIACIÓN!B44)</f>
        <v/>
      </c>
      <c r="C41" s="538" t="str">
        <f>IFERROR('3ER TRIMESTRE'!BN46,"")</f>
        <v/>
      </c>
      <c r="D41" s="611"/>
    </row>
    <row r="42" spans="1:4">
      <c r="A42" s="573"/>
      <c r="B42" s="502" t="str">
        <f>IF(FILIACIÓN!B45="","",FILIACIÓN!B45)</f>
        <v/>
      </c>
      <c r="C42" s="538" t="str">
        <f>IFERROR('3ER TRIMESTRE'!BN47,"")</f>
        <v/>
      </c>
      <c r="D42" s="611"/>
    </row>
    <row r="43" spans="1:4">
      <c r="A43" s="573"/>
      <c r="B43" s="502" t="str">
        <f>IF(FILIACIÓN!B46="","",FILIACIÓN!B46)</f>
        <v/>
      </c>
      <c r="C43" s="538" t="str">
        <f>IFERROR('3ER TRIMESTRE'!BN48,"")</f>
        <v/>
      </c>
      <c r="D43" s="611"/>
    </row>
    <row r="44" spans="1:4">
      <c r="A44" s="573"/>
      <c r="B44" s="502" t="str">
        <f>IF(FILIACIÓN!B47="","",FILIACIÓN!B47)</f>
        <v/>
      </c>
      <c r="C44" s="538" t="str">
        <f>IFERROR('3ER TRIMESTRE'!BN49,"")</f>
        <v/>
      </c>
      <c r="D44" s="611"/>
    </row>
    <row r="45" spans="1:4">
      <c r="A45" s="573"/>
      <c r="B45" s="502" t="str">
        <f>IF(FILIACIÓN!B48="","",FILIACIÓN!B48)</f>
        <v/>
      </c>
      <c r="C45" s="538" t="str">
        <f>IFERROR('3ER TRIMESTRE'!BN50,"")</f>
        <v/>
      </c>
      <c r="D45" s="611"/>
    </row>
    <row r="46" spans="1:4">
      <c r="A46" s="573"/>
      <c r="B46" s="502" t="str">
        <f>IF(FILIACIÓN!B49="","",FILIACIÓN!B49)</f>
        <v/>
      </c>
      <c r="C46" s="538" t="str">
        <f>IFERROR('3ER TRIMESTRE'!BN51,"")</f>
        <v/>
      </c>
      <c r="D46" s="611"/>
    </row>
    <row r="47" spans="1:4">
      <c r="A47" s="573"/>
      <c r="B47" s="502" t="str">
        <f>IF(FILIACIÓN!B50="","",FILIACIÓN!B50)</f>
        <v/>
      </c>
      <c r="C47" s="538" t="str">
        <f>IFERROR('3ER TRIMESTRE'!BN52,"")</f>
        <v/>
      </c>
      <c r="D47" s="611"/>
    </row>
    <row r="48" spans="1:4">
      <c r="A48" s="573"/>
      <c r="B48" s="502" t="str">
        <f>IF(FILIACIÓN!B51="","",FILIACIÓN!B51)</f>
        <v/>
      </c>
      <c r="C48" s="538" t="str">
        <f>IFERROR('3ER TRIMESTRE'!BN53,"")</f>
        <v/>
      </c>
      <c r="D48" s="611"/>
    </row>
    <row r="49" spans="1:4">
      <c r="A49" s="573"/>
      <c r="B49" s="502" t="str">
        <f>IF(FILIACIÓN!B52="","",FILIACIÓN!B52)</f>
        <v/>
      </c>
      <c r="C49" s="538" t="str">
        <f>IFERROR('3ER TRIMESTRE'!BN54,"")</f>
        <v/>
      </c>
      <c r="D49" s="611"/>
    </row>
    <row r="50" spans="1:4">
      <c r="A50" s="573"/>
      <c r="B50" s="502" t="str">
        <f>IF(FILIACIÓN!B53="","",FILIACIÓN!B53)</f>
        <v/>
      </c>
      <c r="C50" s="538" t="str">
        <f>IFERROR('3ER TRIMESTRE'!BN55,"")</f>
        <v/>
      </c>
      <c r="D50" s="611"/>
    </row>
    <row r="51" spans="1:4">
      <c r="A51" s="573"/>
      <c r="B51" s="502" t="str">
        <f>IF(FILIACIÓN!B54="","",FILIACIÓN!B54)</f>
        <v/>
      </c>
      <c r="C51" s="538" t="str">
        <f>IFERROR('3ER TRIMESTRE'!BN56,"")</f>
        <v/>
      </c>
      <c r="D51" s="611"/>
    </row>
    <row r="52" spans="1:4">
      <c r="A52" s="573"/>
      <c r="B52" s="502" t="str">
        <f>IF(FILIACIÓN!B55="","",FILIACIÓN!B55)</f>
        <v/>
      </c>
      <c r="C52" s="538" t="str">
        <f>IFERROR('3ER TRIMESTRE'!BN57,"")</f>
        <v/>
      </c>
      <c r="D52" s="611"/>
    </row>
    <row r="53" spans="1:4">
      <c r="A53" s="573"/>
      <c r="B53" s="502" t="str">
        <f>IF(FILIACIÓN!B56="","",FILIACIÓN!B56)</f>
        <v/>
      </c>
      <c r="C53" s="538" t="str">
        <f>IFERROR('3ER TRIMESTRE'!BN58,"")</f>
        <v/>
      </c>
      <c r="D53" s="611"/>
    </row>
    <row r="54" spans="1:4">
      <c r="A54" s="573"/>
      <c r="B54" s="502" t="str">
        <f>IF(FILIACIÓN!B57="","",FILIACIÓN!B57)</f>
        <v/>
      </c>
      <c r="C54" s="538" t="str">
        <f>IFERROR('3ER TRIMESTRE'!BN59,"")</f>
        <v/>
      </c>
      <c r="D54" s="611"/>
    </row>
    <row r="55" spans="1:4">
      <c r="A55" s="573"/>
      <c r="B55" s="502" t="str">
        <f>IF(FILIACIÓN!B58="","",FILIACIÓN!B58)</f>
        <v/>
      </c>
      <c r="C55" s="538" t="str">
        <f>IFERROR('3ER TRIMESTRE'!BN60,"")</f>
        <v/>
      </c>
      <c r="D55" s="611"/>
    </row>
    <row r="56" spans="1:4">
      <c r="A56" s="573"/>
      <c r="B56" s="502" t="str">
        <f>IF(FILIACIÓN!B59="","",FILIACIÓN!B59)</f>
        <v/>
      </c>
      <c r="C56" s="538" t="str">
        <f>IFERROR('3ER TRIMESTRE'!BN61,"")</f>
        <v/>
      </c>
      <c r="D56" s="611"/>
    </row>
    <row r="57" spans="1:4">
      <c r="A57" s="573"/>
      <c r="B57" s="502" t="str">
        <f>IF(FILIACIÓN!B60="","",FILIACIÓN!B60)</f>
        <v/>
      </c>
      <c r="C57" s="538" t="str">
        <f>IFERROR('3ER TRIMESTRE'!BN62,"")</f>
        <v/>
      </c>
      <c r="D57" s="611"/>
    </row>
  </sheetData>
  <sheetProtection autoFilter="0"/>
  <autoFilter ref="B7:C57"/>
  <mergeCells count="1">
    <mergeCell ref="B1:D1"/>
  </mergeCells>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I57"/>
  <sheetViews>
    <sheetView showGridLines="0" showRowColHeaders="0" zoomScale="85" zoomScaleNormal="85" workbookViewId="0">
      <selection activeCell="F10" sqref="F10"/>
    </sheetView>
  </sheetViews>
  <sheetFormatPr baseColWidth="10" defaultRowHeight="15.75"/>
  <cols>
    <col min="1" max="1" width="11" style="503" customWidth="1"/>
    <col min="2" max="2" width="35.5" style="503" customWidth="1"/>
    <col min="3" max="16384" width="11" style="503"/>
  </cols>
  <sheetData>
    <row r="1" spans="1:9" ht="18.75">
      <c r="A1" s="845" t="s">
        <v>384</v>
      </c>
      <c r="B1" s="845"/>
      <c r="C1" s="845"/>
      <c r="D1" s="845"/>
      <c r="E1" s="504"/>
    </row>
    <row r="3" spans="1:9">
      <c r="A3" s="504"/>
      <c r="B3" s="508" t="str">
        <f>"UNIDAD EDUCATIVA: "&amp;CARATULA!E28</f>
        <v xml:space="preserve">UNIDAD EDUCATIVA: </v>
      </c>
      <c r="C3" s="507"/>
      <c r="D3" s="506" t="str">
        <f>"TURNO: "&amp;CARATULA!E35</f>
        <v xml:space="preserve">TURNO: </v>
      </c>
      <c r="E3" s="507"/>
      <c r="G3" s="508"/>
      <c r="H3" s="507"/>
      <c r="I3" s="506"/>
    </row>
    <row r="4" spans="1:9">
      <c r="A4" s="504"/>
      <c r="B4" s="508" t="str">
        <f>"NIVEL: "&amp;CARATULA!E34</f>
        <v>NIVEL: SECUNDARIA COMUNITARIA PRODUCTIVA</v>
      </c>
      <c r="C4" s="507"/>
      <c r="E4" s="507"/>
      <c r="G4" s="508"/>
      <c r="H4" s="507"/>
    </row>
    <row r="5" spans="1:9">
      <c r="A5" s="504"/>
      <c r="B5" s="509" t="str">
        <f>"CURSO: "&amp;CARATULA!E33</f>
        <v xml:space="preserve">CURSO: </v>
      </c>
      <c r="C5" s="505"/>
      <c r="E5" s="507"/>
      <c r="G5" s="509"/>
      <c r="H5" s="505"/>
    </row>
    <row r="7" spans="1:9" ht="20.25" customHeight="1">
      <c r="A7" s="574" t="s">
        <v>307</v>
      </c>
      <c r="B7" s="574" t="s">
        <v>325</v>
      </c>
      <c r="C7" s="574" t="s">
        <v>294</v>
      </c>
      <c r="D7" s="574" t="s">
        <v>382</v>
      </c>
    </row>
    <row r="8" spans="1:9">
      <c r="A8" s="502" t="s">
        <v>328</v>
      </c>
      <c r="B8" s="502" t="str">
        <f>IF(FILIACIÓN!B11="","",FILIACIÓN!B11)</f>
        <v/>
      </c>
      <c r="C8" s="538" t="str">
        <f>IFERROR(CENTRALIZADOR!L12,"")</f>
        <v/>
      </c>
      <c r="D8" s="502" t="str">
        <f t="shared" ref="D8:D57" si="0">IFERROR(RANK(C8,$C$8:$C$57),"")</f>
        <v/>
      </c>
    </row>
    <row r="9" spans="1:9">
      <c r="A9" s="502" t="s">
        <v>329</v>
      </c>
      <c r="B9" s="502" t="str">
        <f>IF(FILIACIÓN!B12="","",FILIACIÓN!B12)</f>
        <v/>
      </c>
      <c r="C9" s="538" t="str">
        <f>IFERROR(CENTRALIZADOR!L13,"")</f>
        <v/>
      </c>
      <c r="D9" s="502" t="str">
        <f t="shared" si="0"/>
        <v/>
      </c>
    </row>
    <row r="10" spans="1:9">
      <c r="A10" s="502" t="s">
        <v>330</v>
      </c>
      <c r="B10" s="502" t="str">
        <f>IF(FILIACIÓN!B13="","",FILIACIÓN!B13)</f>
        <v/>
      </c>
      <c r="C10" s="538" t="str">
        <f>IFERROR(CENTRALIZADOR!L14,"")</f>
        <v/>
      </c>
      <c r="D10" s="502" t="str">
        <f t="shared" si="0"/>
        <v/>
      </c>
    </row>
    <row r="11" spans="1:9">
      <c r="A11" s="502" t="s">
        <v>331</v>
      </c>
      <c r="B11" s="502" t="str">
        <f>IF(FILIACIÓN!B14="","",FILIACIÓN!B14)</f>
        <v/>
      </c>
      <c r="C11" s="538" t="str">
        <f>IFERROR(CENTRALIZADOR!L15,"")</f>
        <v/>
      </c>
      <c r="D11" s="502" t="str">
        <f t="shared" si="0"/>
        <v/>
      </c>
    </row>
    <row r="12" spans="1:9">
      <c r="A12" s="502" t="s">
        <v>332</v>
      </c>
      <c r="B12" s="502" t="str">
        <f>IF(FILIACIÓN!B15="","",FILIACIÓN!B15)</f>
        <v/>
      </c>
      <c r="C12" s="538" t="str">
        <f>IFERROR(CENTRALIZADOR!L16,"")</f>
        <v/>
      </c>
      <c r="D12" s="502" t="str">
        <f t="shared" si="0"/>
        <v/>
      </c>
    </row>
    <row r="13" spans="1:9">
      <c r="A13" s="502" t="s">
        <v>333</v>
      </c>
      <c r="B13" s="502" t="str">
        <f>IF(FILIACIÓN!B16="","",FILIACIÓN!B16)</f>
        <v/>
      </c>
      <c r="C13" s="538" t="str">
        <f>IFERROR(CENTRALIZADOR!L17,"")</f>
        <v/>
      </c>
      <c r="D13" s="502" t="str">
        <f t="shared" si="0"/>
        <v/>
      </c>
    </row>
    <row r="14" spans="1:9">
      <c r="A14" s="502" t="s">
        <v>334</v>
      </c>
      <c r="B14" s="502" t="str">
        <f>IF(FILIACIÓN!B17="","",FILIACIÓN!B17)</f>
        <v/>
      </c>
      <c r="C14" s="538" t="str">
        <f>IFERROR(CENTRALIZADOR!L18,"")</f>
        <v/>
      </c>
      <c r="D14" s="502" t="str">
        <f t="shared" si="0"/>
        <v/>
      </c>
    </row>
    <row r="15" spans="1:9">
      <c r="A15" s="502" t="s">
        <v>335</v>
      </c>
      <c r="B15" s="502" t="str">
        <f>IF(FILIACIÓN!B18="","",FILIACIÓN!B18)</f>
        <v/>
      </c>
      <c r="C15" s="538" t="str">
        <f>IFERROR(CENTRALIZADOR!L19,"")</f>
        <v/>
      </c>
      <c r="D15" s="502" t="str">
        <f t="shared" si="0"/>
        <v/>
      </c>
    </row>
    <row r="16" spans="1:9">
      <c r="A16" s="502" t="s">
        <v>336</v>
      </c>
      <c r="B16" s="502" t="str">
        <f>IF(FILIACIÓN!B19="","",FILIACIÓN!B19)</f>
        <v/>
      </c>
      <c r="C16" s="538" t="str">
        <f>IFERROR(CENTRALIZADOR!L20,"")</f>
        <v/>
      </c>
      <c r="D16" s="502" t="str">
        <f t="shared" si="0"/>
        <v/>
      </c>
    </row>
    <row r="17" spans="1:4">
      <c r="A17" s="502" t="s">
        <v>337</v>
      </c>
      <c r="B17" s="502" t="str">
        <f>IF(FILIACIÓN!B20="","",FILIACIÓN!B20)</f>
        <v/>
      </c>
      <c r="C17" s="538" t="str">
        <f>IFERROR(CENTRALIZADOR!L21,"")</f>
        <v/>
      </c>
      <c r="D17" s="502" t="str">
        <f t="shared" si="0"/>
        <v/>
      </c>
    </row>
    <row r="18" spans="1:4">
      <c r="A18" s="502" t="s">
        <v>338</v>
      </c>
      <c r="B18" s="502" t="str">
        <f>IF(FILIACIÓN!B21="","",FILIACIÓN!B21)</f>
        <v/>
      </c>
      <c r="C18" s="538" t="str">
        <f>IFERROR(CENTRALIZADOR!L22,"")</f>
        <v/>
      </c>
      <c r="D18" s="502" t="str">
        <f t="shared" si="0"/>
        <v/>
      </c>
    </row>
    <row r="19" spans="1:4">
      <c r="A19" s="502" t="s">
        <v>339</v>
      </c>
      <c r="B19" s="502" t="str">
        <f>IF(FILIACIÓN!B22="","",FILIACIÓN!B22)</f>
        <v/>
      </c>
      <c r="C19" s="538" t="str">
        <f>IFERROR(CENTRALIZADOR!L23,"")</f>
        <v/>
      </c>
      <c r="D19" s="502" t="str">
        <f t="shared" si="0"/>
        <v/>
      </c>
    </row>
    <row r="20" spans="1:4">
      <c r="A20" s="502" t="s">
        <v>340</v>
      </c>
      <c r="B20" s="502" t="str">
        <f>IF(FILIACIÓN!B23="","",FILIACIÓN!B23)</f>
        <v/>
      </c>
      <c r="C20" s="538" t="str">
        <f>IFERROR(CENTRALIZADOR!L24,"")</f>
        <v/>
      </c>
      <c r="D20" s="502" t="str">
        <f t="shared" si="0"/>
        <v/>
      </c>
    </row>
    <row r="21" spans="1:4">
      <c r="A21" s="502" t="s">
        <v>341</v>
      </c>
      <c r="B21" s="502" t="str">
        <f>IF(FILIACIÓN!B24="","",FILIACIÓN!B24)</f>
        <v/>
      </c>
      <c r="C21" s="538" t="str">
        <f>IFERROR(CENTRALIZADOR!L25,"")</f>
        <v/>
      </c>
      <c r="D21" s="502" t="str">
        <f t="shared" si="0"/>
        <v/>
      </c>
    </row>
    <row r="22" spans="1:4">
      <c r="A22" s="502" t="s">
        <v>342</v>
      </c>
      <c r="B22" s="502" t="str">
        <f>IF(FILIACIÓN!B25="","",FILIACIÓN!B25)</f>
        <v/>
      </c>
      <c r="C22" s="538" t="str">
        <f>IFERROR(CENTRALIZADOR!L26,"")</f>
        <v/>
      </c>
      <c r="D22" s="502" t="str">
        <f t="shared" si="0"/>
        <v/>
      </c>
    </row>
    <row r="23" spans="1:4">
      <c r="A23" s="502" t="s">
        <v>343</v>
      </c>
      <c r="B23" s="502" t="str">
        <f>IF(FILIACIÓN!B26="","",FILIACIÓN!B26)</f>
        <v/>
      </c>
      <c r="C23" s="538" t="str">
        <f>IFERROR(CENTRALIZADOR!L27,"")</f>
        <v/>
      </c>
      <c r="D23" s="502" t="str">
        <f t="shared" si="0"/>
        <v/>
      </c>
    </row>
    <row r="24" spans="1:4">
      <c r="A24" s="502" t="s">
        <v>344</v>
      </c>
      <c r="B24" s="502" t="str">
        <f>IF(FILIACIÓN!B27="","",FILIACIÓN!B27)</f>
        <v/>
      </c>
      <c r="C24" s="538" t="str">
        <f>IFERROR(CENTRALIZADOR!L28,"")</f>
        <v/>
      </c>
      <c r="D24" s="502" t="str">
        <f t="shared" si="0"/>
        <v/>
      </c>
    </row>
    <row r="25" spans="1:4">
      <c r="A25" s="502" t="s">
        <v>345</v>
      </c>
      <c r="B25" s="502" t="str">
        <f>IF(FILIACIÓN!B28="","",FILIACIÓN!B28)</f>
        <v/>
      </c>
      <c r="C25" s="538" t="str">
        <f>IFERROR(CENTRALIZADOR!L29,"")</f>
        <v/>
      </c>
      <c r="D25" s="502" t="str">
        <f t="shared" si="0"/>
        <v/>
      </c>
    </row>
    <row r="26" spans="1:4">
      <c r="A26" s="502" t="s">
        <v>346</v>
      </c>
      <c r="B26" s="502" t="str">
        <f>IF(FILIACIÓN!B29="","",FILIACIÓN!B29)</f>
        <v/>
      </c>
      <c r="C26" s="538" t="str">
        <f>IFERROR(CENTRALIZADOR!L30,"")</f>
        <v/>
      </c>
      <c r="D26" s="502" t="str">
        <f t="shared" si="0"/>
        <v/>
      </c>
    </row>
    <row r="27" spans="1:4">
      <c r="A27" s="502" t="s">
        <v>347</v>
      </c>
      <c r="B27" s="502" t="str">
        <f>IF(FILIACIÓN!B30="","",FILIACIÓN!B30)</f>
        <v/>
      </c>
      <c r="C27" s="538" t="str">
        <f>IFERROR(CENTRALIZADOR!L31,"")</f>
        <v/>
      </c>
      <c r="D27" s="502" t="str">
        <f t="shared" si="0"/>
        <v/>
      </c>
    </row>
    <row r="28" spans="1:4">
      <c r="A28" s="502" t="s">
        <v>348</v>
      </c>
      <c r="B28" s="502" t="str">
        <f>IF(FILIACIÓN!B31="","",FILIACIÓN!B31)</f>
        <v/>
      </c>
      <c r="C28" s="538" t="str">
        <f>IFERROR(CENTRALIZADOR!L32,"")</f>
        <v/>
      </c>
      <c r="D28" s="502" t="str">
        <f t="shared" si="0"/>
        <v/>
      </c>
    </row>
    <row r="29" spans="1:4">
      <c r="A29" s="502" t="s">
        <v>349</v>
      </c>
      <c r="B29" s="502" t="str">
        <f>IF(FILIACIÓN!B32="","",FILIACIÓN!B32)</f>
        <v/>
      </c>
      <c r="C29" s="538" t="str">
        <f>IFERROR(CENTRALIZADOR!L33,"")</f>
        <v/>
      </c>
      <c r="D29" s="502" t="str">
        <f t="shared" si="0"/>
        <v/>
      </c>
    </row>
    <row r="30" spans="1:4">
      <c r="A30" s="502" t="s">
        <v>350</v>
      </c>
      <c r="B30" s="502" t="str">
        <f>IF(FILIACIÓN!B33="","",FILIACIÓN!B33)</f>
        <v/>
      </c>
      <c r="C30" s="538" t="str">
        <f>IFERROR(CENTRALIZADOR!L34,"")</f>
        <v/>
      </c>
      <c r="D30" s="502" t="str">
        <f t="shared" si="0"/>
        <v/>
      </c>
    </row>
    <row r="31" spans="1:4">
      <c r="A31" s="502" t="s">
        <v>351</v>
      </c>
      <c r="B31" s="502" t="str">
        <f>IF(FILIACIÓN!B34="","",FILIACIÓN!B34)</f>
        <v/>
      </c>
      <c r="C31" s="538" t="str">
        <f>IFERROR(CENTRALIZADOR!L35,"")</f>
        <v/>
      </c>
      <c r="D31" s="502" t="str">
        <f t="shared" si="0"/>
        <v/>
      </c>
    </row>
    <row r="32" spans="1:4">
      <c r="A32" s="502" t="s">
        <v>352</v>
      </c>
      <c r="B32" s="502" t="str">
        <f>IF(FILIACIÓN!B35="","",FILIACIÓN!B35)</f>
        <v/>
      </c>
      <c r="C32" s="538" t="str">
        <f>IFERROR(CENTRALIZADOR!L36,"")</f>
        <v/>
      </c>
      <c r="D32" s="502" t="str">
        <f t="shared" si="0"/>
        <v/>
      </c>
    </row>
    <row r="33" spans="1:4">
      <c r="A33" s="502" t="s">
        <v>353</v>
      </c>
      <c r="B33" s="502" t="str">
        <f>IF(FILIACIÓN!B36="","",FILIACIÓN!B36)</f>
        <v/>
      </c>
      <c r="C33" s="538" t="str">
        <f>IFERROR(CENTRALIZADOR!L37,"")</f>
        <v/>
      </c>
      <c r="D33" s="502" t="str">
        <f t="shared" si="0"/>
        <v/>
      </c>
    </row>
    <row r="34" spans="1:4">
      <c r="A34" s="502" t="s">
        <v>354</v>
      </c>
      <c r="B34" s="502" t="str">
        <f>IF(FILIACIÓN!B37="","",FILIACIÓN!B37)</f>
        <v/>
      </c>
      <c r="C34" s="538" t="str">
        <f>IFERROR(CENTRALIZADOR!L38,"")</f>
        <v/>
      </c>
      <c r="D34" s="502" t="str">
        <f t="shared" si="0"/>
        <v/>
      </c>
    </row>
    <row r="35" spans="1:4">
      <c r="A35" s="502" t="s">
        <v>355</v>
      </c>
      <c r="B35" s="502" t="str">
        <f>IF(FILIACIÓN!B38="","",FILIACIÓN!B38)</f>
        <v/>
      </c>
      <c r="C35" s="538" t="str">
        <f>IFERROR(CENTRALIZADOR!L39,"")</f>
        <v/>
      </c>
      <c r="D35" s="502" t="str">
        <f t="shared" si="0"/>
        <v/>
      </c>
    </row>
    <row r="36" spans="1:4">
      <c r="A36" s="502" t="s">
        <v>356</v>
      </c>
      <c r="B36" s="502" t="str">
        <f>IF(FILIACIÓN!B39="","",FILIACIÓN!B39)</f>
        <v/>
      </c>
      <c r="C36" s="538" t="str">
        <f>IFERROR(CENTRALIZADOR!L40,"")</f>
        <v/>
      </c>
      <c r="D36" s="502" t="str">
        <f t="shared" si="0"/>
        <v/>
      </c>
    </row>
    <row r="37" spans="1:4">
      <c r="A37" s="502" t="s">
        <v>357</v>
      </c>
      <c r="B37" s="502" t="str">
        <f>IF(FILIACIÓN!B40="","",FILIACIÓN!B40)</f>
        <v/>
      </c>
      <c r="C37" s="538" t="str">
        <f>IFERROR(CENTRALIZADOR!L41,"")</f>
        <v/>
      </c>
      <c r="D37" s="502" t="str">
        <f t="shared" si="0"/>
        <v/>
      </c>
    </row>
    <row r="38" spans="1:4">
      <c r="A38" s="502" t="s">
        <v>358</v>
      </c>
      <c r="B38" s="502" t="str">
        <f>IF(FILIACIÓN!B41="","",FILIACIÓN!B41)</f>
        <v/>
      </c>
      <c r="C38" s="538" t="str">
        <f>IFERROR(CENTRALIZADOR!L42,"")</f>
        <v/>
      </c>
      <c r="D38" s="502" t="str">
        <f t="shared" si="0"/>
        <v/>
      </c>
    </row>
    <row r="39" spans="1:4">
      <c r="A39" s="502" t="s">
        <v>359</v>
      </c>
      <c r="B39" s="502" t="str">
        <f>IF(FILIACIÓN!B42="","",FILIACIÓN!B42)</f>
        <v/>
      </c>
      <c r="C39" s="538" t="str">
        <f>IFERROR(CENTRALIZADOR!L43,"")</f>
        <v/>
      </c>
      <c r="D39" s="502" t="str">
        <f t="shared" si="0"/>
        <v/>
      </c>
    </row>
    <row r="40" spans="1:4">
      <c r="A40" s="502" t="s">
        <v>360</v>
      </c>
      <c r="B40" s="502" t="str">
        <f>IF(FILIACIÓN!B43="","",FILIACIÓN!B43)</f>
        <v/>
      </c>
      <c r="C40" s="538" t="str">
        <f>IFERROR(CENTRALIZADOR!L44,"")</f>
        <v/>
      </c>
      <c r="D40" s="502" t="str">
        <f t="shared" si="0"/>
        <v/>
      </c>
    </row>
    <row r="41" spans="1:4">
      <c r="A41" s="502" t="s">
        <v>361</v>
      </c>
      <c r="B41" s="502" t="str">
        <f>IF(FILIACIÓN!B44="","",FILIACIÓN!B44)</f>
        <v/>
      </c>
      <c r="C41" s="538" t="str">
        <f>IFERROR(CENTRALIZADOR!L45,"")</f>
        <v/>
      </c>
      <c r="D41" s="502" t="str">
        <f t="shared" si="0"/>
        <v/>
      </c>
    </row>
    <row r="42" spans="1:4">
      <c r="A42" s="502" t="s">
        <v>362</v>
      </c>
      <c r="B42" s="502" t="str">
        <f>IF(FILIACIÓN!B45="","",FILIACIÓN!B45)</f>
        <v/>
      </c>
      <c r="C42" s="538" t="str">
        <f>IFERROR(CENTRALIZADOR!L46,"")</f>
        <v/>
      </c>
      <c r="D42" s="502" t="str">
        <f t="shared" si="0"/>
        <v/>
      </c>
    </row>
    <row r="43" spans="1:4">
      <c r="A43" s="502" t="s">
        <v>363</v>
      </c>
      <c r="B43" s="502" t="str">
        <f>IF(FILIACIÓN!B46="","",FILIACIÓN!B46)</f>
        <v/>
      </c>
      <c r="C43" s="538" t="str">
        <f>IFERROR(CENTRALIZADOR!L47,"")</f>
        <v/>
      </c>
      <c r="D43" s="502" t="str">
        <f t="shared" si="0"/>
        <v/>
      </c>
    </row>
    <row r="44" spans="1:4">
      <c r="A44" s="502" t="s">
        <v>364</v>
      </c>
      <c r="B44" s="502" t="str">
        <f>IF(FILIACIÓN!B47="","",FILIACIÓN!B47)</f>
        <v/>
      </c>
      <c r="C44" s="538" t="str">
        <f>IFERROR(CENTRALIZADOR!L48,"")</f>
        <v/>
      </c>
      <c r="D44" s="502" t="str">
        <f t="shared" si="0"/>
        <v/>
      </c>
    </row>
    <row r="45" spans="1:4">
      <c r="A45" s="502" t="s">
        <v>365</v>
      </c>
      <c r="B45" s="502" t="str">
        <f>IF(FILIACIÓN!B48="","",FILIACIÓN!B48)</f>
        <v/>
      </c>
      <c r="C45" s="538" t="str">
        <f>IFERROR(CENTRALIZADOR!L49,"")</f>
        <v/>
      </c>
      <c r="D45" s="502" t="str">
        <f t="shared" si="0"/>
        <v/>
      </c>
    </row>
    <row r="46" spans="1:4">
      <c r="A46" s="502" t="s">
        <v>366</v>
      </c>
      <c r="B46" s="502" t="str">
        <f>IF(FILIACIÓN!B49="","",FILIACIÓN!B49)</f>
        <v/>
      </c>
      <c r="C46" s="538" t="str">
        <f>IFERROR(CENTRALIZADOR!L50,"")</f>
        <v/>
      </c>
      <c r="D46" s="502" t="str">
        <f t="shared" si="0"/>
        <v/>
      </c>
    </row>
    <row r="47" spans="1:4">
      <c r="A47" s="502" t="s">
        <v>367</v>
      </c>
      <c r="B47" s="502" t="str">
        <f>IF(FILIACIÓN!B50="","",FILIACIÓN!B50)</f>
        <v/>
      </c>
      <c r="C47" s="538" t="str">
        <f>IFERROR(CENTRALIZADOR!L51,"")</f>
        <v/>
      </c>
      <c r="D47" s="502" t="str">
        <f t="shared" si="0"/>
        <v/>
      </c>
    </row>
    <row r="48" spans="1:4">
      <c r="A48" s="502" t="s">
        <v>368</v>
      </c>
      <c r="B48" s="502" t="str">
        <f>IF(FILIACIÓN!B51="","",FILIACIÓN!B51)</f>
        <v/>
      </c>
      <c r="C48" s="538" t="str">
        <f>IFERROR(CENTRALIZADOR!L52,"")</f>
        <v/>
      </c>
      <c r="D48" s="502" t="str">
        <f t="shared" si="0"/>
        <v/>
      </c>
    </row>
    <row r="49" spans="1:4">
      <c r="A49" s="502" t="s">
        <v>369</v>
      </c>
      <c r="B49" s="502" t="str">
        <f>IF(FILIACIÓN!B52="","",FILIACIÓN!B52)</f>
        <v/>
      </c>
      <c r="C49" s="538" t="str">
        <f>IFERROR(CENTRALIZADOR!L53,"")</f>
        <v/>
      </c>
      <c r="D49" s="502" t="str">
        <f t="shared" si="0"/>
        <v/>
      </c>
    </row>
    <row r="50" spans="1:4">
      <c r="A50" s="502" t="s">
        <v>370</v>
      </c>
      <c r="B50" s="502" t="str">
        <f>IF(FILIACIÓN!B53="","",FILIACIÓN!B53)</f>
        <v/>
      </c>
      <c r="C50" s="538" t="str">
        <f>IFERROR(CENTRALIZADOR!L54,"")</f>
        <v/>
      </c>
      <c r="D50" s="502" t="str">
        <f t="shared" si="0"/>
        <v/>
      </c>
    </row>
    <row r="51" spans="1:4">
      <c r="A51" s="502" t="s">
        <v>371</v>
      </c>
      <c r="B51" s="502" t="str">
        <f>IF(FILIACIÓN!B54="","",FILIACIÓN!B54)</f>
        <v/>
      </c>
      <c r="C51" s="538" t="str">
        <f>IFERROR(CENTRALIZADOR!L55,"")</f>
        <v/>
      </c>
      <c r="D51" s="502" t="str">
        <f t="shared" ref="D51:D55" si="1">IFERROR(RANK(C51,$C$8:$C$57),"")</f>
        <v/>
      </c>
    </row>
    <row r="52" spans="1:4">
      <c r="A52" s="502" t="s">
        <v>372</v>
      </c>
      <c r="B52" s="502" t="str">
        <f>IF(FILIACIÓN!B55="","",FILIACIÓN!B55)</f>
        <v/>
      </c>
      <c r="C52" s="538" t="str">
        <f>IFERROR(CENTRALIZADOR!L56,"")</f>
        <v/>
      </c>
      <c r="D52" s="502" t="str">
        <f t="shared" si="1"/>
        <v/>
      </c>
    </row>
    <row r="53" spans="1:4">
      <c r="A53" s="502" t="s">
        <v>428</v>
      </c>
      <c r="B53" s="502" t="str">
        <f>IF(FILIACIÓN!B56="","",FILIACIÓN!B56)</f>
        <v/>
      </c>
      <c r="C53" s="538" t="str">
        <f>IFERROR(CENTRALIZADOR!L57,"")</f>
        <v/>
      </c>
      <c r="D53" s="502" t="str">
        <f t="shared" si="1"/>
        <v/>
      </c>
    </row>
    <row r="54" spans="1:4">
      <c r="A54" s="502" t="s">
        <v>429</v>
      </c>
      <c r="B54" s="502" t="str">
        <f>IF(FILIACIÓN!B57="","",FILIACIÓN!B57)</f>
        <v/>
      </c>
      <c r="C54" s="538" t="str">
        <f>IFERROR(CENTRALIZADOR!L58,"")</f>
        <v/>
      </c>
      <c r="D54" s="502" t="str">
        <f t="shared" si="1"/>
        <v/>
      </c>
    </row>
    <row r="55" spans="1:4">
      <c r="A55" s="502" t="s">
        <v>430</v>
      </c>
      <c r="B55" s="502" t="str">
        <f>IF(FILIACIÓN!B58="","",FILIACIÓN!B58)</f>
        <v/>
      </c>
      <c r="C55" s="538" t="str">
        <f>IFERROR(CENTRALIZADOR!L59,"")</f>
        <v/>
      </c>
      <c r="D55" s="502" t="str">
        <f t="shared" si="1"/>
        <v/>
      </c>
    </row>
    <row r="56" spans="1:4">
      <c r="A56" s="502" t="s">
        <v>431</v>
      </c>
      <c r="B56" s="502" t="str">
        <f>IF(FILIACIÓN!B59="","",FILIACIÓN!B59)</f>
        <v/>
      </c>
      <c r="C56" s="538" t="str">
        <f>IFERROR(CENTRALIZADOR!L60,"")</f>
        <v/>
      </c>
      <c r="D56" s="502" t="str">
        <f t="shared" si="0"/>
        <v/>
      </c>
    </row>
    <row r="57" spans="1:4">
      <c r="A57" s="502" t="s">
        <v>432</v>
      </c>
      <c r="B57" s="502" t="str">
        <f>IF(FILIACIÓN!B60="","",FILIACIÓN!B60)</f>
        <v/>
      </c>
      <c r="C57" s="538" t="str">
        <f>IFERROR(CENTRALIZADOR!L61,"")</f>
        <v/>
      </c>
      <c r="D57" s="502" t="str">
        <f t="shared" si="0"/>
        <v/>
      </c>
    </row>
  </sheetData>
  <sheetProtection autoFilter="0"/>
  <autoFilter ref="B7:D57"/>
  <mergeCells count="1">
    <mergeCell ref="A1:D1"/>
  </mergeCells>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FF0000"/>
    <pageSetUpPr fitToPage="1"/>
  </sheetPr>
  <dimension ref="A1:AJ167"/>
  <sheetViews>
    <sheetView showGridLines="0" showRowColHeaders="0" showZeros="0" zoomScale="85" zoomScaleNormal="85" workbookViewId="0">
      <pane xSplit="3" ySplit="12" topLeftCell="D13" activePane="bottomRight" state="frozen"/>
      <selection activeCell="E11" sqref="E11"/>
      <selection pane="topRight" activeCell="E11" sqref="E11"/>
      <selection pane="bottomLeft" activeCell="E11" sqref="E11"/>
      <selection pane="bottomRight" activeCell="W5" sqref="W5"/>
    </sheetView>
  </sheetViews>
  <sheetFormatPr baseColWidth="10" defaultColWidth="10" defaultRowHeight="15"/>
  <cols>
    <col min="1" max="1" width="3.25" style="210" customWidth="1"/>
    <col min="2" max="2" width="10.75" style="210" customWidth="1"/>
    <col min="3" max="3" width="17.75" style="210" customWidth="1"/>
    <col min="4" max="22" width="4.875" style="210" customWidth="1"/>
    <col min="23" max="23" width="5.875" style="210" customWidth="1"/>
    <col min="24" max="24" width="19" style="210" customWidth="1"/>
    <col min="25" max="25" width="11.25" style="210" customWidth="1"/>
    <col min="26" max="27" width="4" style="350" customWidth="1"/>
    <col min="28" max="28" width="0" style="350" hidden="1" customWidth="1"/>
    <col min="29" max="29" width="14.125" style="210" customWidth="1"/>
    <col min="30" max="16384" width="10" style="210"/>
  </cols>
  <sheetData>
    <row r="1" spans="1:35" ht="14.25" customHeight="1">
      <c r="C1" s="328" t="str">
        <f>IF(FILIACIÓN!C1="","",FILIACIÓN!C1)</f>
        <v xml:space="preserve">UNIDAD EDUCATIVA </v>
      </c>
      <c r="D1" s="329"/>
      <c r="E1" s="324"/>
      <c r="F1" s="324"/>
      <c r="G1" s="324"/>
      <c r="H1" s="324"/>
      <c r="I1" s="324"/>
      <c r="J1" s="324"/>
      <c r="K1" s="324"/>
      <c r="L1" s="324"/>
      <c r="M1" s="324"/>
      <c r="N1" s="324"/>
      <c r="O1" s="321"/>
      <c r="P1" s="321"/>
      <c r="Q1" s="321"/>
      <c r="R1" s="321"/>
      <c r="S1" s="321"/>
      <c r="T1" s="321"/>
      <c r="U1" s="321"/>
      <c r="V1" s="322"/>
      <c r="W1" s="322"/>
      <c r="X1" s="322"/>
      <c r="Y1" s="322"/>
      <c r="Z1" s="615"/>
      <c r="AC1" s="341" t="s">
        <v>266</v>
      </c>
      <c r="AG1" s="903" t="s">
        <v>265</v>
      </c>
      <c r="AH1" s="903"/>
      <c r="AI1" s="903"/>
    </row>
    <row r="2" spans="1:35" ht="14.25" customHeight="1">
      <c r="A2" s="323"/>
      <c r="C2" s="328" t="str">
        <f>IF(FILIACIÓN!C2="","",FILIACIÓN!C2)</f>
        <v>NIVEL SECUNDARIA COMUNITARIA PRODUCTIVA</v>
      </c>
      <c r="D2" s="329"/>
      <c r="E2" s="325"/>
      <c r="F2" s="325"/>
      <c r="G2" s="325"/>
      <c r="H2" s="325"/>
      <c r="I2" s="325"/>
      <c r="J2" s="325"/>
      <c r="K2" s="325"/>
      <c r="L2" s="325"/>
      <c r="M2" s="325"/>
      <c r="N2" s="325"/>
      <c r="O2" s="323"/>
      <c r="P2" s="323"/>
      <c r="Q2" s="323"/>
      <c r="R2" s="323"/>
      <c r="S2" s="323"/>
      <c r="T2" s="323"/>
      <c r="U2" s="323"/>
      <c r="V2" s="323"/>
      <c r="W2" s="323"/>
      <c r="X2" s="323"/>
      <c r="Y2" s="323"/>
      <c r="Z2" s="615"/>
    </row>
    <row r="3" spans="1:35" ht="14.25" customHeight="1" thickBot="1">
      <c r="A3" s="218"/>
      <c r="C3" s="328" t="str">
        <f>IF(FILIACIÓN!C3="","",FILIACIÓN!C3)</f>
        <v xml:space="preserve">TURNO </v>
      </c>
      <c r="D3" s="329"/>
      <c r="E3" s="326"/>
      <c r="F3" s="327"/>
      <c r="G3" s="327"/>
      <c r="H3" s="327"/>
      <c r="I3" s="327"/>
      <c r="J3" s="327"/>
      <c r="K3" s="327"/>
      <c r="L3" s="327"/>
      <c r="M3" s="327"/>
      <c r="N3" s="327"/>
      <c r="O3" s="221"/>
      <c r="Q3" s="220"/>
      <c r="R3" s="220"/>
      <c r="S3" s="220"/>
      <c r="T3" s="220"/>
      <c r="U3" s="220"/>
      <c r="V3" s="218"/>
      <c r="W3" s="218"/>
      <c r="X3" s="218"/>
      <c r="Y3" s="218"/>
      <c r="Z3" s="615"/>
    </row>
    <row r="4" spans="1:35" ht="14.25" customHeight="1">
      <c r="A4" s="218"/>
      <c r="C4" s="330" t="str">
        <f>IF(FILIACIÓN!E3="","",FILIACIÓN!E3)</f>
        <v xml:space="preserve">SIE </v>
      </c>
      <c r="D4" s="329"/>
      <c r="E4" s="894" t="s">
        <v>427</v>
      </c>
      <c r="F4" s="894"/>
      <c r="G4" s="894"/>
      <c r="H4" s="894"/>
      <c r="I4" s="894"/>
      <c r="J4" s="894"/>
      <c r="K4" s="894"/>
      <c r="L4" s="894"/>
      <c r="M4" s="894"/>
      <c r="N4" s="894"/>
      <c r="O4" s="894"/>
      <c r="P4" s="894"/>
      <c r="Q4" s="894"/>
      <c r="R4" s="894"/>
      <c r="S4" s="894"/>
      <c r="T4" s="894"/>
      <c r="U4" s="894"/>
      <c r="V4" s="894"/>
      <c r="W4" s="437"/>
      <c r="X4" s="318"/>
    </row>
    <row r="5" spans="1:35" ht="14.25" customHeight="1" thickBot="1">
      <c r="A5" s="218"/>
      <c r="C5" s="330" t="str">
        <f>IF(FILIACIÓN!C4="","",FILIACIÓN!C4)</f>
        <v>GESTION 2025</v>
      </c>
      <c r="D5" s="329"/>
      <c r="E5" s="895"/>
      <c r="F5" s="895"/>
      <c r="G5" s="895"/>
      <c r="H5" s="895"/>
      <c r="I5" s="895"/>
      <c r="J5" s="895"/>
      <c r="K5" s="895"/>
      <c r="L5" s="895"/>
      <c r="M5" s="895"/>
      <c r="N5" s="895"/>
      <c r="O5" s="895"/>
      <c r="P5" s="895"/>
      <c r="Q5" s="895"/>
      <c r="R5" s="895"/>
      <c r="S5" s="895"/>
      <c r="T5" s="895"/>
      <c r="U5" s="895"/>
      <c r="V5" s="895"/>
      <c r="W5" s="437"/>
      <c r="X5" s="318"/>
    </row>
    <row r="6" spans="1:35" ht="14.25" customHeight="1">
      <c r="A6" s="218"/>
      <c r="C6" s="329"/>
      <c r="D6" s="221"/>
      <c r="E6" s="222"/>
      <c r="F6" s="221"/>
      <c r="G6" s="221"/>
      <c r="H6" s="221"/>
      <c r="I6" s="221"/>
      <c r="J6" s="221"/>
      <c r="K6" s="221"/>
      <c r="L6" s="221"/>
      <c r="M6" s="221"/>
      <c r="O6" s="221"/>
      <c r="P6" s="219"/>
      <c r="Q6" s="223"/>
      <c r="R6" s="223"/>
      <c r="S6" s="223"/>
      <c r="T6" s="223"/>
      <c r="U6" s="223"/>
      <c r="V6" s="218"/>
      <c r="W6" s="218"/>
      <c r="X6" s="218"/>
      <c r="Y6" s="218"/>
    </row>
    <row r="7" spans="1:35" ht="14.25" customHeight="1">
      <c r="A7" s="218"/>
      <c r="C7" s="331" t="s">
        <v>150</v>
      </c>
      <c r="D7" s="332" t="str">
        <f>FILIACIÓN!$F$5</f>
        <v/>
      </c>
      <c r="E7" s="8"/>
      <c r="F7" s="44"/>
      <c r="G7" s="44"/>
      <c r="H7" s="44"/>
      <c r="I7" s="44"/>
      <c r="J7" s="1"/>
      <c r="K7" s="1"/>
      <c r="L7" s="1"/>
      <c r="M7" s="1"/>
      <c r="N7" s="1"/>
      <c r="O7" s="331" t="s">
        <v>26</v>
      </c>
      <c r="P7" s="332" t="str">
        <f>FILIACIÓN!$F$8</f>
        <v>nombre maestro</v>
      </c>
      <c r="Q7" s="329"/>
      <c r="R7" s="329"/>
      <c r="S7" s="329"/>
      <c r="T7" s="223"/>
      <c r="U7" s="223"/>
      <c r="V7" s="218"/>
      <c r="W7" s="218"/>
      <c r="X7" s="218"/>
      <c r="Y7" s="218"/>
    </row>
    <row r="8" spans="1:35" ht="14.25" customHeight="1">
      <c r="A8" s="218"/>
      <c r="B8" s="349" t="b">
        <v>0</v>
      </c>
      <c r="C8" s="331" t="s">
        <v>25</v>
      </c>
      <c r="D8" s="332" t="str">
        <f>FILIACIÓN!$F$6</f>
        <v/>
      </c>
      <c r="E8" s="8"/>
      <c r="F8" s="44"/>
      <c r="G8" s="44"/>
      <c r="H8" s="44"/>
      <c r="I8" s="44"/>
      <c r="J8" s="1"/>
      <c r="K8" s="1"/>
      <c r="L8" s="1"/>
      <c r="M8" s="1"/>
      <c r="N8" s="1"/>
      <c r="O8" s="331" t="s">
        <v>27</v>
      </c>
      <c r="P8" s="332" t="str">
        <f>FILIACIÓN!$F$7</f>
        <v/>
      </c>
      <c r="Q8" s="329"/>
      <c r="R8" s="329"/>
      <c r="S8" s="329"/>
    </row>
    <row r="9" spans="1:35" ht="14.25" customHeight="1" thickBot="1">
      <c r="A9" s="224"/>
      <c r="B9" s="224"/>
      <c r="C9" s="218"/>
      <c r="D9" s="225"/>
      <c r="E9" s="225"/>
      <c r="F9" s="225"/>
      <c r="G9" s="225"/>
      <c r="H9" s="225"/>
      <c r="I9" s="225"/>
      <c r="J9" s="225"/>
      <c r="K9" s="225"/>
      <c r="L9" s="225"/>
      <c r="M9" s="225"/>
      <c r="N9" s="225"/>
      <c r="O9" s="225"/>
      <c r="P9" s="223"/>
      <c r="Q9" s="223"/>
      <c r="R9" s="223"/>
      <c r="S9" s="223"/>
      <c r="T9" s="223"/>
      <c r="U9" s="223"/>
      <c r="V9" s="218"/>
      <c r="W9" s="218"/>
      <c r="X9" s="218"/>
      <c r="Y9" s="224"/>
    </row>
    <row r="10" spans="1:35" ht="17.25" customHeight="1" thickBot="1">
      <c r="A10" s="886" t="s">
        <v>203</v>
      </c>
      <c r="B10" s="907" t="s">
        <v>200</v>
      </c>
      <c r="C10" s="908"/>
      <c r="D10" s="889" t="s">
        <v>256</v>
      </c>
      <c r="E10" s="890"/>
      <c r="F10" s="890"/>
      <c r="G10" s="890"/>
      <c r="H10" s="890"/>
      <c r="I10" s="891"/>
      <c r="J10" s="889" t="s">
        <v>257</v>
      </c>
      <c r="K10" s="890"/>
      <c r="L10" s="890"/>
      <c r="M10" s="890"/>
      <c r="N10" s="890"/>
      <c r="O10" s="891"/>
      <c r="P10" s="889" t="s">
        <v>258</v>
      </c>
      <c r="Q10" s="890"/>
      <c r="R10" s="890"/>
      <c r="S10" s="890"/>
      <c r="T10" s="890"/>
      <c r="U10" s="891"/>
      <c r="V10" s="896" t="s">
        <v>204</v>
      </c>
      <c r="W10" s="881" t="s">
        <v>306</v>
      </c>
      <c r="X10" s="904" t="s">
        <v>29</v>
      </c>
      <c r="Y10" s="881" t="s">
        <v>259</v>
      </c>
      <c r="AC10" s="335" t="s">
        <v>267</v>
      </c>
      <c r="AD10" s="336">
        <f>COUNTIF(Y13:Y62,"APROBADO")</f>
        <v>0</v>
      </c>
      <c r="AG10" s="338" t="s">
        <v>262</v>
      </c>
      <c r="AH10" s="338" t="s">
        <v>263</v>
      </c>
      <c r="AI10" s="338" t="s">
        <v>264</v>
      </c>
    </row>
    <row r="11" spans="1:35" ht="27.75" customHeight="1">
      <c r="A11" s="887"/>
      <c r="B11" s="909"/>
      <c r="C11" s="910"/>
      <c r="D11" s="892" t="s">
        <v>276</v>
      </c>
      <c r="E11" s="892" t="s">
        <v>207</v>
      </c>
      <c r="F11" s="892" t="s">
        <v>208</v>
      </c>
      <c r="G11" s="892" t="s">
        <v>277</v>
      </c>
      <c r="H11" s="901" t="s">
        <v>312</v>
      </c>
      <c r="I11" s="899" t="s">
        <v>205</v>
      </c>
      <c r="J11" s="892" t="s">
        <v>276</v>
      </c>
      <c r="K11" s="892" t="s">
        <v>207</v>
      </c>
      <c r="L11" s="892" t="s">
        <v>208</v>
      </c>
      <c r="M11" s="892" t="s">
        <v>277</v>
      </c>
      <c r="N11" s="901" t="s">
        <v>312</v>
      </c>
      <c r="O11" s="899" t="s">
        <v>206</v>
      </c>
      <c r="P11" s="892" t="s">
        <v>276</v>
      </c>
      <c r="Q11" s="892" t="s">
        <v>207</v>
      </c>
      <c r="R11" s="892" t="s">
        <v>208</v>
      </c>
      <c r="S11" s="892" t="s">
        <v>277</v>
      </c>
      <c r="T11" s="901" t="s">
        <v>312</v>
      </c>
      <c r="U11" s="899" t="s">
        <v>206</v>
      </c>
      <c r="V11" s="897"/>
      <c r="W11" s="882"/>
      <c r="X11" s="905"/>
      <c r="Y11" s="882"/>
      <c r="AC11" s="335" t="s">
        <v>268</v>
      </c>
      <c r="AD11" s="337">
        <f>COUNTIF(Y13:Y62,"REPROBADO")</f>
        <v>0</v>
      </c>
      <c r="AG11" s="339">
        <f>COUNTIF(I13:I62,"&gt;=51")</f>
        <v>0</v>
      </c>
      <c r="AH11" s="339">
        <f>COUNTIF(O13:O62,"&gt;=51")</f>
        <v>0</v>
      </c>
      <c r="AI11" s="340">
        <f>COUNTIF(U13:U62,"&gt;=51")</f>
        <v>0</v>
      </c>
    </row>
    <row r="12" spans="1:35" ht="75" customHeight="1" thickBot="1">
      <c r="A12" s="888"/>
      <c r="B12" s="911"/>
      <c r="C12" s="912"/>
      <c r="D12" s="893"/>
      <c r="E12" s="893"/>
      <c r="F12" s="893"/>
      <c r="G12" s="893"/>
      <c r="H12" s="902"/>
      <c r="I12" s="900"/>
      <c r="J12" s="893"/>
      <c r="K12" s="893"/>
      <c r="L12" s="893"/>
      <c r="M12" s="893"/>
      <c r="N12" s="902"/>
      <c r="O12" s="900"/>
      <c r="P12" s="893"/>
      <c r="Q12" s="893"/>
      <c r="R12" s="893"/>
      <c r="S12" s="893"/>
      <c r="T12" s="902"/>
      <c r="U12" s="900"/>
      <c r="V12" s="898"/>
      <c r="W12" s="883"/>
      <c r="X12" s="906"/>
      <c r="Y12" s="883"/>
      <c r="Z12" s="616" t="s">
        <v>251</v>
      </c>
      <c r="AA12" s="616" t="s">
        <v>307</v>
      </c>
      <c r="AB12" s="350" t="s">
        <v>270</v>
      </c>
    </row>
    <row r="13" spans="1:35" ht="23.25" customHeight="1">
      <c r="A13" s="226">
        <f>--SUBTOTAL(2,AB$12:AB13)</f>
        <v>1</v>
      </c>
      <c r="B13" s="879">
        <f>FILIACIÓN!B11</f>
        <v>0</v>
      </c>
      <c r="C13" s="880"/>
      <c r="D13" s="447" t="str">
        <f>'1ER TRIMESTRE'!O13</f>
        <v/>
      </c>
      <c r="E13" s="448" t="str">
        <f>'1ER TRIMESTRE'!AF13</f>
        <v/>
      </c>
      <c r="F13" s="448" t="str">
        <f>'1ER TRIMESTRE'!AW13</f>
        <v/>
      </c>
      <c r="G13" s="448" t="str">
        <f>'1ER TRIMESTRE'!BI13</f>
        <v/>
      </c>
      <c r="H13" s="449">
        <f>'1ER TRIMESTRE'!BK13</f>
        <v>0</v>
      </c>
      <c r="I13" s="379" t="str">
        <f>'1ER TRIMESTRE'!BM13</f>
        <v/>
      </c>
      <c r="J13" s="450" t="str">
        <f>'2DO TRIMESTRE'!O13</f>
        <v/>
      </c>
      <c r="K13" s="448" t="str">
        <f>'2DO TRIMESTRE'!AF13</f>
        <v/>
      </c>
      <c r="L13" s="448" t="str">
        <f>'2DO TRIMESTRE'!AW13</f>
        <v/>
      </c>
      <c r="M13" s="448" t="str">
        <f>'2DO TRIMESTRE'!BI13</f>
        <v/>
      </c>
      <c r="N13" s="448">
        <f>'2DO TRIMESTRE'!BK13</f>
        <v>0</v>
      </c>
      <c r="O13" s="379" t="str">
        <f>'2DO TRIMESTRE'!BM13</f>
        <v/>
      </c>
      <c r="P13" s="450" t="str">
        <f>'3ER TRIMESTRE'!O13</f>
        <v/>
      </c>
      <c r="Q13" s="448" t="str">
        <f>'3ER TRIMESTRE'!AF13</f>
        <v/>
      </c>
      <c r="R13" s="448" t="str">
        <f>'3ER TRIMESTRE'!AW13</f>
        <v/>
      </c>
      <c r="S13" s="448" t="str">
        <f>'3ER TRIMESTRE'!BI13</f>
        <v/>
      </c>
      <c r="T13" s="448">
        <f>'3ER TRIMESTRE'!BK13</f>
        <v>0</v>
      </c>
      <c r="U13" s="379" t="str">
        <f>'3ER TRIMESTRE'!BM13</f>
        <v/>
      </c>
      <c r="V13" s="438" t="str">
        <f t="shared" ref="V13:V62" si="0">IFERROR(ROUND(AVERAGE(I13,O13,U13),0),"")</f>
        <v/>
      </c>
      <c r="W13" s="486" t="str">
        <f t="shared" ref="W13:W62" si="1">IFERROR(AVERAGE(I13,O13,U13),"")</f>
        <v/>
      </c>
      <c r="X13" s="439" t="str">
        <f>IF(V13="","",VLOOKUP(V13,$Z$68:AA$167,2))</f>
        <v/>
      </c>
      <c r="Y13" s="440" t="str">
        <f>IF(V13="","",(IF(AND(V13&gt;=1,V13&lt;=50.499),"REPROBADO",IF(AND(V13&gt;=50.5,V13&lt;=100),"APROBADO"))))</f>
        <v/>
      </c>
      <c r="Z13" s="617" t="str">
        <f>IF(FILIACIÓN!Z11="MOSTRAR","1","")</f>
        <v/>
      </c>
      <c r="AA13" s="350" t="str">
        <f>IFERROR(_xlfn.RANK.EQ(W13,$W$13:$W$62),"")</f>
        <v/>
      </c>
      <c r="AB13" s="350">
        <v>1</v>
      </c>
    </row>
    <row r="14" spans="1:35" ht="23.25" customHeight="1">
      <c r="A14" s="227">
        <f>--SUBTOTAL(2,AB$12:AB14)</f>
        <v>2</v>
      </c>
      <c r="B14" s="876">
        <f>FILIACIÓN!B12</f>
        <v>0</v>
      </c>
      <c r="C14" s="877"/>
      <c r="D14" s="451" t="str">
        <f>'1ER TRIMESTRE'!O14</f>
        <v/>
      </c>
      <c r="E14" s="452" t="str">
        <f>'1ER TRIMESTRE'!AF14</f>
        <v/>
      </c>
      <c r="F14" s="452" t="str">
        <f>'1ER TRIMESTRE'!AW14</f>
        <v/>
      </c>
      <c r="G14" s="452" t="str">
        <f>'1ER TRIMESTRE'!BI14</f>
        <v/>
      </c>
      <c r="H14" s="453">
        <f>'1ER TRIMESTRE'!BK14</f>
        <v>0</v>
      </c>
      <c r="I14" s="380" t="str">
        <f>'1ER TRIMESTRE'!BM14</f>
        <v/>
      </c>
      <c r="J14" s="454" t="str">
        <f>'2DO TRIMESTRE'!O14</f>
        <v/>
      </c>
      <c r="K14" s="452" t="str">
        <f>'2DO TRIMESTRE'!AF14</f>
        <v/>
      </c>
      <c r="L14" s="452" t="str">
        <f>'2DO TRIMESTRE'!AW14</f>
        <v/>
      </c>
      <c r="M14" s="452" t="str">
        <f>'2DO TRIMESTRE'!BI14</f>
        <v/>
      </c>
      <c r="N14" s="452">
        <f>'2DO TRIMESTRE'!BK14</f>
        <v>0</v>
      </c>
      <c r="O14" s="380" t="str">
        <f>'2DO TRIMESTRE'!BM14</f>
        <v/>
      </c>
      <c r="P14" s="454" t="str">
        <f>'3ER TRIMESTRE'!O14</f>
        <v/>
      </c>
      <c r="Q14" s="452" t="str">
        <f>'3ER TRIMESTRE'!AF14</f>
        <v/>
      </c>
      <c r="R14" s="452" t="str">
        <f>'3ER TRIMESTRE'!AW14</f>
        <v/>
      </c>
      <c r="S14" s="452" t="str">
        <f>'3ER TRIMESTRE'!BI14</f>
        <v/>
      </c>
      <c r="T14" s="452">
        <f>'3ER TRIMESTRE'!BK14</f>
        <v>0</v>
      </c>
      <c r="U14" s="380" t="str">
        <f>'3ER TRIMESTRE'!BM14</f>
        <v/>
      </c>
      <c r="V14" s="441" t="str">
        <f t="shared" si="0"/>
        <v/>
      </c>
      <c r="W14" s="487" t="str">
        <f t="shared" si="1"/>
        <v/>
      </c>
      <c r="X14" s="442" t="str">
        <f>IF(V14="","",VLOOKUP(V14,$Z$68:AA$167,2))</f>
        <v/>
      </c>
      <c r="Y14" s="443" t="str">
        <f t="shared" ref="Y14:Y61" si="2">IF(V14="","",(IF(AND(V14&gt;=1,V14&lt;=50.499),"REPROBADO",IF(AND(V14&gt;=50.5,V14&lt;=100),"APROBADO"))))</f>
        <v/>
      </c>
      <c r="Z14" s="617" t="str">
        <f>IF(FILIACIÓN!Z12="MOSTRAR","1","")</f>
        <v/>
      </c>
      <c r="AA14" s="350" t="str">
        <f t="shared" ref="AA14:AA62" si="3">IFERROR(_xlfn.RANK.EQ(W14,$W$13:$W$62),"")</f>
        <v/>
      </c>
      <c r="AB14" s="350">
        <v>2</v>
      </c>
    </row>
    <row r="15" spans="1:35" ht="23.25" customHeight="1">
      <c r="A15" s="227">
        <f>--SUBTOTAL(2,AB$12:AB15)</f>
        <v>3</v>
      </c>
      <c r="B15" s="876">
        <f>FILIACIÓN!B13</f>
        <v>0</v>
      </c>
      <c r="C15" s="877"/>
      <c r="D15" s="451" t="str">
        <f>'1ER TRIMESTRE'!O15</f>
        <v/>
      </c>
      <c r="E15" s="452" t="str">
        <f>'1ER TRIMESTRE'!AF15</f>
        <v/>
      </c>
      <c r="F15" s="452" t="str">
        <f>'1ER TRIMESTRE'!AW15</f>
        <v/>
      </c>
      <c r="G15" s="452" t="str">
        <f>'1ER TRIMESTRE'!BI15</f>
        <v/>
      </c>
      <c r="H15" s="453">
        <f>'1ER TRIMESTRE'!BK15</f>
        <v>0</v>
      </c>
      <c r="I15" s="380" t="str">
        <f>'1ER TRIMESTRE'!BM15</f>
        <v/>
      </c>
      <c r="J15" s="454" t="str">
        <f>'2DO TRIMESTRE'!O15</f>
        <v/>
      </c>
      <c r="K15" s="452" t="str">
        <f>'2DO TRIMESTRE'!AF15</f>
        <v/>
      </c>
      <c r="L15" s="452" t="str">
        <f>'2DO TRIMESTRE'!AW15</f>
        <v/>
      </c>
      <c r="M15" s="452" t="str">
        <f>'2DO TRIMESTRE'!BI15</f>
        <v/>
      </c>
      <c r="N15" s="452">
        <f>'2DO TRIMESTRE'!BK15</f>
        <v>0</v>
      </c>
      <c r="O15" s="380" t="str">
        <f>'2DO TRIMESTRE'!BM15</f>
        <v/>
      </c>
      <c r="P15" s="454" t="str">
        <f>'3ER TRIMESTRE'!O15</f>
        <v/>
      </c>
      <c r="Q15" s="452" t="str">
        <f>'3ER TRIMESTRE'!AF15</f>
        <v/>
      </c>
      <c r="R15" s="452" t="str">
        <f>'3ER TRIMESTRE'!AW15</f>
        <v/>
      </c>
      <c r="S15" s="452" t="str">
        <f>'3ER TRIMESTRE'!BI15</f>
        <v/>
      </c>
      <c r="T15" s="452">
        <f>'3ER TRIMESTRE'!BK15</f>
        <v>0</v>
      </c>
      <c r="U15" s="380" t="str">
        <f>'3ER TRIMESTRE'!BM15</f>
        <v/>
      </c>
      <c r="V15" s="441" t="str">
        <f t="shared" si="0"/>
        <v/>
      </c>
      <c r="W15" s="487" t="str">
        <f t="shared" si="1"/>
        <v/>
      </c>
      <c r="X15" s="442" t="str">
        <f>IF(V15="","",VLOOKUP(V15,$Z$68:AA$167,2))</f>
        <v/>
      </c>
      <c r="Y15" s="443" t="str">
        <f t="shared" si="2"/>
        <v/>
      </c>
      <c r="Z15" s="617" t="str">
        <f>IF(FILIACIÓN!Z13="MOSTRAR","1","")</f>
        <v/>
      </c>
      <c r="AA15" s="350" t="str">
        <f t="shared" si="3"/>
        <v/>
      </c>
      <c r="AB15" s="350">
        <v>3</v>
      </c>
    </row>
    <row r="16" spans="1:35" ht="23.25" customHeight="1">
      <c r="A16" s="227">
        <f>--SUBTOTAL(2,AB$12:AB16)</f>
        <v>4</v>
      </c>
      <c r="B16" s="876">
        <f>FILIACIÓN!B14</f>
        <v>0</v>
      </c>
      <c r="C16" s="877"/>
      <c r="D16" s="451" t="str">
        <f>'1ER TRIMESTRE'!O16</f>
        <v/>
      </c>
      <c r="E16" s="452" t="str">
        <f>'1ER TRIMESTRE'!AF16</f>
        <v/>
      </c>
      <c r="F16" s="452" t="str">
        <f>'1ER TRIMESTRE'!AW16</f>
        <v/>
      </c>
      <c r="G16" s="452" t="str">
        <f>'1ER TRIMESTRE'!BI16</f>
        <v/>
      </c>
      <c r="H16" s="453">
        <f>'1ER TRIMESTRE'!BK16</f>
        <v>0</v>
      </c>
      <c r="I16" s="380" t="str">
        <f>'1ER TRIMESTRE'!BM16</f>
        <v/>
      </c>
      <c r="J16" s="454" t="str">
        <f>'2DO TRIMESTRE'!O16</f>
        <v/>
      </c>
      <c r="K16" s="452" t="str">
        <f>'2DO TRIMESTRE'!AF16</f>
        <v/>
      </c>
      <c r="L16" s="452" t="str">
        <f>'2DO TRIMESTRE'!AW16</f>
        <v/>
      </c>
      <c r="M16" s="452" t="str">
        <f>'2DO TRIMESTRE'!BI16</f>
        <v/>
      </c>
      <c r="N16" s="452">
        <f>'2DO TRIMESTRE'!BK16</f>
        <v>0</v>
      </c>
      <c r="O16" s="380" t="str">
        <f>'2DO TRIMESTRE'!BM16</f>
        <v/>
      </c>
      <c r="P16" s="454" t="str">
        <f>'3ER TRIMESTRE'!O16</f>
        <v/>
      </c>
      <c r="Q16" s="452" t="str">
        <f>'3ER TRIMESTRE'!AF16</f>
        <v/>
      </c>
      <c r="R16" s="452" t="str">
        <f>'3ER TRIMESTRE'!AW16</f>
        <v/>
      </c>
      <c r="S16" s="452" t="str">
        <f>'3ER TRIMESTRE'!BI16</f>
        <v/>
      </c>
      <c r="T16" s="452">
        <f>'3ER TRIMESTRE'!BK16</f>
        <v>0</v>
      </c>
      <c r="U16" s="380" t="str">
        <f>'3ER TRIMESTRE'!BM16</f>
        <v/>
      </c>
      <c r="V16" s="441" t="str">
        <f t="shared" si="0"/>
        <v/>
      </c>
      <c r="W16" s="487" t="str">
        <f t="shared" si="1"/>
        <v/>
      </c>
      <c r="X16" s="442" t="str">
        <f>IF(V16="","",VLOOKUP(V16,$Z$68:AA$167,2))</f>
        <v/>
      </c>
      <c r="Y16" s="443" t="str">
        <f t="shared" si="2"/>
        <v/>
      </c>
      <c r="Z16" s="617" t="str">
        <f>IF(FILIACIÓN!Z14="MOSTRAR","1","")</f>
        <v/>
      </c>
      <c r="AA16" s="350" t="str">
        <f t="shared" si="3"/>
        <v/>
      </c>
      <c r="AB16" s="350">
        <v>4</v>
      </c>
    </row>
    <row r="17" spans="1:36" ht="23.25" customHeight="1">
      <c r="A17" s="227">
        <f>--SUBTOTAL(2,AB$12:AB17)</f>
        <v>5</v>
      </c>
      <c r="B17" s="876">
        <f>FILIACIÓN!B15</f>
        <v>0</v>
      </c>
      <c r="C17" s="877"/>
      <c r="D17" s="451" t="str">
        <f>'1ER TRIMESTRE'!O17</f>
        <v/>
      </c>
      <c r="E17" s="452" t="str">
        <f>'1ER TRIMESTRE'!AF17</f>
        <v/>
      </c>
      <c r="F17" s="452" t="str">
        <f>'1ER TRIMESTRE'!AW17</f>
        <v/>
      </c>
      <c r="G17" s="452" t="str">
        <f>'1ER TRIMESTRE'!BI17</f>
        <v/>
      </c>
      <c r="H17" s="453">
        <f>'1ER TRIMESTRE'!BK17</f>
        <v>0</v>
      </c>
      <c r="I17" s="380" t="str">
        <f>'1ER TRIMESTRE'!BM17</f>
        <v/>
      </c>
      <c r="J17" s="454" t="str">
        <f>'2DO TRIMESTRE'!O17</f>
        <v/>
      </c>
      <c r="K17" s="452" t="str">
        <f>'2DO TRIMESTRE'!AF17</f>
        <v/>
      </c>
      <c r="L17" s="452" t="str">
        <f>'2DO TRIMESTRE'!AW17</f>
        <v/>
      </c>
      <c r="M17" s="452" t="str">
        <f>'2DO TRIMESTRE'!BI17</f>
        <v/>
      </c>
      <c r="N17" s="452">
        <f>'2DO TRIMESTRE'!BK17</f>
        <v>0</v>
      </c>
      <c r="O17" s="380" t="str">
        <f>'2DO TRIMESTRE'!BM17</f>
        <v/>
      </c>
      <c r="P17" s="454" t="str">
        <f>'3ER TRIMESTRE'!O17</f>
        <v/>
      </c>
      <c r="Q17" s="452" t="str">
        <f>'3ER TRIMESTRE'!AF17</f>
        <v/>
      </c>
      <c r="R17" s="452" t="str">
        <f>'3ER TRIMESTRE'!AW17</f>
        <v/>
      </c>
      <c r="S17" s="452" t="str">
        <f>'3ER TRIMESTRE'!BI17</f>
        <v/>
      </c>
      <c r="T17" s="452">
        <f>'3ER TRIMESTRE'!BK17</f>
        <v>0</v>
      </c>
      <c r="U17" s="380" t="str">
        <f>'3ER TRIMESTRE'!BM17</f>
        <v/>
      </c>
      <c r="V17" s="441" t="str">
        <f t="shared" si="0"/>
        <v/>
      </c>
      <c r="W17" s="487" t="str">
        <f t="shared" si="1"/>
        <v/>
      </c>
      <c r="X17" s="442" t="str">
        <f>IF(V17="","",VLOOKUP(V17,$Z$68:AA$167,2))</f>
        <v/>
      </c>
      <c r="Y17" s="443" t="str">
        <f t="shared" si="2"/>
        <v/>
      </c>
      <c r="Z17" s="617" t="str">
        <f>IF(FILIACIÓN!Z15="MOSTRAR","1","")</f>
        <v/>
      </c>
      <c r="AA17" s="350" t="str">
        <f t="shared" si="3"/>
        <v/>
      </c>
      <c r="AB17" s="350">
        <v>5</v>
      </c>
    </row>
    <row r="18" spans="1:36" ht="23.25" customHeight="1">
      <c r="A18" s="227">
        <f>--SUBTOTAL(2,AB$12:AB18)</f>
        <v>6</v>
      </c>
      <c r="B18" s="876">
        <f>FILIACIÓN!B16</f>
        <v>0</v>
      </c>
      <c r="C18" s="877"/>
      <c r="D18" s="451" t="str">
        <f>'1ER TRIMESTRE'!O18</f>
        <v/>
      </c>
      <c r="E18" s="452" t="str">
        <f>'1ER TRIMESTRE'!AF18</f>
        <v/>
      </c>
      <c r="F18" s="452" t="str">
        <f>'1ER TRIMESTRE'!AW18</f>
        <v/>
      </c>
      <c r="G18" s="452" t="str">
        <f>'1ER TRIMESTRE'!BI18</f>
        <v/>
      </c>
      <c r="H18" s="453">
        <f>'1ER TRIMESTRE'!BK18</f>
        <v>0</v>
      </c>
      <c r="I18" s="380" t="str">
        <f>'1ER TRIMESTRE'!BM18</f>
        <v/>
      </c>
      <c r="J18" s="454" t="str">
        <f>'2DO TRIMESTRE'!O18</f>
        <v/>
      </c>
      <c r="K18" s="452" t="str">
        <f>'2DO TRIMESTRE'!AF18</f>
        <v/>
      </c>
      <c r="L18" s="452" t="str">
        <f>'2DO TRIMESTRE'!AW18</f>
        <v/>
      </c>
      <c r="M18" s="452" t="str">
        <f>'2DO TRIMESTRE'!BI18</f>
        <v/>
      </c>
      <c r="N18" s="452">
        <f>'2DO TRIMESTRE'!BK18</f>
        <v>0</v>
      </c>
      <c r="O18" s="380" t="str">
        <f>'2DO TRIMESTRE'!BM18</f>
        <v/>
      </c>
      <c r="P18" s="454" t="str">
        <f>'3ER TRIMESTRE'!O18</f>
        <v/>
      </c>
      <c r="Q18" s="452" t="str">
        <f>'3ER TRIMESTRE'!AF18</f>
        <v/>
      </c>
      <c r="R18" s="452" t="str">
        <f>'3ER TRIMESTRE'!AW18</f>
        <v/>
      </c>
      <c r="S18" s="452" t="str">
        <f>'3ER TRIMESTRE'!BI18</f>
        <v/>
      </c>
      <c r="T18" s="452">
        <f>'3ER TRIMESTRE'!BK18</f>
        <v>0</v>
      </c>
      <c r="U18" s="380" t="str">
        <f>'3ER TRIMESTRE'!BM18</f>
        <v/>
      </c>
      <c r="V18" s="441" t="str">
        <f t="shared" si="0"/>
        <v/>
      </c>
      <c r="W18" s="487" t="str">
        <f t="shared" si="1"/>
        <v/>
      </c>
      <c r="X18" s="442" t="str">
        <f>IF(V18="","",VLOOKUP(V18,$Z$68:AA$167,2))</f>
        <v/>
      </c>
      <c r="Y18" s="443" t="str">
        <f t="shared" si="2"/>
        <v/>
      </c>
      <c r="Z18" s="617" t="str">
        <f>IF(FILIACIÓN!Z16="MOSTRAR","1","")</f>
        <v/>
      </c>
      <c r="AA18" s="350" t="str">
        <f t="shared" si="3"/>
        <v/>
      </c>
      <c r="AB18" s="350">
        <v>6</v>
      </c>
    </row>
    <row r="19" spans="1:36" ht="23.25" customHeight="1">
      <c r="A19" s="227">
        <f>--SUBTOTAL(2,AB$12:AB19)</f>
        <v>7</v>
      </c>
      <c r="B19" s="876">
        <f>FILIACIÓN!B17</f>
        <v>0</v>
      </c>
      <c r="C19" s="877"/>
      <c r="D19" s="451" t="str">
        <f>'1ER TRIMESTRE'!O19</f>
        <v/>
      </c>
      <c r="E19" s="452" t="str">
        <f>'1ER TRIMESTRE'!AF19</f>
        <v/>
      </c>
      <c r="F19" s="452" t="str">
        <f>'1ER TRIMESTRE'!AW19</f>
        <v/>
      </c>
      <c r="G19" s="452" t="str">
        <f>'1ER TRIMESTRE'!BI19</f>
        <v/>
      </c>
      <c r="H19" s="453">
        <f>'1ER TRIMESTRE'!BK19</f>
        <v>0</v>
      </c>
      <c r="I19" s="380" t="str">
        <f>'1ER TRIMESTRE'!BM19</f>
        <v/>
      </c>
      <c r="J19" s="454" t="str">
        <f>'2DO TRIMESTRE'!O19</f>
        <v/>
      </c>
      <c r="K19" s="452" t="str">
        <f>'2DO TRIMESTRE'!AF19</f>
        <v/>
      </c>
      <c r="L19" s="452" t="str">
        <f>'2DO TRIMESTRE'!AW19</f>
        <v/>
      </c>
      <c r="M19" s="452" t="str">
        <f>'2DO TRIMESTRE'!BI19</f>
        <v/>
      </c>
      <c r="N19" s="452">
        <f>'2DO TRIMESTRE'!BK19</f>
        <v>0</v>
      </c>
      <c r="O19" s="380" t="str">
        <f>'2DO TRIMESTRE'!BM19</f>
        <v/>
      </c>
      <c r="P19" s="454" t="str">
        <f>'3ER TRIMESTRE'!O19</f>
        <v/>
      </c>
      <c r="Q19" s="452" t="str">
        <f>'3ER TRIMESTRE'!AF19</f>
        <v/>
      </c>
      <c r="R19" s="452" t="str">
        <f>'3ER TRIMESTRE'!AW19</f>
        <v/>
      </c>
      <c r="S19" s="452" t="str">
        <f>'3ER TRIMESTRE'!BI19</f>
        <v/>
      </c>
      <c r="T19" s="452">
        <f>'3ER TRIMESTRE'!BK19</f>
        <v>0</v>
      </c>
      <c r="U19" s="380" t="str">
        <f>'3ER TRIMESTRE'!BM19</f>
        <v/>
      </c>
      <c r="V19" s="441" t="str">
        <f t="shared" si="0"/>
        <v/>
      </c>
      <c r="W19" s="487" t="str">
        <f t="shared" si="1"/>
        <v/>
      </c>
      <c r="X19" s="442" t="str">
        <f>IF(V19="","",VLOOKUP(V19,$Z$68:AA$167,2))</f>
        <v/>
      </c>
      <c r="Y19" s="443" t="str">
        <f t="shared" si="2"/>
        <v/>
      </c>
      <c r="Z19" s="617" t="str">
        <f>IF(FILIACIÓN!Z17="MOSTRAR","1","")</f>
        <v/>
      </c>
      <c r="AA19" s="350" t="str">
        <f t="shared" si="3"/>
        <v/>
      </c>
      <c r="AB19" s="350">
        <v>7</v>
      </c>
    </row>
    <row r="20" spans="1:36" ht="23.25" customHeight="1">
      <c r="A20" s="227">
        <f>--SUBTOTAL(2,AB$12:AB20)</f>
        <v>8</v>
      </c>
      <c r="B20" s="876">
        <f>FILIACIÓN!B18</f>
        <v>0</v>
      </c>
      <c r="C20" s="877"/>
      <c r="D20" s="451" t="str">
        <f>'1ER TRIMESTRE'!O20</f>
        <v/>
      </c>
      <c r="E20" s="452" t="str">
        <f>'1ER TRIMESTRE'!AF20</f>
        <v/>
      </c>
      <c r="F20" s="452" t="str">
        <f>'1ER TRIMESTRE'!AW20</f>
        <v/>
      </c>
      <c r="G20" s="452" t="str">
        <f>'1ER TRIMESTRE'!BI20</f>
        <v/>
      </c>
      <c r="H20" s="453">
        <f>'1ER TRIMESTRE'!BK20</f>
        <v>0</v>
      </c>
      <c r="I20" s="380" t="str">
        <f>'1ER TRIMESTRE'!BM20</f>
        <v/>
      </c>
      <c r="J20" s="454" t="str">
        <f>'2DO TRIMESTRE'!O20</f>
        <v/>
      </c>
      <c r="K20" s="452" t="str">
        <f>'2DO TRIMESTRE'!AF20</f>
        <v/>
      </c>
      <c r="L20" s="452" t="str">
        <f>'2DO TRIMESTRE'!AW20</f>
        <v/>
      </c>
      <c r="M20" s="452" t="str">
        <f>'2DO TRIMESTRE'!BI20</f>
        <v/>
      </c>
      <c r="N20" s="452">
        <f>'2DO TRIMESTRE'!BK20</f>
        <v>0</v>
      </c>
      <c r="O20" s="380" t="str">
        <f>'2DO TRIMESTRE'!BM20</f>
        <v/>
      </c>
      <c r="P20" s="454" t="str">
        <f>'3ER TRIMESTRE'!O20</f>
        <v/>
      </c>
      <c r="Q20" s="452" t="str">
        <f>'3ER TRIMESTRE'!AF20</f>
        <v/>
      </c>
      <c r="R20" s="452" t="str">
        <f>'3ER TRIMESTRE'!AW20</f>
        <v/>
      </c>
      <c r="S20" s="452" t="str">
        <f>'3ER TRIMESTRE'!BI20</f>
        <v/>
      </c>
      <c r="T20" s="452">
        <f>'3ER TRIMESTRE'!BK20</f>
        <v>0</v>
      </c>
      <c r="U20" s="380" t="str">
        <f>'3ER TRIMESTRE'!BM20</f>
        <v/>
      </c>
      <c r="V20" s="441" t="str">
        <f t="shared" si="0"/>
        <v/>
      </c>
      <c r="W20" s="487" t="str">
        <f t="shared" si="1"/>
        <v/>
      </c>
      <c r="X20" s="442" t="str">
        <f>IF(V20="","",VLOOKUP(V20,$Z$68:AA$167,2))</f>
        <v/>
      </c>
      <c r="Y20" s="443" t="str">
        <f t="shared" si="2"/>
        <v/>
      </c>
      <c r="Z20" s="617" t="str">
        <f>IF(FILIACIÓN!Z18="MOSTRAR","1","")</f>
        <v/>
      </c>
      <c r="AA20" s="350" t="str">
        <f>IFERROR(_xlfn.RANK.EQ(W20,$W$13:$W$62),"")</f>
        <v/>
      </c>
      <c r="AB20" s="350">
        <v>8</v>
      </c>
      <c r="AC20" s="217"/>
      <c r="AD20" s="217"/>
      <c r="AE20" s="217"/>
      <c r="AF20" s="217"/>
      <c r="AG20" s="217"/>
      <c r="AH20" s="217"/>
      <c r="AI20" s="217"/>
      <c r="AJ20" s="217"/>
    </row>
    <row r="21" spans="1:36" ht="23.25" customHeight="1">
      <c r="A21" s="227">
        <f>--SUBTOTAL(2,AB$12:AB21)</f>
        <v>9</v>
      </c>
      <c r="B21" s="876">
        <f>FILIACIÓN!B19</f>
        <v>0</v>
      </c>
      <c r="C21" s="877"/>
      <c r="D21" s="451" t="str">
        <f>'1ER TRIMESTRE'!O21</f>
        <v/>
      </c>
      <c r="E21" s="452" t="str">
        <f>'1ER TRIMESTRE'!AF21</f>
        <v/>
      </c>
      <c r="F21" s="452" t="str">
        <f>'1ER TRIMESTRE'!AW21</f>
        <v/>
      </c>
      <c r="G21" s="452" t="str">
        <f>'1ER TRIMESTRE'!BI21</f>
        <v/>
      </c>
      <c r="H21" s="453">
        <f>'1ER TRIMESTRE'!BK21</f>
        <v>0</v>
      </c>
      <c r="I21" s="380" t="str">
        <f>'1ER TRIMESTRE'!BM21</f>
        <v/>
      </c>
      <c r="J21" s="454" t="str">
        <f>'2DO TRIMESTRE'!O21</f>
        <v/>
      </c>
      <c r="K21" s="452" t="str">
        <f>'2DO TRIMESTRE'!AF21</f>
        <v/>
      </c>
      <c r="L21" s="452" t="str">
        <f>'2DO TRIMESTRE'!AW21</f>
        <v/>
      </c>
      <c r="M21" s="452" t="str">
        <f>'2DO TRIMESTRE'!BI21</f>
        <v/>
      </c>
      <c r="N21" s="452">
        <f>'2DO TRIMESTRE'!BK21</f>
        <v>0</v>
      </c>
      <c r="O21" s="380" t="str">
        <f>'2DO TRIMESTRE'!BM21</f>
        <v/>
      </c>
      <c r="P21" s="454" t="str">
        <f>'3ER TRIMESTRE'!O21</f>
        <v/>
      </c>
      <c r="Q21" s="452" t="str">
        <f>'3ER TRIMESTRE'!AF21</f>
        <v/>
      </c>
      <c r="R21" s="452" t="str">
        <f>'3ER TRIMESTRE'!AW21</f>
        <v/>
      </c>
      <c r="S21" s="452" t="str">
        <f>'3ER TRIMESTRE'!BI21</f>
        <v/>
      </c>
      <c r="T21" s="452">
        <f>'3ER TRIMESTRE'!BK21</f>
        <v>0</v>
      </c>
      <c r="U21" s="380" t="str">
        <f>'3ER TRIMESTRE'!BM21</f>
        <v/>
      </c>
      <c r="V21" s="441" t="str">
        <f t="shared" si="0"/>
        <v/>
      </c>
      <c r="W21" s="487" t="str">
        <f t="shared" si="1"/>
        <v/>
      </c>
      <c r="X21" s="442" t="str">
        <f>IF(V21="","",VLOOKUP(V21,$Z$68:AA$167,2))</f>
        <v/>
      </c>
      <c r="Y21" s="443" t="str">
        <f t="shared" si="2"/>
        <v/>
      </c>
      <c r="Z21" s="617" t="str">
        <f>IF(FILIACIÓN!Z19="MOSTRAR","1","")</f>
        <v/>
      </c>
      <c r="AA21" s="350" t="str">
        <f t="shared" si="3"/>
        <v/>
      </c>
      <c r="AB21" s="350">
        <v>9</v>
      </c>
      <c r="AC21" s="217"/>
      <c r="AD21" s="217"/>
      <c r="AE21" s="217"/>
      <c r="AF21" s="217"/>
      <c r="AG21" s="217"/>
      <c r="AH21" s="217"/>
      <c r="AI21" s="217"/>
      <c r="AJ21" s="217"/>
    </row>
    <row r="22" spans="1:36" ht="23.25" customHeight="1">
      <c r="A22" s="227">
        <f>--SUBTOTAL(2,AB$12:AB22)</f>
        <v>10</v>
      </c>
      <c r="B22" s="876">
        <f>FILIACIÓN!B20</f>
        <v>0</v>
      </c>
      <c r="C22" s="877"/>
      <c r="D22" s="451" t="str">
        <f>'1ER TRIMESTRE'!O22</f>
        <v/>
      </c>
      <c r="E22" s="452" t="str">
        <f>'1ER TRIMESTRE'!AF22</f>
        <v/>
      </c>
      <c r="F22" s="452" t="str">
        <f>'1ER TRIMESTRE'!AW22</f>
        <v/>
      </c>
      <c r="G22" s="452" t="str">
        <f>'1ER TRIMESTRE'!BI22</f>
        <v/>
      </c>
      <c r="H22" s="453">
        <f>'1ER TRIMESTRE'!BK22</f>
        <v>0</v>
      </c>
      <c r="I22" s="380" t="str">
        <f>'1ER TRIMESTRE'!BM22</f>
        <v/>
      </c>
      <c r="J22" s="454" t="str">
        <f>'2DO TRIMESTRE'!O22</f>
        <v/>
      </c>
      <c r="K22" s="452" t="str">
        <f>'2DO TRIMESTRE'!AF22</f>
        <v/>
      </c>
      <c r="L22" s="452" t="str">
        <f>'2DO TRIMESTRE'!AW22</f>
        <v/>
      </c>
      <c r="M22" s="452" t="str">
        <f>'2DO TRIMESTRE'!BI22</f>
        <v/>
      </c>
      <c r="N22" s="452">
        <f>'2DO TRIMESTRE'!BK22</f>
        <v>0</v>
      </c>
      <c r="O22" s="380" t="str">
        <f>'2DO TRIMESTRE'!BM22</f>
        <v/>
      </c>
      <c r="P22" s="454" t="str">
        <f>'3ER TRIMESTRE'!O22</f>
        <v/>
      </c>
      <c r="Q22" s="452" t="str">
        <f>'3ER TRIMESTRE'!AF22</f>
        <v/>
      </c>
      <c r="R22" s="452" t="str">
        <f>'3ER TRIMESTRE'!AW22</f>
        <v/>
      </c>
      <c r="S22" s="452" t="str">
        <f>'3ER TRIMESTRE'!BI22</f>
        <v/>
      </c>
      <c r="T22" s="452">
        <f>'3ER TRIMESTRE'!BK22</f>
        <v>0</v>
      </c>
      <c r="U22" s="380" t="str">
        <f>'3ER TRIMESTRE'!BM22</f>
        <v/>
      </c>
      <c r="V22" s="441" t="str">
        <f t="shared" si="0"/>
        <v/>
      </c>
      <c r="W22" s="487" t="str">
        <f t="shared" si="1"/>
        <v/>
      </c>
      <c r="X22" s="442" t="str">
        <f>IF(V22="","",VLOOKUP(V22,$Z$68:AA$167,2))</f>
        <v/>
      </c>
      <c r="Y22" s="443" t="str">
        <f t="shared" si="2"/>
        <v/>
      </c>
      <c r="Z22" s="617" t="str">
        <f>IF(FILIACIÓN!Z20="MOSTRAR","1","")</f>
        <v/>
      </c>
      <c r="AA22" s="350" t="str">
        <f t="shared" si="3"/>
        <v/>
      </c>
      <c r="AB22" s="350">
        <v>10</v>
      </c>
      <c r="AC22" s="217"/>
      <c r="AD22" s="217"/>
      <c r="AE22" s="217"/>
      <c r="AF22" s="217"/>
      <c r="AG22" s="217"/>
      <c r="AH22" s="217"/>
      <c r="AI22" s="217"/>
      <c r="AJ22" s="217"/>
    </row>
    <row r="23" spans="1:36" ht="23.25" customHeight="1">
      <c r="A23" s="227">
        <f>--SUBTOTAL(2,AB$12:AB23)</f>
        <v>11</v>
      </c>
      <c r="B23" s="876">
        <f>FILIACIÓN!B21</f>
        <v>0</v>
      </c>
      <c r="C23" s="877"/>
      <c r="D23" s="451" t="str">
        <f>'1ER TRIMESTRE'!O23</f>
        <v/>
      </c>
      <c r="E23" s="452" t="str">
        <f>'1ER TRIMESTRE'!AF23</f>
        <v/>
      </c>
      <c r="F23" s="452" t="str">
        <f>'1ER TRIMESTRE'!AW23</f>
        <v/>
      </c>
      <c r="G23" s="452" t="str">
        <f>'1ER TRIMESTRE'!BI23</f>
        <v/>
      </c>
      <c r="H23" s="453">
        <f>'1ER TRIMESTRE'!BK23</f>
        <v>0</v>
      </c>
      <c r="I23" s="380" t="str">
        <f>'1ER TRIMESTRE'!BM23</f>
        <v/>
      </c>
      <c r="J23" s="454" t="str">
        <f>'2DO TRIMESTRE'!O23</f>
        <v/>
      </c>
      <c r="K23" s="452" t="str">
        <f>'2DO TRIMESTRE'!AF23</f>
        <v/>
      </c>
      <c r="L23" s="452" t="str">
        <f>'2DO TRIMESTRE'!AW23</f>
        <v/>
      </c>
      <c r="M23" s="452" t="str">
        <f>'2DO TRIMESTRE'!BI23</f>
        <v/>
      </c>
      <c r="N23" s="452">
        <f>'2DO TRIMESTRE'!BK23</f>
        <v>0</v>
      </c>
      <c r="O23" s="380" t="str">
        <f>'2DO TRIMESTRE'!BM23</f>
        <v/>
      </c>
      <c r="P23" s="454" t="str">
        <f>'3ER TRIMESTRE'!O23</f>
        <v/>
      </c>
      <c r="Q23" s="452" t="str">
        <f>'3ER TRIMESTRE'!AF23</f>
        <v/>
      </c>
      <c r="R23" s="452" t="str">
        <f>'3ER TRIMESTRE'!AW23</f>
        <v/>
      </c>
      <c r="S23" s="452" t="str">
        <f>'3ER TRIMESTRE'!BI23</f>
        <v/>
      </c>
      <c r="T23" s="452">
        <f>'3ER TRIMESTRE'!BK23</f>
        <v>0</v>
      </c>
      <c r="U23" s="380" t="str">
        <f>'3ER TRIMESTRE'!BM23</f>
        <v/>
      </c>
      <c r="V23" s="441" t="str">
        <f t="shared" si="0"/>
        <v/>
      </c>
      <c r="W23" s="487" t="str">
        <f t="shared" si="1"/>
        <v/>
      </c>
      <c r="X23" s="442" t="str">
        <f>IF(V23="","",VLOOKUP(V23,$Z$68:AA$167,2))</f>
        <v/>
      </c>
      <c r="Y23" s="443" t="str">
        <f t="shared" si="2"/>
        <v/>
      </c>
      <c r="Z23" s="617" t="str">
        <f>IF(FILIACIÓN!Z21="MOSTRAR","1","")</f>
        <v/>
      </c>
      <c r="AA23" s="350" t="str">
        <f t="shared" si="3"/>
        <v/>
      </c>
      <c r="AB23" s="350">
        <v>11</v>
      </c>
      <c r="AC23" s="342"/>
      <c r="AD23" s="342"/>
      <c r="AE23" s="342"/>
      <c r="AF23" s="342"/>
      <c r="AG23" s="342"/>
      <c r="AH23" s="342"/>
      <c r="AI23" s="342"/>
      <c r="AJ23" s="217"/>
    </row>
    <row r="24" spans="1:36" ht="23.25" customHeight="1">
      <c r="A24" s="227">
        <f>--SUBTOTAL(2,AB$12:AB24)</f>
        <v>12</v>
      </c>
      <c r="B24" s="876">
        <f>FILIACIÓN!B22</f>
        <v>0</v>
      </c>
      <c r="C24" s="877"/>
      <c r="D24" s="451" t="str">
        <f>'1ER TRIMESTRE'!O24</f>
        <v/>
      </c>
      <c r="E24" s="452" t="str">
        <f>'1ER TRIMESTRE'!AF24</f>
        <v/>
      </c>
      <c r="F24" s="452" t="str">
        <f>'1ER TRIMESTRE'!AW24</f>
        <v/>
      </c>
      <c r="G24" s="452" t="str">
        <f>'1ER TRIMESTRE'!BI24</f>
        <v/>
      </c>
      <c r="H24" s="453">
        <f>'1ER TRIMESTRE'!BK24</f>
        <v>0</v>
      </c>
      <c r="I24" s="380" t="str">
        <f>'1ER TRIMESTRE'!BM24</f>
        <v/>
      </c>
      <c r="J24" s="454" t="str">
        <f>'2DO TRIMESTRE'!O24</f>
        <v/>
      </c>
      <c r="K24" s="452" t="str">
        <f>'2DO TRIMESTRE'!AF24</f>
        <v/>
      </c>
      <c r="L24" s="452" t="str">
        <f>'2DO TRIMESTRE'!AW24</f>
        <v/>
      </c>
      <c r="M24" s="452" t="str">
        <f>'2DO TRIMESTRE'!BI24</f>
        <v/>
      </c>
      <c r="N24" s="452">
        <f>'2DO TRIMESTRE'!BK24</f>
        <v>0</v>
      </c>
      <c r="O24" s="380" t="str">
        <f>'2DO TRIMESTRE'!BM24</f>
        <v/>
      </c>
      <c r="P24" s="454" t="str">
        <f>'3ER TRIMESTRE'!O24</f>
        <v/>
      </c>
      <c r="Q24" s="452" t="str">
        <f>'3ER TRIMESTRE'!AF24</f>
        <v/>
      </c>
      <c r="R24" s="452" t="str">
        <f>'3ER TRIMESTRE'!AW24</f>
        <v/>
      </c>
      <c r="S24" s="452" t="str">
        <f>'3ER TRIMESTRE'!BI24</f>
        <v/>
      </c>
      <c r="T24" s="452">
        <f>'3ER TRIMESTRE'!BK24</f>
        <v>0</v>
      </c>
      <c r="U24" s="380" t="str">
        <f>'3ER TRIMESTRE'!BM24</f>
        <v/>
      </c>
      <c r="V24" s="441" t="str">
        <f t="shared" si="0"/>
        <v/>
      </c>
      <c r="W24" s="487" t="str">
        <f t="shared" si="1"/>
        <v/>
      </c>
      <c r="X24" s="442" t="str">
        <f>IF(V24="","",VLOOKUP(V24,$Z$68:AA$167,2))</f>
        <v/>
      </c>
      <c r="Y24" s="443" t="str">
        <f t="shared" si="2"/>
        <v/>
      </c>
      <c r="Z24" s="617" t="str">
        <f>IF(FILIACIÓN!Z22="MOSTRAR","1","")</f>
        <v/>
      </c>
      <c r="AA24" s="350" t="str">
        <f t="shared" si="3"/>
        <v/>
      </c>
      <c r="AB24" s="350">
        <v>12</v>
      </c>
      <c r="AC24" s="217"/>
      <c r="AD24" s="217"/>
      <c r="AE24" s="217"/>
      <c r="AF24" s="217"/>
      <c r="AG24" s="217"/>
      <c r="AH24" s="217"/>
      <c r="AI24" s="217"/>
      <c r="AJ24" s="217"/>
    </row>
    <row r="25" spans="1:36" ht="23.25" customHeight="1">
      <c r="A25" s="227">
        <f>--SUBTOTAL(2,AB$12:AB25)</f>
        <v>13</v>
      </c>
      <c r="B25" s="876">
        <f>FILIACIÓN!B23</f>
        <v>0</v>
      </c>
      <c r="C25" s="877"/>
      <c r="D25" s="451" t="str">
        <f>'1ER TRIMESTRE'!O25</f>
        <v/>
      </c>
      <c r="E25" s="452" t="str">
        <f>'1ER TRIMESTRE'!AF25</f>
        <v/>
      </c>
      <c r="F25" s="452" t="str">
        <f>'1ER TRIMESTRE'!AW25</f>
        <v/>
      </c>
      <c r="G25" s="452" t="str">
        <f>'1ER TRIMESTRE'!BI25</f>
        <v/>
      </c>
      <c r="H25" s="453">
        <f>'1ER TRIMESTRE'!BK25</f>
        <v>0</v>
      </c>
      <c r="I25" s="380" t="str">
        <f>'1ER TRIMESTRE'!BM25</f>
        <v/>
      </c>
      <c r="J25" s="454" t="str">
        <f>'2DO TRIMESTRE'!O25</f>
        <v/>
      </c>
      <c r="K25" s="452" t="str">
        <f>'2DO TRIMESTRE'!AF25</f>
        <v/>
      </c>
      <c r="L25" s="452" t="str">
        <f>'2DO TRIMESTRE'!AW25</f>
        <v/>
      </c>
      <c r="M25" s="452" t="str">
        <f>'2DO TRIMESTRE'!BI25</f>
        <v/>
      </c>
      <c r="N25" s="452">
        <f>'2DO TRIMESTRE'!BK25</f>
        <v>0</v>
      </c>
      <c r="O25" s="380" t="str">
        <f>'2DO TRIMESTRE'!BM25</f>
        <v/>
      </c>
      <c r="P25" s="454" t="str">
        <f>'3ER TRIMESTRE'!O25</f>
        <v/>
      </c>
      <c r="Q25" s="452" t="str">
        <f>'3ER TRIMESTRE'!AF25</f>
        <v/>
      </c>
      <c r="R25" s="452" t="str">
        <f>'3ER TRIMESTRE'!AW25</f>
        <v/>
      </c>
      <c r="S25" s="452" t="str">
        <f>'3ER TRIMESTRE'!BI25</f>
        <v/>
      </c>
      <c r="T25" s="452">
        <f>'3ER TRIMESTRE'!BK25</f>
        <v>0</v>
      </c>
      <c r="U25" s="380" t="str">
        <f>'3ER TRIMESTRE'!BM25</f>
        <v/>
      </c>
      <c r="V25" s="441" t="str">
        <f t="shared" si="0"/>
        <v/>
      </c>
      <c r="W25" s="487" t="str">
        <f t="shared" si="1"/>
        <v/>
      </c>
      <c r="X25" s="442" t="str">
        <f>IF(V25="","",VLOOKUP(V25,$Z$68:AA$167,2))</f>
        <v/>
      </c>
      <c r="Y25" s="443" t="str">
        <f t="shared" si="2"/>
        <v/>
      </c>
      <c r="Z25" s="617" t="str">
        <f>IF(FILIACIÓN!Z23="MOSTRAR","1","")</f>
        <v/>
      </c>
      <c r="AA25" s="350" t="str">
        <f t="shared" si="3"/>
        <v/>
      </c>
      <c r="AB25" s="350">
        <v>13</v>
      </c>
      <c r="AC25" s="342"/>
      <c r="AD25" s="217"/>
      <c r="AE25" s="342"/>
      <c r="AF25" s="217"/>
      <c r="AG25" s="342"/>
      <c r="AH25" s="342"/>
      <c r="AI25" s="342"/>
      <c r="AJ25" s="217"/>
    </row>
    <row r="26" spans="1:36" ht="23.25" customHeight="1">
      <c r="A26" s="227">
        <f>--SUBTOTAL(2,AB$12:AB26)</f>
        <v>14</v>
      </c>
      <c r="B26" s="876">
        <f>FILIACIÓN!B24</f>
        <v>0</v>
      </c>
      <c r="C26" s="877"/>
      <c r="D26" s="451" t="str">
        <f>'1ER TRIMESTRE'!O26</f>
        <v/>
      </c>
      <c r="E26" s="452" t="str">
        <f>'1ER TRIMESTRE'!AF26</f>
        <v/>
      </c>
      <c r="F26" s="452" t="str">
        <f>'1ER TRIMESTRE'!AW26</f>
        <v/>
      </c>
      <c r="G26" s="452" t="str">
        <f>'1ER TRIMESTRE'!BI26</f>
        <v/>
      </c>
      <c r="H26" s="453">
        <f>'1ER TRIMESTRE'!BK26</f>
        <v>0</v>
      </c>
      <c r="I26" s="380" t="str">
        <f>'1ER TRIMESTRE'!BM26</f>
        <v/>
      </c>
      <c r="J26" s="454" t="str">
        <f>'2DO TRIMESTRE'!O26</f>
        <v/>
      </c>
      <c r="K26" s="452" t="str">
        <f>'2DO TRIMESTRE'!AF26</f>
        <v/>
      </c>
      <c r="L26" s="452" t="str">
        <f>'2DO TRIMESTRE'!AW26</f>
        <v/>
      </c>
      <c r="M26" s="452" t="str">
        <f>'2DO TRIMESTRE'!BI26</f>
        <v/>
      </c>
      <c r="N26" s="452">
        <f>'2DO TRIMESTRE'!BK26</f>
        <v>0</v>
      </c>
      <c r="O26" s="380" t="str">
        <f>'2DO TRIMESTRE'!BM26</f>
        <v/>
      </c>
      <c r="P26" s="454" t="str">
        <f>'3ER TRIMESTRE'!O26</f>
        <v/>
      </c>
      <c r="Q26" s="452" t="str">
        <f>'3ER TRIMESTRE'!AF26</f>
        <v/>
      </c>
      <c r="R26" s="452" t="str">
        <f>'3ER TRIMESTRE'!AW26</f>
        <v/>
      </c>
      <c r="S26" s="452" t="str">
        <f>'3ER TRIMESTRE'!BI26</f>
        <v/>
      </c>
      <c r="T26" s="452">
        <f>'3ER TRIMESTRE'!BK26</f>
        <v>0</v>
      </c>
      <c r="U26" s="380" t="str">
        <f>'3ER TRIMESTRE'!BM26</f>
        <v/>
      </c>
      <c r="V26" s="441" t="str">
        <f t="shared" si="0"/>
        <v/>
      </c>
      <c r="W26" s="487" t="str">
        <f t="shared" si="1"/>
        <v/>
      </c>
      <c r="X26" s="442" t="str">
        <f>IF(V26="","",VLOOKUP(V26,$Z$68:AA$167,2))</f>
        <v/>
      </c>
      <c r="Y26" s="443" t="str">
        <f t="shared" si="2"/>
        <v/>
      </c>
      <c r="Z26" s="617" t="str">
        <f>IF(FILIACIÓN!Z24="MOSTRAR","1","")</f>
        <v/>
      </c>
      <c r="AA26" s="350" t="str">
        <f t="shared" si="3"/>
        <v/>
      </c>
      <c r="AB26" s="350">
        <v>14</v>
      </c>
      <c r="AC26" s="346"/>
      <c r="AD26" s="346"/>
      <c r="AE26" s="217"/>
      <c r="AF26" s="217"/>
      <c r="AG26" s="217"/>
      <c r="AH26" s="217"/>
      <c r="AI26" s="217"/>
      <c r="AJ26" s="217"/>
    </row>
    <row r="27" spans="1:36" ht="23.25" customHeight="1">
      <c r="A27" s="227">
        <f>--SUBTOTAL(2,AB$12:AB27)</f>
        <v>15</v>
      </c>
      <c r="B27" s="876">
        <f>FILIACIÓN!B25</f>
        <v>0</v>
      </c>
      <c r="C27" s="877"/>
      <c r="D27" s="451" t="str">
        <f>'1ER TRIMESTRE'!O27</f>
        <v/>
      </c>
      <c r="E27" s="452" t="str">
        <f>'1ER TRIMESTRE'!AF27</f>
        <v/>
      </c>
      <c r="F27" s="452" t="str">
        <f>'1ER TRIMESTRE'!AW27</f>
        <v/>
      </c>
      <c r="G27" s="452" t="str">
        <f>'1ER TRIMESTRE'!BI27</f>
        <v/>
      </c>
      <c r="H27" s="453">
        <f>'1ER TRIMESTRE'!BK27</f>
        <v>0</v>
      </c>
      <c r="I27" s="380" t="str">
        <f>'1ER TRIMESTRE'!BM27</f>
        <v/>
      </c>
      <c r="J27" s="454" t="str">
        <f>'2DO TRIMESTRE'!O27</f>
        <v/>
      </c>
      <c r="K27" s="452" t="str">
        <f>'2DO TRIMESTRE'!AF27</f>
        <v/>
      </c>
      <c r="L27" s="452" t="str">
        <f>'2DO TRIMESTRE'!AW27</f>
        <v/>
      </c>
      <c r="M27" s="452" t="str">
        <f>'2DO TRIMESTRE'!BI27</f>
        <v/>
      </c>
      <c r="N27" s="452">
        <f>'2DO TRIMESTRE'!BK27</f>
        <v>0</v>
      </c>
      <c r="O27" s="380" t="str">
        <f>'2DO TRIMESTRE'!BM27</f>
        <v/>
      </c>
      <c r="P27" s="454" t="str">
        <f>'3ER TRIMESTRE'!O27</f>
        <v/>
      </c>
      <c r="Q27" s="452" t="str">
        <f>'3ER TRIMESTRE'!AF27</f>
        <v/>
      </c>
      <c r="R27" s="452" t="str">
        <f>'3ER TRIMESTRE'!AW27</f>
        <v/>
      </c>
      <c r="S27" s="452" t="str">
        <f>'3ER TRIMESTRE'!BI27</f>
        <v/>
      </c>
      <c r="T27" s="452">
        <f>'3ER TRIMESTRE'!BK27</f>
        <v>0</v>
      </c>
      <c r="U27" s="380" t="str">
        <f>'3ER TRIMESTRE'!BM27</f>
        <v/>
      </c>
      <c r="V27" s="441" t="str">
        <f t="shared" si="0"/>
        <v/>
      </c>
      <c r="W27" s="487" t="str">
        <f t="shared" si="1"/>
        <v/>
      </c>
      <c r="X27" s="442" t="str">
        <f>IF(V27="","",VLOOKUP(V27,$Z$68:AA$167,2))</f>
        <v/>
      </c>
      <c r="Y27" s="443" t="str">
        <f t="shared" si="2"/>
        <v/>
      </c>
      <c r="Z27" s="617" t="str">
        <f>IF(FILIACIÓN!Z25="MOSTRAR","1","")</f>
        <v/>
      </c>
      <c r="AA27" s="350" t="str">
        <f t="shared" si="3"/>
        <v/>
      </c>
      <c r="AB27" s="350">
        <v>15</v>
      </c>
      <c r="AC27" s="217"/>
      <c r="AD27" s="217"/>
      <c r="AE27" s="217"/>
      <c r="AF27" s="217"/>
      <c r="AG27" s="217"/>
      <c r="AH27" s="217"/>
      <c r="AI27" s="217"/>
      <c r="AJ27" s="217"/>
    </row>
    <row r="28" spans="1:36" ht="23.25" customHeight="1">
      <c r="A28" s="227">
        <f>--SUBTOTAL(2,AB$12:AB28)</f>
        <v>16</v>
      </c>
      <c r="B28" s="876">
        <f>FILIACIÓN!B26</f>
        <v>0</v>
      </c>
      <c r="C28" s="877"/>
      <c r="D28" s="451" t="str">
        <f>'1ER TRIMESTRE'!O28</f>
        <v/>
      </c>
      <c r="E28" s="452" t="str">
        <f>'1ER TRIMESTRE'!AF28</f>
        <v/>
      </c>
      <c r="F28" s="452" t="str">
        <f>'1ER TRIMESTRE'!AW28</f>
        <v/>
      </c>
      <c r="G28" s="452" t="str">
        <f>'1ER TRIMESTRE'!BI28</f>
        <v/>
      </c>
      <c r="H28" s="453">
        <f>'1ER TRIMESTRE'!BK28</f>
        <v>0</v>
      </c>
      <c r="I28" s="380" t="str">
        <f>'1ER TRIMESTRE'!BM28</f>
        <v/>
      </c>
      <c r="J28" s="454" t="str">
        <f>'2DO TRIMESTRE'!O28</f>
        <v/>
      </c>
      <c r="K28" s="452" t="str">
        <f>'2DO TRIMESTRE'!AF28</f>
        <v/>
      </c>
      <c r="L28" s="452" t="str">
        <f>'2DO TRIMESTRE'!AW28</f>
        <v/>
      </c>
      <c r="M28" s="452" t="str">
        <f>'2DO TRIMESTRE'!BI28</f>
        <v/>
      </c>
      <c r="N28" s="452">
        <f>'2DO TRIMESTRE'!BK28</f>
        <v>0</v>
      </c>
      <c r="O28" s="380" t="str">
        <f>'2DO TRIMESTRE'!BM28</f>
        <v/>
      </c>
      <c r="P28" s="454" t="str">
        <f>'3ER TRIMESTRE'!O28</f>
        <v/>
      </c>
      <c r="Q28" s="452" t="str">
        <f>'3ER TRIMESTRE'!AF28</f>
        <v/>
      </c>
      <c r="R28" s="452" t="str">
        <f>'3ER TRIMESTRE'!AW28</f>
        <v/>
      </c>
      <c r="S28" s="452" t="str">
        <f>'3ER TRIMESTRE'!BI28</f>
        <v/>
      </c>
      <c r="T28" s="452">
        <f>'3ER TRIMESTRE'!BK28</f>
        <v>0</v>
      </c>
      <c r="U28" s="380" t="str">
        <f>'3ER TRIMESTRE'!BM28</f>
        <v/>
      </c>
      <c r="V28" s="441" t="str">
        <f t="shared" si="0"/>
        <v/>
      </c>
      <c r="W28" s="487" t="str">
        <f t="shared" si="1"/>
        <v/>
      </c>
      <c r="X28" s="442" t="str">
        <f>IF(V28="","",VLOOKUP(V28,$Z$68:AA$167,2))</f>
        <v/>
      </c>
      <c r="Y28" s="443" t="str">
        <f t="shared" si="2"/>
        <v/>
      </c>
      <c r="Z28" s="617" t="str">
        <f>IF(FILIACIÓN!Z26="MOSTRAR","1","")</f>
        <v/>
      </c>
      <c r="AA28" s="350" t="str">
        <f t="shared" si="3"/>
        <v/>
      </c>
      <c r="AB28" s="350">
        <v>16</v>
      </c>
      <c r="AC28" s="217"/>
      <c r="AD28" s="217"/>
      <c r="AE28" s="217"/>
      <c r="AF28" s="217"/>
      <c r="AG28" s="217"/>
      <c r="AH28" s="217"/>
      <c r="AI28" s="217"/>
      <c r="AJ28" s="217"/>
    </row>
    <row r="29" spans="1:36" ht="23.25" customHeight="1">
      <c r="A29" s="227">
        <f>--SUBTOTAL(2,AB$12:AB29)</f>
        <v>17</v>
      </c>
      <c r="B29" s="876">
        <f>FILIACIÓN!B27</f>
        <v>0</v>
      </c>
      <c r="C29" s="877"/>
      <c r="D29" s="451" t="str">
        <f>'1ER TRIMESTRE'!O29</f>
        <v/>
      </c>
      <c r="E29" s="452" t="str">
        <f>'1ER TRIMESTRE'!AF29</f>
        <v/>
      </c>
      <c r="F29" s="452" t="str">
        <f>'1ER TRIMESTRE'!AW29</f>
        <v/>
      </c>
      <c r="G29" s="452" t="str">
        <f>'1ER TRIMESTRE'!BI29</f>
        <v/>
      </c>
      <c r="H29" s="453">
        <f>'1ER TRIMESTRE'!BK29</f>
        <v>0</v>
      </c>
      <c r="I29" s="380" t="str">
        <f>'1ER TRIMESTRE'!BM29</f>
        <v/>
      </c>
      <c r="J29" s="454" t="str">
        <f>'2DO TRIMESTRE'!O29</f>
        <v/>
      </c>
      <c r="K29" s="452" t="str">
        <f>'2DO TRIMESTRE'!AF29</f>
        <v/>
      </c>
      <c r="L29" s="452" t="str">
        <f>'2DO TRIMESTRE'!AW29</f>
        <v/>
      </c>
      <c r="M29" s="452" t="str">
        <f>'2DO TRIMESTRE'!BI29</f>
        <v/>
      </c>
      <c r="N29" s="452">
        <f>'2DO TRIMESTRE'!BK29</f>
        <v>0</v>
      </c>
      <c r="O29" s="380" t="str">
        <f>'2DO TRIMESTRE'!BM29</f>
        <v/>
      </c>
      <c r="P29" s="454" t="str">
        <f>'3ER TRIMESTRE'!O29</f>
        <v/>
      </c>
      <c r="Q29" s="452" t="str">
        <f>'3ER TRIMESTRE'!AF29</f>
        <v/>
      </c>
      <c r="R29" s="452" t="str">
        <f>'3ER TRIMESTRE'!AW29</f>
        <v/>
      </c>
      <c r="S29" s="452" t="str">
        <f>'3ER TRIMESTRE'!BI29</f>
        <v/>
      </c>
      <c r="T29" s="452">
        <f>'3ER TRIMESTRE'!BK29</f>
        <v>0</v>
      </c>
      <c r="U29" s="380" t="str">
        <f>'3ER TRIMESTRE'!BM29</f>
        <v/>
      </c>
      <c r="V29" s="441" t="str">
        <f t="shared" si="0"/>
        <v/>
      </c>
      <c r="W29" s="487" t="str">
        <f t="shared" si="1"/>
        <v/>
      </c>
      <c r="X29" s="442" t="str">
        <f>IF(V29="","",VLOOKUP(V29,$Z$68:AA$167,2))</f>
        <v/>
      </c>
      <c r="Y29" s="443" t="str">
        <f t="shared" si="2"/>
        <v/>
      </c>
      <c r="Z29" s="617" t="str">
        <f>IF(FILIACIÓN!Z27="MOSTRAR","1","")</f>
        <v/>
      </c>
      <c r="AA29" s="350" t="str">
        <f t="shared" si="3"/>
        <v/>
      </c>
      <c r="AB29" s="350">
        <v>17</v>
      </c>
      <c r="AC29" s="217"/>
      <c r="AD29" s="217"/>
      <c r="AE29" s="217"/>
      <c r="AF29" s="217"/>
      <c r="AG29" s="217"/>
      <c r="AH29" s="217"/>
      <c r="AI29" s="217"/>
      <c r="AJ29" s="217"/>
    </row>
    <row r="30" spans="1:36" ht="23.25" customHeight="1">
      <c r="A30" s="227">
        <f>--SUBTOTAL(2,AB$12:AB30)</f>
        <v>18</v>
      </c>
      <c r="B30" s="876">
        <f>FILIACIÓN!B28</f>
        <v>0</v>
      </c>
      <c r="C30" s="877"/>
      <c r="D30" s="451" t="str">
        <f>'1ER TRIMESTRE'!O30</f>
        <v/>
      </c>
      <c r="E30" s="452" t="str">
        <f>'1ER TRIMESTRE'!AF30</f>
        <v/>
      </c>
      <c r="F30" s="452" t="str">
        <f>'1ER TRIMESTRE'!AW30</f>
        <v/>
      </c>
      <c r="G30" s="452" t="str">
        <f>'1ER TRIMESTRE'!BI30</f>
        <v/>
      </c>
      <c r="H30" s="453">
        <f>'1ER TRIMESTRE'!BK30</f>
        <v>0</v>
      </c>
      <c r="I30" s="380" t="str">
        <f>'1ER TRIMESTRE'!BM30</f>
        <v/>
      </c>
      <c r="J30" s="454" t="str">
        <f>'2DO TRIMESTRE'!O30</f>
        <v/>
      </c>
      <c r="K30" s="452" t="str">
        <f>'2DO TRIMESTRE'!AF30</f>
        <v/>
      </c>
      <c r="L30" s="452" t="str">
        <f>'2DO TRIMESTRE'!AW30</f>
        <v/>
      </c>
      <c r="M30" s="452" t="str">
        <f>'2DO TRIMESTRE'!BI30</f>
        <v/>
      </c>
      <c r="N30" s="452">
        <f>'2DO TRIMESTRE'!BK30</f>
        <v>0</v>
      </c>
      <c r="O30" s="380" t="str">
        <f>'2DO TRIMESTRE'!BM30</f>
        <v/>
      </c>
      <c r="P30" s="454" t="str">
        <f>'3ER TRIMESTRE'!O30</f>
        <v/>
      </c>
      <c r="Q30" s="452" t="str">
        <f>'3ER TRIMESTRE'!AF30</f>
        <v/>
      </c>
      <c r="R30" s="452" t="str">
        <f>'3ER TRIMESTRE'!AW30</f>
        <v/>
      </c>
      <c r="S30" s="452" t="str">
        <f>'3ER TRIMESTRE'!BI30</f>
        <v/>
      </c>
      <c r="T30" s="452">
        <f>'3ER TRIMESTRE'!BK30</f>
        <v>0</v>
      </c>
      <c r="U30" s="380" t="str">
        <f>'3ER TRIMESTRE'!BM30</f>
        <v/>
      </c>
      <c r="V30" s="441" t="str">
        <f t="shared" si="0"/>
        <v/>
      </c>
      <c r="W30" s="487" t="str">
        <f t="shared" si="1"/>
        <v/>
      </c>
      <c r="X30" s="442" t="str">
        <f>IF(V30="","",VLOOKUP(V30,$Z$68:AA$167,2))</f>
        <v/>
      </c>
      <c r="Y30" s="443" t="str">
        <f t="shared" si="2"/>
        <v/>
      </c>
      <c r="Z30" s="617" t="str">
        <f>IF(FILIACIÓN!Z28="MOSTRAR","1","")</f>
        <v/>
      </c>
      <c r="AA30" s="350" t="str">
        <f t="shared" si="3"/>
        <v/>
      </c>
      <c r="AB30" s="350">
        <v>18</v>
      </c>
      <c r="AC30" s="217"/>
      <c r="AD30" s="217"/>
      <c r="AE30" s="217"/>
      <c r="AF30" s="217"/>
      <c r="AG30" s="217"/>
      <c r="AH30" s="217"/>
      <c r="AI30" s="217"/>
      <c r="AJ30" s="217"/>
    </row>
    <row r="31" spans="1:36" ht="23.25" customHeight="1">
      <c r="A31" s="227">
        <f>--SUBTOTAL(2,AB$12:AB31)</f>
        <v>19</v>
      </c>
      <c r="B31" s="876">
        <f>FILIACIÓN!B29</f>
        <v>0</v>
      </c>
      <c r="C31" s="877"/>
      <c r="D31" s="451" t="str">
        <f>'1ER TRIMESTRE'!O31</f>
        <v/>
      </c>
      <c r="E31" s="452" t="str">
        <f>'1ER TRIMESTRE'!AF31</f>
        <v/>
      </c>
      <c r="F31" s="452" t="str">
        <f>'1ER TRIMESTRE'!AW31</f>
        <v/>
      </c>
      <c r="G31" s="452" t="str">
        <f>'1ER TRIMESTRE'!BI31</f>
        <v/>
      </c>
      <c r="H31" s="453">
        <f>'1ER TRIMESTRE'!BK31</f>
        <v>0</v>
      </c>
      <c r="I31" s="380" t="str">
        <f>'1ER TRIMESTRE'!BM31</f>
        <v/>
      </c>
      <c r="J31" s="454" t="str">
        <f>'2DO TRIMESTRE'!O31</f>
        <v/>
      </c>
      <c r="K31" s="452" t="str">
        <f>'2DO TRIMESTRE'!AF31</f>
        <v/>
      </c>
      <c r="L31" s="452" t="str">
        <f>'2DO TRIMESTRE'!AW31</f>
        <v/>
      </c>
      <c r="M31" s="452" t="str">
        <f>'2DO TRIMESTRE'!BI31</f>
        <v/>
      </c>
      <c r="N31" s="452">
        <f>'2DO TRIMESTRE'!BK31</f>
        <v>0</v>
      </c>
      <c r="O31" s="380" t="str">
        <f>'2DO TRIMESTRE'!BM31</f>
        <v/>
      </c>
      <c r="P31" s="454" t="str">
        <f>'3ER TRIMESTRE'!O31</f>
        <v/>
      </c>
      <c r="Q31" s="452" t="str">
        <f>'3ER TRIMESTRE'!AF31</f>
        <v/>
      </c>
      <c r="R31" s="452" t="str">
        <f>'3ER TRIMESTRE'!AW31</f>
        <v/>
      </c>
      <c r="S31" s="452" t="str">
        <f>'3ER TRIMESTRE'!BI31</f>
        <v/>
      </c>
      <c r="T31" s="452">
        <f>'3ER TRIMESTRE'!BK31</f>
        <v>0</v>
      </c>
      <c r="U31" s="380" t="str">
        <f>'3ER TRIMESTRE'!BM31</f>
        <v/>
      </c>
      <c r="V31" s="441" t="str">
        <f t="shared" si="0"/>
        <v/>
      </c>
      <c r="W31" s="487" t="str">
        <f t="shared" si="1"/>
        <v/>
      </c>
      <c r="X31" s="442" t="str">
        <f>IF(V31="","",VLOOKUP(V31,$Z$68:AA$167,2))</f>
        <v/>
      </c>
      <c r="Y31" s="443" t="str">
        <f t="shared" si="2"/>
        <v/>
      </c>
      <c r="Z31" s="617" t="str">
        <f>IF(FILIACIÓN!Z29="MOSTRAR","1","")</f>
        <v/>
      </c>
      <c r="AA31" s="350" t="str">
        <f t="shared" si="3"/>
        <v/>
      </c>
      <c r="AB31" s="350">
        <v>19</v>
      </c>
      <c r="AC31" s="217"/>
      <c r="AD31" s="217"/>
      <c r="AE31" s="217"/>
      <c r="AF31" s="217"/>
      <c r="AG31" s="217"/>
      <c r="AH31" s="217"/>
      <c r="AI31" s="217"/>
      <c r="AJ31" s="217"/>
    </row>
    <row r="32" spans="1:36" ht="23.25" customHeight="1">
      <c r="A32" s="227">
        <f>--SUBTOTAL(2,AB$12:AB32)</f>
        <v>20</v>
      </c>
      <c r="B32" s="876">
        <f>FILIACIÓN!B30</f>
        <v>0</v>
      </c>
      <c r="C32" s="877"/>
      <c r="D32" s="451" t="str">
        <f>'1ER TRIMESTRE'!O32</f>
        <v/>
      </c>
      <c r="E32" s="452" t="str">
        <f>'1ER TRIMESTRE'!AF32</f>
        <v/>
      </c>
      <c r="F32" s="452" t="str">
        <f>'1ER TRIMESTRE'!AW32</f>
        <v/>
      </c>
      <c r="G32" s="452" t="str">
        <f>'1ER TRIMESTRE'!BI32</f>
        <v/>
      </c>
      <c r="H32" s="453">
        <f>'1ER TRIMESTRE'!BK32</f>
        <v>0</v>
      </c>
      <c r="I32" s="380" t="str">
        <f>'1ER TRIMESTRE'!BM32</f>
        <v/>
      </c>
      <c r="J32" s="454" t="str">
        <f>'2DO TRIMESTRE'!O32</f>
        <v/>
      </c>
      <c r="K32" s="452" t="str">
        <f>'2DO TRIMESTRE'!AF32</f>
        <v/>
      </c>
      <c r="L32" s="452" t="str">
        <f>'2DO TRIMESTRE'!AW32</f>
        <v/>
      </c>
      <c r="M32" s="452" t="str">
        <f>'2DO TRIMESTRE'!BI32</f>
        <v/>
      </c>
      <c r="N32" s="452">
        <f>'2DO TRIMESTRE'!BK32</f>
        <v>0</v>
      </c>
      <c r="O32" s="380" t="str">
        <f>'2DO TRIMESTRE'!BM32</f>
        <v/>
      </c>
      <c r="P32" s="454" t="str">
        <f>'3ER TRIMESTRE'!O32</f>
        <v/>
      </c>
      <c r="Q32" s="452" t="str">
        <f>'3ER TRIMESTRE'!AF32</f>
        <v/>
      </c>
      <c r="R32" s="452" t="str">
        <f>'3ER TRIMESTRE'!AW32</f>
        <v/>
      </c>
      <c r="S32" s="452" t="str">
        <f>'3ER TRIMESTRE'!BI32</f>
        <v/>
      </c>
      <c r="T32" s="452">
        <f>'3ER TRIMESTRE'!BK32</f>
        <v>0</v>
      </c>
      <c r="U32" s="380" t="str">
        <f>'3ER TRIMESTRE'!BM32</f>
        <v/>
      </c>
      <c r="V32" s="441" t="str">
        <f t="shared" si="0"/>
        <v/>
      </c>
      <c r="W32" s="487" t="str">
        <f t="shared" si="1"/>
        <v/>
      </c>
      <c r="X32" s="442" t="str">
        <f>IF(V32="","",VLOOKUP(V32,$Z$68:AA$167,2))</f>
        <v/>
      </c>
      <c r="Y32" s="443" t="str">
        <f t="shared" si="2"/>
        <v/>
      </c>
      <c r="Z32" s="617" t="str">
        <f>IF(FILIACIÓN!Z30="MOSTRAR","1","")</f>
        <v/>
      </c>
      <c r="AA32" s="350" t="str">
        <f t="shared" si="3"/>
        <v/>
      </c>
      <c r="AB32" s="350">
        <v>20</v>
      </c>
    </row>
    <row r="33" spans="1:28" ht="23.25" customHeight="1">
      <c r="A33" s="227">
        <f>--SUBTOTAL(2,AB$12:AB33)</f>
        <v>21</v>
      </c>
      <c r="B33" s="876">
        <f>FILIACIÓN!B31</f>
        <v>0</v>
      </c>
      <c r="C33" s="877"/>
      <c r="D33" s="451" t="str">
        <f>'1ER TRIMESTRE'!O33</f>
        <v/>
      </c>
      <c r="E33" s="452" t="str">
        <f>'1ER TRIMESTRE'!AF33</f>
        <v/>
      </c>
      <c r="F33" s="452" t="str">
        <f>'1ER TRIMESTRE'!AW33</f>
        <v/>
      </c>
      <c r="G33" s="452" t="str">
        <f>'1ER TRIMESTRE'!BI33</f>
        <v/>
      </c>
      <c r="H33" s="453">
        <f>'1ER TRIMESTRE'!BK33</f>
        <v>0</v>
      </c>
      <c r="I33" s="380" t="str">
        <f>'1ER TRIMESTRE'!BM33</f>
        <v/>
      </c>
      <c r="J33" s="454" t="str">
        <f>'2DO TRIMESTRE'!O33</f>
        <v/>
      </c>
      <c r="K33" s="452" t="str">
        <f>'2DO TRIMESTRE'!AF33</f>
        <v/>
      </c>
      <c r="L33" s="452" t="str">
        <f>'2DO TRIMESTRE'!AW33</f>
        <v/>
      </c>
      <c r="M33" s="452" t="str">
        <f>'2DO TRIMESTRE'!BI33</f>
        <v/>
      </c>
      <c r="N33" s="452">
        <f>'2DO TRIMESTRE'!BK33</f>
        <v>0</v>
      </c>
      <c r="O33" s="380" t="str">
        <f>'2DO TRIMESTRE'!BM33</f>
        <v/>
      </c>
      <c r="P33" s="454" t="str">
        <f>'3ER TRIMESTRE'!O33</f>
        <v/>
      </c>
      <c r="Q33" s="452" t="str">
        <f>'3ER TRIMESTRE'!AF33</f>
        <v/>
      </c>
      <c r="R33" s="452" t="str">
        <f>'3ER TRIMESTRE'!AW33</f>
        <v/>
      </c>
      <c r="S33" s="452" t="str">
        <f>'3ER TRIMESTRE'!BI33</f>
        <v/>
      </c>
      <c r="T33" s="452">
        <f>'3ER TRIMESTRE'!BK33</f>
        <v>0</v>
      </c>
      <c r="U33" s="380" t="str">
        <f>'3ER TRIMESTRE'!BM33</f>
        <v/>
      </c>
      <c r="V33" s="441" t="str">
        <f t="shared" si="0"/>
        <v/>
      </c>
      <c r="W33" s="487" t="str">
        <f t="shared" si="1"/>
        <v/>
      </c>
      <c r="X33" s="442" t="str">
        <f>IF(V33="","",VLOOKUP(V33,$Z$68:AA$167,2))</f>
        <v/>
      </c>
      <c r="Y33" s="443" t="str">
        <f t="shared" si="2"/>
        <v/>
      </c>
      <c r="Z33" s="617" t="str">
        <f>IF(FILIACIÓN!Z31="MOSTRAR","1","")</f>
        <v/>
      </c>
      <c r="AA33" s="350" t="str">
        <f t="shared" si="3"/>
        <v/>
      </c>
      <c r="AB33" s="350">
        <v>21</v>
      </c>
    </row>
    <row r="34" spans="1:28" ht="23.25" customHeight="1">
      <c r="A34" s="227">
        <f>--SUBTOTAL(2,AB$12:AB34)</f>
        <v>22</v>
      </c>
      <c r="B34" s="876">
        <f>FILIACIÓN!B32</f>
        <v>0</v>
      </c>
      <c r="C34" s="877"/>
      <c r="D34" s="451" t="str">
        <f>'1ER TRIMESTRE'!O34</f>
        <v/>
      </c>
      <c r="E34" s="452" t="str">
        <f>'1ER TRIMESTRE'!AF34</f>
        <v/>
      </c>
      <c r="F34" s="452" t="str">
        <f>'1ER TRIMESTRE'!AW34</f>
        <v/>
      </c>
      <c r="G34" s="452" t="str">
        <f>'1ER TRIMESTRE'!BI34</f>
        <v/>
      </c>
      <c r="H34" s="453">
        <f>'1ER TRIMESTRE'!BK34</f>
        <v>0</v>
      </c>
      <c r="I34" s="380" t="str">
        <f>'1ER TRIMESTRE'!BM34</f>
        <v/>
      </c>
      <c r="J34" s="454" t="str">
        <f>'2DO TRIMESTRE'!O34</f>
        <v/>
      </c>
      <c r="K34" s="452" t="str">
        <f>'2DO TRIMESTRE'!AF34</f>
        <v/>
      </c>
      <c r="L34" s="452" t="str">
        <f>'2DO TRIMESTRE'!AW34</f>
        <v/>
      </c>
      <c r="M34" s="452" t="str">
        <f>'2DO TRIMESTRE'!BI34</f>
        <v/>
      </c>
      <c r="N34" s="452">
        <f>'2DO TRIMESTRE'!BK34</f>
        <v>0</v>
      </c>
      <c r="O34" s="380" t="str">
        <f>'2DO TRIMESTRE'!BM34</f>
        <v/>
      </c>
      <c r="P34" s="454" t="str">
        <f>'3ER TRIMESTRE'!O34</f>
        <v/>
      </c>
      <c r="Q34" s="452" t="str">
        <f>'3ER TRIMESTRE'!AF34</f>
        <v/>
      </c>
      <c r="R34" s="452" t="str">
        <f>'3ER TRIMESTRE'!AW34</f>
        <v/>
      </c>
      <c r="S34" s="452" t="str">
        <f>'3ER TRIMESTRE'!BI34</f>
        <v/>
      </c>
      <c r="T34" s="452">
        <f>'3ER TRIMESTRE'!BK34</f>
        <v>0</v>
      </c>
      <c r="U34" s="380" t="str">
        <f>'3ER TRIMESTRE'!BM34</f>
        <v/>
      </c>
      <c r="V34" s="441" t="str">
        <f t="shared" si="0"/>
        <v/>
      </c>
      <c r="W34" s="487" t="str">
        <f t="shared" si="1"/>
        <v/>
      </c>
      <c r="X34" s="442" t="str">
        <f>IF(V34="","",VLOOKUP(V34,$Z$68:AA$167,2))</f>
        <v/>
      </c>
      <c r="Y34" s="443" t="str">
        <f t="shared" si="2"/>
        <v/>
      </c>
      <c r="Z34" s="617" t="str">
        <f>IF(FILIACIÓN!Z32="MOSTRAR","1","")</f>
        <v/>
      </c>
      <c r="AA34" s="350" t="str">
        <f t="shared" si="3"/>
        <v/>
      </c>
      <c r="AB34" s="350">
        <v>22</v>
      </c>
    </row>
    <row r="35" spans="1:28" ht="23.25" customHeight="1">
      <c r="A35" s="227">
        <f>--SUBTOTAL(2,AB$12:AB35)</f>
        <v>23</v>
      </c>
      <c r="B35" s="876">
        <f>FILIACIÓN!B33</f>
        <v>0</v>
      </c>
      <c r="C35" s="877"/>
      <c r="D35" s="451" t="str">
        <f>'1ER TRIMESTRE'!O35</f>
        <v/>
      </c>
      <c r="E35" s="452" t="str">
        <f>'1ER TRIMESTRE'!AF35</f>
        <v/>
      </c>
      <c r="F35" s="452" t="str">
        <f>'1ER TRIMESTRE'!AW35</f>
        <v/>
      </c>
      <c r="G35" s="452" t="str">
        <f>'1ER TRIMESTRE'!BI35</f>
        <v/>
      </c>
      <c r="H35" s="453">
        <f>'1ER TRIMESTRE'!BK35</f>
        <v>0</v>
      </c>
      <c r="I35" s="380" t="str">
        <f>'1ER TRIMESTRE'!BM35</f>
        <v/>
      </c>
      <c r="J35" s="454" t="str">
        <f>'2DO TRIMESTRE'!O35</f>
        <v/>
      </c>
      <c r="K35" s="452" t="str">
        <f>'2DO TRIMESTRE'!AF35</f>
        <v/>
      </c>
      <c r="L35" s="452" t="str">
        <f>'2DO TRIMESTRE'!AW35</f>
        <v/>
      </c>
      <c r="M35" s="452" t="str">
        <f>'2DO TRIMESTRE'!BI35</f>
        <v/>
      </c>
      <c r="N35" s="452">
        <f>'2DO TRIMESTRE'!BK35</f>
        <v>0</v>
      </c>
      <c r="O35" s="380" t="str">
        <f>'2DO TRIMESTRE'!BM35</f>
        <v/>
      </c>
      <c r="P35" s="454" t="str">
        <f>'3ER TRIMESTRE'!O35</f>
        <v/>
      </c>
      <c r="Q35" s="452" t="str">
        <f>'3ER TRIMESTRE'!AF35</f>
        <v/>
      </c>
      <c r="R35" s="452" t="str">
        <f>'3ER TRIMESTRE'!AW35</f>
        <v/>
      </c>
      <c r="S35" s="452" t="str">
        <f>'3ER TRIMESTRE'!BI35</f>
        <v/>
      </c>
      <c r="T35" s="452">
        <f>'3ER TRIMESTRE'!BK35</f>
        <v>0</v>
      </c>
      <c r="U35" s="380" t="str">
        <f>'3ER TRIMESTRE'!BM35</f>
        <v/>
      </c>
      <c r="V35" s="441" t="str">
        <f t="shared" si="0"/>
        <v/>
      </c>
      <c r="W35" s="487" t="str">
        <f t="shared" si="1"/>
        <v/>
      </c>
      <c r="X35" s="442" t="str">
        <f>IF(V35="","",VLOOKUP(V35,$Z$68:AA$167,2))</f>
        <v/>
      </c>
      <c r="Y35" s="443" t="str">
        <f t="shared" si="2"/>
        <v/>
      </c>
      <c r="Z35" s="617" t="str">
        <f>IF(FILIACIÓN!Z33="MOSTRAR","1","")</f>
        <v/>
      </c>
      <c r="AA35" s="350" t="str">
        <f t="shared" si="3"/>
        <v/>
      </c>
      <c r="AB35" s="350">
        <v>23</v>
      </c>
    </row>
    <row r="36" spans="1:28" ht="23.25" customHeight="1">
      <c r="A36" s="227">
        <f>--SUBTOTAL(2,AB$12:AB36)</f>
        <v>24</v>
      </c>
      <c r="B36" s="876">
        <f>FILIACIÓN!B34</f>
        <v>0</v>
      </c>
      <c r="C36" s="877"/>
      <c r="D36" s="451" t="str">
        <f>'1ER TRIMESTRE'!O36</f>
        <v/>
      </c>
      <c r="E36" s="452" t="str">
        <f>'1ER TRIMESTRE'!AF36</f>
        <v/>
      </c>
      <c r="F36" s="452" t="str">
        <f>'1ER TRIMESTRE'!AW36</f>
        <v/>
      </c>
      <c r="G36" s="452" t="str">
        <f>'1ER TRIMESTRE'!BI36</f>
        <v/>
      </c>
      <c r="H36" s="453">
        <f>'1ER TRIMESTRE'!BK36</f>
        <v>0</v>
      </c>
      <c r="I36" s="380" t="str">
        <f>'1ER TRIMESTRE'!BM36</f>
        <v/>
      </c>
      <c r="J36" s="454" t="str">
        <f>'2DO TRIMESTRE'!O36</f>
        <v/>
      </c>
      <c r="K36" s="452" t="str">
        <f>'2DO TRIMESTRE'!AF36</f>
        <v/>
      </c>
      <c r="L36" s="452" t="str">
        <f>'2DO TRIMESTRE'!AW36</f>
        <v/>
      </c>
      <c r="M36" s="452" t="str">
        <f>'2DO TRIMESTRE'!BI36</f>
        <v/>
      </c>
      <c r="N36" s="452">
        <f>'2DO TRIMESTRE'!BK36</f>
        <v>0</v>
      </c>
      <c r="O36" s="380" t="str">
        <f>'2DO TRIMESTRE'!BM36</f>
        <v/>
      </c>
      <c r="P36" s="454" t="str">
        <f>'3ER TRIMESTRE'!O36</f>
        <v/>
      </c>
      <c r="Q36" s="452" t="str">
        <f>'3ER TRIMESTRE'!AF36</f>
        <v/>
      </c>
      <c r="R36" s="452" t="str">
        <f>'3ER TRIMESTRE'!AW36</f>
        <v/>
      </c>
      <c r="S36" s="452" t="str">
        <f>'3ER TRIMESTRE'!BI36</f>
        <v/>
      </c>
      <c r="T36" s="452">
        <f>'3ER TRIMESTRE'!BK36</f>
        <v>0</v>
      </c>
      <c r="U36" s="380" t="str">
        <f>'3ER TRIMESTRE'!BM36</f>
        <v/>
      </c>
      <c r="V36" s="441" t="str">
        <f t="shared" si="0"/>
        <v/>
      </c>
      <c r="W36" s="487" t="str">
        <f t="shared" si="1"/>
        <v/>
      </c>
      <c r="X36" s="442" t="str">
        <f>IF(V36="","",VLOOKUP(V36,$Z$68:AA$167,2))</f>
        <v/>
      </c>
      <c r="Y36" s="443" t="str">
        <f t="shared" si="2"/>
        <v/>
      </c>
      <c r="Z36" s="617" t="str">
        <f>IF(FILIACIÓN!Z34="MOSTRAR","1","")</f>
        <v/>
      </c>
      <c r="AA36" s="350" t="str">
        <f t="shared" si="3"/>
        <v/>
      </c>
      <c r="AB36" s="350">
        <v>24</v>
      </c>
    </row>
    <row r="37" spans="1:28" ht="23.25" customHeight="1">
      <c r="A37" s="227">
        <f>--SUBTOTAL(2,AB$12:AB37)</f>
        <v>25</v>
      </c>
      <c r="B37" s="876">
        <f>FILIACIÓN!B35</f>
        <v>0</v>
      </c>
      <c r="C37" s="877"/>
      <c r="D37" s="451" t="str">
        <f>'1ER TRIMESTRE'!O37</f>
        <v/>
      </c>
      <c r="E37" s="452" t="str">
        <f>'1ER TRIMESTRE'!AF37</f>
        <v/>
      </c>
      <c r="F37" s="452" t="str">
        <f>'1ER TRIMESTRE'!AW37</f>
        <v/>
      </c>
      <c r="G37" s="452" t="str">
        <f>'1ER TRIMESTRE'!BI37</f>
        <v/>
      </c>
      <c r="H37" s="453">
        <f>'1ER TRIMESTRE'!BK37</f>
        <v>0</v>
      </c>
      <c r="I37" s="380" t="str">
        <f>'1ER TRIMESTRE'!BM37</f>
        <v/>
      </c>
      <c r="J37" s="454" t="str">
        <f>'2DO TRIMESTRE'!O37</f>
        <v/>
      </c>
      <c r="K37" s="452" t="str">
        <f>'2DO TRIMESTRE'!AF37</f>
        <v/>
      </c>
      <c r="L37" s="452" t="str">
        <f>'2DO TRIMESTRE'!AW37</f>
        <v/>
      </c>
      <c r="M37" s="452" t="str">
        <f>'2DO TRIMESTRE'!BI37</f>
        <v/>
      </c>
      <c r="N37" s="452">
        <f>'2DO TRIMESTRE'!BK37</f>
        <v>0</v>
      </c>
      <c r="O37" s="380" t="str">
        <f>'2DO TRIMESTRE'!BM37</f>
        <v/>
      </c>
      <c r="P37" s="454" t="str">
        <f>'3ER TRIMESTRE'!O37</f>
        <v/>
      </c>
      <c r="Q37" s="452" t="str">
        <f>'3ER TRIMESTRE'!AF37</f>
        <v/>
      </c>
      <c r="R37" s="452" t="str">
        <f>'3ER TRIMESTRE'!AW37</f>
        <v/>
      </c>
      <c r="S37" s="452" t="str">
        <f>'3ER TRIMESTRE'!BI37</f>
        <v/>
      </c>
      <c r="T37" s="452">
        <f>'3ER TRIMESTRE'!BK37</f>
        <v>0</v>
      </c>
      <c r="U37" s="380" t="str">
        <f>'3ER TRIMESTRE'!BM37</f>
        <v/>
      </c>
      <c r="V37" s="441" t="str">
        <f t="shared" si="0"/>
        <v/>
      </c>
      <c r="W37" s="487" t="str">
        <f t="shared" si="1"/>
        <v/>
      </c>
      <c r="X37" s="442" t="str">
        <f>IF(V37="","",VLOOKUP(V37,$Z$68:AA$167,2))</f>
        <v/>
      </c>
      <c r="Y37" s="443" t="str">
        <f t="shared" si="2"/>
        <v/>
      </c>
      <c r="Z37" s="617" t="str">
        <f>IF(FILIACIÓN!Z35="MOSTRAR","1","")</f>
        <v/>
      </c>
      <c r="AA37" s="350" t="str">
        <f t="shared" si="3"/>
        <v/>
      </c>
      <c r="AB37" s="350">
        <v>25</v>
      </c>
    </row>
    <row r="38" spans="1:28" ht="23.25" customHeight="1">
      <c r="A38" s="227">
        <f>--SUBTOTAL(2,AB$12:AB38)</f>
        <v>26</v>
      </c>
      <c r="B38" s="876">
        <f>FILIACIÓN!B36</f>
        <v>0</v>
      </c>
      <c r="C38" s="877"/>
      <c r="D38" s="451" t="str">
        <f>'1ER TRIMESTRE'!O38</f>
        <v/>
      </c>
      <c r="E38" s="452" t="str">
        <f>'1ER TRIMESTRE'!AF38</f>
        <v/>
      </c>
      <c r="F38" s="452" t="str">
        <f>'1ER TRIMESTRE'!AW38</f>
        <v/>
      </c>
      <c r="G38" s="452" t="str">
        <f>'1ER TRIMESTRE'!BI38</f>
        <v/>
      </c>
      <c r="H38" s="453">
        <f>'1ER TRIMESTRE'!BK38</f>
        <v>0</v>
      </c>
      <c r="I38" s="380" t="str">
        <f>'1ER TRIMESTRE'!BM38</f>
        <v/>
      </c>
      <c r="J38" s="454" t="str">
        <f>'2DO TRIMESTRE'!O38</f>
        <v/>
      </c>
      <c r="K38" s="452" t="str">
        <f>'2DO TRIMESTRE'!AF38</f>
        <v/>
      </c>
      <c r="L38" s="452" t="str">
        <f>'2DO TRIMESTRE'!AW38</f>
        <v/>
      </c>
      <c r="M38" s="452" t="str">
        <f>'2DO TRIMESTRE'!BI38</f>
        <v/>
      </c>
      <c r="N38" s="452">
        <f>'2DO TRIMESTRE'!BK38</f>
        <v>0</v>
      </c>
      <c r="O38" s="380" t="str">
        <f>'2DO TRIMESTRE'!BM38</f>
        <v/>
      </c>
      <c r="P38" s="454" t="str">
        <f>'3ER TRIMESTRE'!O38</f>
        <v/>
      </c>
      <c r="Q38" s="452" t="str">
        <f>'3ER TRIMESTRE'!AF38</f>
        <v/>
      </c>
      <c r="R38" s="452" t="str">
        <f>'3ER TRIMESTRE'!AW38</f>
        <v/>
      </c>
      <c r="S38" s="452" t="str">
        <f>'3ER TRIMESTRE'!BI38</f>
        <v/>
      </c>
      <c r="T38" s="452">
        <f>'3ER TRIMESTRE'!BK38</f>
        <v>0</v>
      </c>
      <c r="U38" s="380" t="str">
        <f>'3ER TRIMESTRE'!BM38</f>
        <v/>
      </c>
      <c r="V38" s="441" t="str">
        <f t="shared" si="0"/>
        <v/>
      </c>
      <c r="W38" s="487" t="str">
        <f t="shared" si="1"/>
        <v/>
      </c>
      <c r="X38" s="442" t="str">
        <f>IF(V38="","",VLOOKUP(V38,$Z$68:AA$167,2))</f>
        <v/>
      </c>
      <c r="Y38" s="443" t="str">
        <f t="shared" si="2"/>
        <v/>
      </c>
      <c r="Z38" s="617" t="str">
        <f>IF(FILIACIÓN!Z36="MOSTRAR","1","")</f>
        <v/>
      </c>
      <c r="AA38" s="350" t="str">
        <f t="shared" si="3"/>
        <v/>
      </c>
      <c r="AB38" s="350">
        <v>26</v>
      </c>
    </row>
    <row r="39" spans="1:28" ht="23.25" customHeight="1">
      <c r="A39" s="227">
        <f>--SUBTOTAL(2,AB$12:AB39)</f>
        <v>27</v>
      </c>
      <c r="B39" s="876">
        <f>FILIACIÓN!B37</f>
        <v>0</v>
      </c>
      <c r="C39" s="877"/>
      <c r="D39" s="451" t="str">
        <f>'1ER TRIMESTRE'!O39</f>
        <v/>
      </c>
      <c r="E39" s="452" t="str">
        <f>'1ER TRIMESTRE'!AF39</f>
        <v/>
      </c>
      <c r="F39" s="452" t="str">
        <f>'1ER TRIMESTRE'!AW39</f>
        <v/>
      </c>
      <c r="G39" s="452" t="str">
        <f>'1ER TRIMESTRE'!BI39</f>
        <v/>
      </c>
      <c r="H39" s="453">
        <f>'1ER TRIMESTRE'!BK39</f>
        <v>0</v>
      </c>
      <c r="I39" s="380" t="str">
        <f>'1ER TRIMESTRE'!BM39</f>
        <v/>
      </c>
      <c r="J39" s="454" t="str">
        <f>'2DO TRIMESTRE'!O39</f>
        <v/>
      </c>
      <c r="K39" s="452" t="str">
        <f>'2DO TRIMESTRE'!AF39</f>
        <v/>
      </c>
      <c r="L39" s="452" t="str">
        <f>'2DO TRIMESTRE'!AW39</f>
        <v/>
      </c>
      <c r="M39" s="452" t="str">
        <f>'2DO TRIMESTRE'!BI39</f>
        <v/>
      </c>
      <c r="N39" s="452">
        <f>'2DO TRIMESTRE'!BK39</f>
        <v>0</v>
      </c>
      <c r="O39" s="380" t="str">
        <f>'2DO TRIMESTRE'!BM39</f>
        <v/>
      </c>
      <c r="P39" s="454" t="str">
        <f>'3ER TRIMESTRE'!O39</f>
        <v/>
      </c>
      <c r="Q39" s="452" t="str">
        <f>'3ER TRIMESTRE'!AF39</f>
        <v/>
      </c>
      <c r="R39" s="452" t="str">
        <f>'3ER TRIMESTRE'!AW39</f>
        <v/>
      </c>
      <c r="S39" s="452" t="str">
        <f>'3ER TRIMESTRE'!BI39</f>
        <v/>
      </c>
      <c r="T39" s="452">
        <f>'3ER TRIMESTRE'!BK39</f>
        <v>0</v>
      </c>
      <c r="U39" s="380" t="str">
        <f>'3ER TRIMESTRE'!BM39</f>
        <v/>
      </c>
      <c r="V39" s="441" t="str">
        <f t="shared" si="0"/>
        <v/>
      </c>
      <c r="W39" s="487" t="str">
        <f t="shared" si="1"/>
        <v/>
      </c>
      <c r="X39" s="442" t="str">
        <f>IF(V39="","",VLOOKUP(V39,$Z$68:AA$167,2))</f>
        <v/>
      </c>
      <c r="Y39" s="443" t="str">
        <f t="shared" si="2"/>
        <v/>
      </c>
      <c r="Z39" s="617" t="str">
        <f>IF(FILIACIÓN!Z37="MOSTRAR","1","")</f>
        <v/>
      </c>
      <c r="AA39" s="350" t="str">
        <f t="shared" si="3"/>
        <v/>
      </c>
      <c r="AB39" s="350">
        <v>27</v>
      </c>
    </row>
    <row r="40" spans="1:28" ht="23.25" customHeight="1">
      <c r="A40" s="227">
        <f>--SUBTOTAL(2,AB$12:AB40)</f>
        <v>28</v>
      </c>
      <c r="B40" s="876">
        <f>FILIACIÓN!B38</f>
        <v>0</v>
      </c>
      <c r="C40" s="877"/>
      <c r="D40" s="451" t="str">
        <f>'1ER TRIMESTRE'!O40</f>
        <v/>
      </c>
      <c r="E40" s="452" t="str">
        <f>'1ER TRIMESTRE'!AF40</f>
        <v/>
      </c>
      <c r="F40" s="452" t="str">
        <f>'1ER TRIMESTRE'!AW40</f>
        <v/>
      </c>
      <c r="G40" s="452" t="str">
        <f>'1ER TRIMESTRE'!BI40</f>
        <v/>
      </c>
      <c r="H40" s="453">
        <f>'1ER TRIMESTRE'!BK40</f>
        <v>0</v>
      </c>
      <c r="I40" s="380" t="str">
        <f>'1ER TRIMESTRE'!BM40</f>
        <v/>
      </c>
      <c r="J40" s="454" t="str">
        <f>'2DO TRIMESTRE'!O40</f>
        <v/>
      </c>
      <c r="K40" s="452" t="str">
        <f>'2DO TRIMESTRE'!AF40</f>
        <v/>
      </c>
      <c r="L40" s="452" t="str">
        <f>'2DO TRIMESTRE'!AW40</f>
        <v/>
      </c>
      <c r="M40" s="452" t="str">
        <f>'2DO TRIMESTRE'!BI40</f>
        <v/>
      </c>
      <c r="N40" s="452">
        <f>'2DO TRIMESTRE'!BK40</f>
        <v>0</v>
      </c>
      <c r="O40" s="380" t="str">
        <f>'2DO TRIMESTRE'!BM40</f>
        <v/>
      </c>
      <c r="P40" s="454" t="str">
        <f>'3ER TRIMESTRE'!O40</f>
        <v/>
      </c>
      <c r="Q40" s="452" t="str">
        <f>'3ER TRIMESTRE'!AF40</f>
        <v/>
      </c>
      <c r="R40" s="452" t="str">
        <f>'3ER TRIMESTRE'!AW40</f>
        <v/>
      </c>
      <c r="S40" s="452" t="str">
        <f>'3ER TRIMESTRE'!BI40</f>
        <v/>
      </c>
      <c r="T40" s="452">
        <f>'3ER TRIMESTRE'!BK40</f>
        <v>0</v>
      </c>
      <c r="U40" s="380" t="str">
        <f>'3ER TRIMESTRE'!BM40</f>
        <v/>
      </c>
      <c r="V40" s="441" t="str">
        <f t="shared" si="0"/>
        <v/>
      </c>
      <c r="W40" s="487" t="str">
        <f t="shared" si="1"/>
        <v/>
      </c>
      <c r="X40" s="442" t="str">
        <f>IF(V40="","",VLOOKUP(V40,$Z$68:AA$167,2))</f>
        <v/>
      </c>
      <c r="Y40" s="443" t="str">
        <f t="shared" si="2"/>
        <v/>
      </c>
      <c r="Z40" s="617" t="str">
        <f>IF(FILIACIÓN!Z38="MOSTRAR","1","")</f>
        <v/>
      </c>
      <c r="AA40" s="350" t="str">
        <f t="shared" si="3"/>
        <v/>
      </c>
      <c r="AB40" s="350">
        <v>28</v>
      </c>
    </row>
    <row r="41" spans="1:28" ht="23.25" customHeight="1">
      <c r="A41" s="227">
        <f>--SUBTOTAL(2,AB$12:AB41)</f>
        <v>29</v>
      </c>
      <c r="B41" s="876">
        <f>FILIACIÓN!B39</f>
        <v>0</v>
      </c>
      <c r="C41" s="877"/>
      <c r="D41" s="451" t="str">
        <f>'1ER TRIMESTRE'!O41</f>
        <v/>
      </c>
      <c r="E41" s="452" t="str">
        <f>'1ER TRIMESTRE'!AF41</f>
        <v/>
      </c>
      <c r="F41" s="452" t="str">
        <f>'1ER TRIMESTRE'!AW41</f>
        <v/>
      </c>
      <c r="G41" s="452" t="str">
        <f>'1ER TRIMESTRE'!BI41</f>
        <v/>
      </c>
      <c r="H41" s="453">
        <f>'1ER TRIMESTRE'!BK41</f>
        <v>0</v>
      </c>
      <c r="I41" s="380" t="str">
        <f>'1ER TRIMESTRE'!BM41</f>
        <v/>
      </c>
      <c r="J41" s="454" t="str">
        <f>'2DO TRIMESTRE'!O41</f>
        <v/>
      </c>
      <c r="K41" s="452" t="str">
        <f>'2DO TRIMESTRE'!AF41</f>
        <v/>
      </c>
      <c r="L41" s="452" t="str">
        <f>'2DO TRIMESTRE'!AW41</f>
        <v/>
      </c>
      <c r="M41" s="452" t="str">
        <f>'2DO TRIMESTRE'!BI41</f>
        <v/>
      </c>
      <c r="N41" s="452">
        <f>'2DO TRIMESTRE'!BK41</f>
        <v>0</v>
      </c>
      <c r="O41" s="380" t="str">
        <f>'2DO TRIMESTRE'!BM41</f>
        <v/>
      </c>
      <c r="P41" s="454" t="str">
        <f>'3ER TRIMESTRE'!O41</f>
        <v/>
      </c>
      <c r="Q41" s="452" t="str">
        <f>'3ER TRIMESTRE'!AF41</f>
        <v/>
      </c>
      <c r="R41" s="452" t="str">
        <f>'3ER TRIMESTRE'!AW41</f>
        <v/>
      </c>
      <c r="S41" s="452" t="str">
        <f>'3ER TRIMESTRE'!BI41</f>
        <v/>
      </c>
      <c r="T41" s="452">
        <f>'3ER TRIMESTRE'!BK41</f>
        <v>0</v>
      </c>
      <c r="U41" s="380" t="str">
        <f>'3ER TRIMESTRE'!BM41</f>
        <v/>
      </c>
      <c r="V41" s="441" t="str">
        <f t="shared" si="0"/>
        <v/>
      </c>
      <c r="W41" s="487" t="str">
        <f t="shared" si="1"/>
        <v/>
      </c>
      <c r="X41" s="442" t="str">
        <f>IF(V41="","",VLOOKUP(V41,$Z$68:AA$167,2))</f>
        <v/>
      </c>
      <c r="Y41" s="443" t="str">
        <f t="shared" si="2"/>
        <v/>
      </c>
      <c r="Z41" s="617" t="str">
        <f>IF(FILIACIÓN!Z39="MOSTRAR","1","")</f>
        <v/>
      </c>
      <c r="AA41" s="350" t="str">
        <f t="shared" si="3"/>
        <v/>
      </c>
      <c r="AB41" s="350">
        <v>29</v>
      </c>
    </row>
    <row r="42" spans="1:28" ht="23.25" customHeight="1">
      <c r="A42" s="227">
        <f>--SUBTOTAL(2,AB$12:AB42)</f>
        <v>30</v>
      </c>
      <c r="B42" s="876">
        <f>FILIACIÓN!B40</f>
        <v>0</v>
      </c>
      <c r="C42" s="877"/>
      <c r="D42" s="451" t="str">
        <f>'1ER TRIMESTRE'!O42</f>
        <v/>
      </c>
      <c r="E42" s="452" t="str">
        <f>'1ER TRIMESTRE'!AF42</f>
        <v/>
      </c>
      <c r="F42" s="452" t="str">
        <f>'1ER TRIMESTRE'!AW42</f>
        <v/>
      </c>
      <c r="G42" s="452" t="str">
        <f>'1ER TRIMESTRE'!BI42</f>
        <v/>
      </c>
      <c r="H42" s="453">
        <f>'1ER TRIMESTRE'!BK42</f>
        <v>0</v>
      </c>
      <c r="I42" s="380" t="str">
        <f>'1ER TRIMESTRE'!BM42</f>
        <v/>
      </c>
      <c r="J42" s="454" t="str">
        <f>'2DO TRIMESTRE'!O42</f>
        <v/>
      </c>
      <c r="K42" s="452" t="str">
        <f>'2DO TRIMESTRE'!AF42</f>
        <v/>
      </c>
      <c r="L42" s="452" t="str">
        <f>'2DO TRIMESTRE'!AW42</f>
        <v/>
      </c>
      <c r="M42" s="452" t="str">
        <f>'2DO TRIMESTRE'!BI42</f>
        <v/>
      </c>
      <c r="N42" s="452">
        <f>'2DO TRIMESTRE'!BK42</f>
        <v>0</v>
      </c>
      <c r="O42" s="380" t="str">
        <f>'2DO TRIMESTRE'!BM42</f>
        <v/>
      </c>
      <c r="P42" s="454" t="str">
        <f>'3ER TRIMESTRE'!O42</f>
        <v/>
      </c>
      <c r="Q42" s="452" t="str">
        <f>'3ER TRIMESTRE'!AF42</f>
        <v/>
      </c>
      <c r="R42" s="452" t="str">
        <f>'3ER TRIMESTRE'!AW42</f>
        <v/>
      </c>
      <c r="S42" s="452" t="str">
        <f>'3ER TRIMESTRE'!BI42</f>
        <v/>
      </c>
      <c r="T42" s="452">
        <f>'3ER TRIMESTRE'!BK42</f>
        <v>0</v>
      </c>
      <c r="U42" s="380" t="str">
        <f>'3ER TRIMESTRE'!BM42</f>
        <v/>
      </c>
      <c r="V42" s="441" t="str">
        <f t="shared" si="0"/>
        <v/>
      </c>
      <c r="W42" s="487" t="str">
        <f t="shared" si="1"/>
        <v/>
      </c>
      <c r="X42" s="442" t="str">
        <f>IF(V42="","",VLOOKUP(V42,$Z$68:AA$167,2))</f>
        <v/>
      </c>
      <c r="Y42" s="443" t="str">
        <f t="shared" si="2"/>
        <v/>
      </c>
      <c r="Z42" s="617" t="str">
        <f>IF(FILIACIÓN!Z40="MOSTRAR","1","")</f>
        <v/>
      </c>
      <c r="AA42" s="350" t="str">
        <f t="shared" si="3"/>
        <v/>
      </c>
      <c r="AB42" s="350">
        <v>30</v>
      </c>
    </row>
    <row r="43" spans="1:28" ht="23.25" hidden="1" customHeight="1">
      <c r="A43" s="227">
        <f>--SUBTOTAL(2,AB$12:AB43)</f>
        <v>31</v>
      </c>
      <c r="B43" s="876">
        <f>FILIACIÓN!B41</f>
        <v>0</v>
      </c>
      <c r="C43" s="877"/>
      <c r="D43" s="451" t="str">
        <f>'1ER TRIMESTRE'!O43</f>
        <v/>
      </c>
      <c r="E43" s="452" t="str">
        <f>'1ER TRIMESTRE'!AF43</f>
        <v/>
      </c>
      <c r="F43" s="452" t="str">
        <f>'1ER TRIMESTRE'!AW43</f>
        <v/>
      </c>
      <c r="G43" s="452" t="str">
        <f>'1ER TRIMESTRE'!BI43</f>
        <v/>
      </c>
      <c r="H43" s="453">
        <f>'1ER TRIMESTRE'!BK43</f>
        <v>0</v>
      </c>
      <c r="I43" s="380" t="str">
        <f>'1ER TRIMESTRE'!BM43</f>
        <v/>
      </c>
      <c r="J43" s="454" t="str">
        <f>'2DO TRIMESTRE'!O43</f>
        <v/>
      </c>
      <c r="K43" s="452" t="str">
        <f>'2DO TRIMESTRE'!AF43</f>
        <v/>
      </c>
      <c r="L43" s="452" t="str">
        <f>'2DO TRIMESTRE'!AW43</f>
        <v/>
      </c>
      <c r="M43" s="452" t="str">
        <f>'2DO TRIMESTRE'!BI43</f>
        <v/>
      </c>
      <c r="N43" s="452">
        <f>'2DO TRIMESTRE'!BK43</f>
        <v>0</v>
      </c>
      <c r="O43" s="380" t="str">
        <f>'2DO TRIMESTRE'!BM43</f>
        <v/>
      </c>
      <c r="P43" s="454" t="str">
        <f>'3ER TRIMESTRE'!O43</f>
        <v/>
      </c>
      <c r="Q43" s="452" t="str">
        <f>'3ER TRIMESTRE'!AF43</f>
        <v/>
      </c>
      <c r="R43" s="452" t="str">
        <f>'3ER TRIMESTRE'!AW43</f>
        <v/>
      </c>
      <c r="S43" s="452" t="str">
        <f>'3ER TRIMESTRE'!BI43</f>
        <v/>
      </c>
      <c r="T43" s="452">
        <f>'3ER TRIMESTRE'!BK43</f>
        <v>0</v>
      </c>
      <c r="U43" s="380" t="str">
        <f>'3ER TRIMESTRE'!BM43</f>
        <v/>
      </c>
      <c r="V43" s="441" t="str">
        <f t="shared" si="0"/>
        <v/>
      </c>
      <c r="W43" s="487" t="str">
        <f t="shared" si="1"/>
        <v/>
      </c>
      <c r="X43" s="442" t="str">
        <f>IF(V43="","",VLOOKUP(V43,$Z$68:AA$167,2))</f>
        <v/>
      </c>
      <c r="Y43" s="443" t="str">
        <f t="shared" si="2"/>
        <v/>
      </c>
      <c r="Z43" s="617" t="str">
        <f>IF(FILIACIÓN!Z41="MOSTRAR","1","")</f>
        <v/>
      </c>
      <c r="AA43" s="350" t="str">
        <f t="shared" si="3"/>
        <v/>
      </c>
      <c r="AB43" s="350">
        <v>31</v>
      </c>
    </row>
    <row r="44" spans="1:28" ht="23.25" hidden="1" customHeight="1">
      <c r="A44" s="227">
        <f>--SUBTOTAL(2,AB$12:AB44)</f>
        <v>32</v>
      </c>
      <c r="B44" s="876">
        <f>FILIACIÓN!B42</f>
        <v>0</v>
      </c>
      <c r="C44" s="877"/>
      <c r="D44" s="451" t="str">
        <f>'1ER TRIMESTRE'!O44</f>
        <v/>
      </c>
      <c r="E44" s="452" t="str">
        <f>'1ER TRIMESTRE'!AF44</f>
        <v/>
      </c>
      <c r="F44" s="452" t="str">
        <f>'1ER TRIMESTRE'!AW44</f>
        <v/>
      </c>
      <c r="G44" s="452" t="str">
        <f>'1ER TRIMESTRE'!BI44</f>
        <v/>
      </c>
      <c r="H44" s="453">
        <f>'1ER TRIMESTRE'!BK44</f>
        <v>0</v>
      </c>
      <c r="I44" s="380" t="str">
        <f>'1ER TRIMESTRE'!BM44</f>
        <v/>
      </c>
      <c r="J44" s="454" t="str">
        <f>'2DO TRIMESTRE'!O44</f>
        <v/>
      </c>
      <c r="K44" s="452" t="str">
        <f>'2DO TRIMESTRE'!AF44</f>
        <v/>
      </c>
      <c r="L44" s="452" t="str">
        <f>'2DO TRIMESTRE'!AW44</f>
        <v/>
      </c>
      <c r="M44" s="452" t="str">
        <f>'2DO TRIMESTRE'!BI44</f>
        <v/>
      </c>
      <c r="N44" s="452">
        <f>'2DO TRIMESTRE'!BK44</f>
        <v>0</v>
      </c>
      <c r="O44" s="380" t="str">
        <f>'2DO TRIMESTRE'!BM44</f>
        <v/>
      </c>
      <c r="P44" s="454" t="str">
        <f>'3ER TRIMESTRE'!O44</f>
        <v/>
      </c>
      <c r="Q44" s="452" t="str">
        <f>'3ER TRIMESTRE'!AF44</f>
        <v/>
      </c>
      <c r="R44" s="452" t="str">
        <f>'3ER TRIMESTRE'!AW44</f>
        <v/>
      </c>
      <c r="S44" s="452" t="str">
        <f>'3ER TRIMESTRE'!BI44</f>
        <v/>
      </c>
      <c r="T44" s="452">
        <f>'3ER TRIMESTRE'!BK44</f>
        <v>0</v>
      </c>
      <c r="U44" s="380" t="str">
        <f>'3ER TRIMESTRE'!BM44</f>
        <v/>
      </c>
      <c r="V44" s="441" t="str">
        <f t="shared" si="0"/>
        <v/>
      </c>
      <c r="W44" s="487" t="str">
        <f t="shared" si="1"/>
        <v/>
      </c>
      <c r="X44" s="442" t="str">
        <f>IF(V44="","",VLOOKUP(V44,$Z$68:AA$167,2))</f>
        <v/>
      </c>
      <c r="Y44" s="443" t="str">
        <f t="shared" si="2"/>
        <v/>
      </c>
      <c r="Z44" s="617" t="str">
        <f>IF(FILIACIÓN!Z42="MOSTRAR","1","")</f>
        <v/>
      </c>
      <c r="AA44" s="350" t="str">
        <f t="shared" si="3"/>
        <v/>
      </c>
      <c r="AB44" s="350">
        <v>32</v>
      </c>
    </row>
    <row r="45" spans="1:28" ht="23.25" hidden="1" customHeight="1">
      <c r="A45" s="227">
        <f>--SUBTOTAL(2,AB$12:AB45)</f>
        <v>33</v>
      </c>
      <c r="B45" s="876">
        <f>FILIACIÓN!B43</f>
        <v>0</v>
      </c>
      <c r="C45" s="877"/>
      <c r="D45" s="451" t="str">
        <f>'1ER TRIMESTRE'!O45</f>
        <v/>
      </c>
      <c r="E45" s="452" t="str">
        <f>'1ER TRIMESTRE'!AF45</f>
        <v/>
      </c>
      <c r="F45" s="452" t="str">
        <f>'1ER TRIMESTRE'!AW45</f>
        <v/>
      </c>
      <c r="G45" s="452" t="str">
        <f>'1ER TRIMESTRE'!BI45</f>
        <v/>
      </c>
      <c r="H45" s="453">
        <f>'1ER TRIMESTRE'!BK45</f>
        <v>0</v>
      </c>
      <c r="I45" s="380" t="str">
        <f>'1ER TRIMESTRE'!BM45</f>
        <v/>
      </c>
      <c r="J45" s="454" t="str">
        <f>'2DO TRIMESTRE'!O45</f>
        <v/>
      </c>
      <c r="K45" s="452" t="str">
        <f>'2DO TRIMESTRE'!AF45</f>
        <v/>
      </c>
      <c r="L45" s="452" t="str">
        <f>'2DO TRIMESTRE'!AW45</f>
        <v/>
      </c>
      <c r="M45" s="452" t="str">
        <f>'2DO TRIMESTRE'!BI45</f>
        <v/>
      </c>
      <c r="N45" s="452">
        <f>'2DO TRIMESTRE'!BK45</f>
        <v>0</v>
      </c>
      <c r="O45" s="380" t="str">
        <f>'2DO TRIMESTRE'!BM45</f>
        <v/>
      </c>
      <c r="P45" s="454" t="str">
        <f>'3ER TRIMESTRE'!O45</f>
        <v/>
      </c>
      <c r="Q45" s="452" t="str">
        <f>'3ER TRIMESTRE'!AF45</f>
        <v/>
      </c>
      <c r="R45" s="452" t="str">
        <f>'3ER TRIMESTRE'!AW45</f>
        <v/>
      </c>
      <c r="S45" s="452" t="str">
        <f>'3ER TRIMESTRE'!BI45</f>
        <v/>
      </c>
      <c r="T45" s="452">
        <f>'3ER TRIMESTRE'!BK45</f>
        <v>0</v>
      </c>
      <c r="U45" s="380" t="str">
        <f>'3ER TRIMESTRE'!BM45</f>
        <v/>
      </c>
      <c r="V45" s="441" t="str">
        <f t="shared" si="0"/>
        <v/>
      </c>
      <c r="W45" s="487" t="str">
        <f t="shared" si="1"/>
        <v/>
      </c>
      <c r="X45" s="442" t="str">
        <f>IF(V45="","",VLOOKUP(V45,$Z$68:AA$167,2))</f>
        <v/>
      </c>
      <c r="Y45" s="443" t="str">
        <f t="shared" si="2"/>
        <v/>
      </c>
      <c r="Z45" s="617" t="str">
        <f>IF(FILIACIÓN!Z43="MOSTRAR","1","")</f>
        <v/>
      </c>
      <c r="AA45" s="350" t="str">
        <f t="shared" si="3"/>
        <v/>
      </c>
      <c r="AB45" s="350">
        <v>33</v>
      </c>
    </row>
    <row r="46" spans="1:28" ht="23.25" hidden="1" customHeight="1">
      <c r="A46" s="227">
        <f>--SUBTOTAL(2,AB$12:AB46)</f>
        <v>34</v>
      </c>
      <c r="B46" s="876">
        <f>FILIACIÓN!B44</f>
        <v>0</v>
      </c>
      <c r="C46" s="877"/>
      <c r="D46" s="451" t="str">
        <f>'1ER TRIMESTRE'!O46</f>
        <v/>
      </c>
      <c r="E46" s="452" t="str">
        <f>'1ER TRIMESTRE'!AF46</f>
        <v/>
      </c>
      <c r="F46" s="452" t="str">
        <f>'1ER TRIMESTRE'!AW46</f>
        <v/>
      </c>
      <c r="G46" s="452" t="str">
        <f>'1ER TRIMESTRE'!BI46</f>
        <v/>
      </c>
      <c r="H46" s="453">
        <f>'1ER TRIMESTRE'!BK46</f>
        <v>0</v>
      </c>
      <c r="I46" s="380" t="str">
        <f>'1ER TRIMESTRE'!BM46</f>
        <v/>
      </c>
      <c r="J46" s="454" t="str">
        <f>'2DO TRIMESTRE'!O46</f>
        <v/>
      </c>
      <c r="K46" s="452" t="str">
        <f>'2DO TRIMESTRE'!AF46</f>
        <v/>
      </c>
      <c r="L46" s="452" t="str">
        <f>'2DO TRIMESTRE'!AW46</f>
        <v/>
      </c>
      <c r="M46" s="452" t="str">
        <f>'2DO TRIMESTRE'!BI46</f>
        <v/>
      </c>
      <c r="N46" s="452">
        <f>'2DO TRIMESTRE'!BK46</f>
        <v>0</v>
      </c>
      <c r="O46" s="380" t="str">
        <f>'2DO TRIMESTRE'!BM46</f>
        <v/>
      </c>
      <c r="P46" s="454" t="str">
        <f>'3ER TRIMESTRE'!O46</f>
        <v/>
      </c>
      <c r="Q46" s="452" t="str">
        <f>'3ER TRIMESTRE'!AF46</f>
        <v/>
      </c>
      <c r="R46" s="452" t="str">
        <f>'3ER TRIMESTRE'!AW46</f>
        <v/>
      </c>
      <c r="S46" s="452" t="str">
        <f>'3ER TRIMESTRE'!BI46</f>
        <v/>
      </c>
      <c r="T46" s="452">
        <f>'3ER TRIMESTRE'!BK46</f>
        <v>0</v>
      </c>
      <c r="U46" s="380" t="str">
        <f>'3ER TRIMESTRE'!BM46</f>
        <v/>
      </c>
      <c r="V46" s="441" t="str">
        <f t="shared" si="0"/>
        <v/>
      </c>
      <c r="W46" s="487" t="str">
        <f t="shared" si="1"/>
        <v/>
      </c>
      <c r="X46" s="442" t="str">
        <f>IF(V46="","",VLOOKUP(V46,$Z$68:AA$167,2))</f>
        <v/>
      </c>
      <c r="Y46" s="443" t="str">
        <f t="shared" si="2"/>
        <v/>
      </c>
      <c r="Z46" s="617" t="str">
        <f>IF(FILIACIÓN!Z44="MOSTRAR","1","")</f>
        <v/>
      </c>
      <c r="AA46" s="350" t="str">
        <f t="shared" si="3"/>
        <v/>
      </c>
      <c r="AB46" s="350">
        <v>34</v>
      </c>
    </row>
    <row r="47" spans="1:28" ht="23.25" hidden="1" customHeight="1">
      <c r="A47" s="227">
        <f>--SUBTOTAL(2,AB$12:AB47)</f>
        <v>35</v>
      </c>
      <c r="B47" s="876">
        <f>FILIACIÓN!B45</f>
        <v>0</v>
      </c>
      <c r="C47" s="877"/>
      <c r="D47" s="451" t="str">
        <f>'1ER TRIMESTRE'!O47</f>
        <v/>
      </c>
      <c r="E47" s="452" t="str">
        <f>'1ER TRIMESTRE'!AF47</f>
        <v/>
      </c>
      <c r="F47" s="452" t="str">
        <f>'1ER TRIMESTRE'!AW47</f>
        <v/>
      </c>
      <c r="G47" s="452" t="str">
        <f>'1ER TRIMESTRE'!BI47</f>
        <v/>
      </c>
      <c r="H47" s="453">
        <f>'1ER TRIMESTRE'!BK47</f>
        <v>0</v>
      </c>
      <c r="I47" s="380" t="str">
        <f>'1ER TRIMESTRE'!BM47</f>
        <v/>
      </c>
      <c r="J47" s="454" t="str">
        <f>'2DO TRIMESTRE'!O47</f>
        <v/>
      </c>
      <c r="K47" s="452" t="str">
        <f>'2DO TRIMESTRE'!AF47</f>
        <v/>
      </c>
      <c r="L47" s="452" t="str">
        <f>'2DO TRIMESTRE'!AW47</f>
        <v/>
      </c>
      <c r="M47" s="452" t="str">
        <f>'2DO TRIMESTRE'!BI47</f>
        <v/>
      </c>
      <c r="N47" s="452">
        <f>'2DO TRIMESTRE'!BK47</f>
        <v>0</v>
      </c>
      <c r="O47" s="380" t="str">
        <f>'2DO TRIMESTRE'!BM47</f>
        <v/>
      </c>
      <c r="P47" s="454" t="str">
        <f>'3ER TRIMESTRE'!O47</f>
        <v/>
      </c>
      <c r="Q47" s="452" t="str">
        <f>'3ER TRIMESTRE'!AF47</f>
        <v/>
      </c>
      <c r="R47" s="452" t="str">
        <f>'3ER TRIMESTRE'!AW47</f>
        <v/>
      </c>
      <c r="S47" s="452" t="str">
        <f>'3ER TRIMESTRE'!BI47</f>
        <v/>
      </c>
      <c r="T47" s="452">
        <f>'3ER TRIMESTRE'!BK47</f>
        <v>0</v>
      </c>
      <c r="U47" s="380" t="str">
        <f>'3ER TRIMESTRE'!BM47</f>
        <v/>
      </c>
      <c r="V47" s="441" t="str">
        <f t="shared" si="0"/>
        <v/>
      </c>
      <c r="W47" s="487" t="str">
        <f t="shared" si="1"/>
        <v/>
      </c>
      <c r="X47" s="442" t="str">
        <f>IF(V47="","",VLOOKUP(V47,$Z$68:AA$167,2))</f>
        <v/>
      </c>
      <c r="Y47" s="443" t="str">
        <f t="shared" si="2"/>
        <v/>
      </c>
      <c r="Z47" s="617" t="str">
        <f>IF(FILIACIÓN!Z45="MOSTRAR","1","")</f>
        <v/>
      </c>
      <c r="AA47" s="350" t="str">
        <f t="shared" si="3"/>
        <v/>
      </c>
      <c r="AB47" s="350">
        <v>35</v>
      </c>
    </row>
    <row r="48" spans="1:28" ht="23.25" hidden="1" customHeight="1">
      <c r="A48" s="227">
        <f>--SUBTOTAL(2,AB$12:AB48)</f>
        <v>36</v>
      </c>
      <c r="B48" s="876">
        <f>FILIACIÓN!B46</f>
        <v>0</v>
      </c>
      <c r="C48" s="877"/>
      <c r="D48" s="451" t="str">
        <f>'1ER TRIMESTRE'!O48</f>
        <v/>
      </c>
      <c r="E48" s="452" t="str">
        <f>'1ER TRIMESTRE'!AF48</f>
        <v/>
      </c>
      <c r="F48" s="452" t="str">
        <f>'1ER TRIMESTRE'!AW48</f>
        <v/>
      </c>
      <c r="G48" s="452" t="str">
        <f>'1ER TRIMESTRE'!BI48</f>
        <v/>
      </c>
      <c r="H48" s="453">
        <f>'1ER TRIMESTRE'!BK48</f>
        <v>0</v>
      </c>
      <c r="I48" s="380" t="str">
        <f>'1ER TRIMESTRE'!BM48</f>
        <v/>
      </c>
      <c r="J48" s="454" t="str">
        <f>'2DO TRIMESTRE'!O48</f>
        <v/>
      </c>
      <c r="K48" s="452" t="str">
        <f>'2DO TRIMESTRE'!AF48</f>
        <v/>
      </c>
      <c r="L48" s="452" t="str">
        <f>'2DO TRIMESTRE'!AW48</f>
        <v/>
      </c>
      <c r="M48" s="452" t="str">
        <f>'2DO TRIMESTRE'!BI48</f>
        <v/>
      </c>
      <c r="N48" s="452">
        <f>'2DO TRIMESTRE'!BK48</f>
        <v>0</v>
      </c>
      <c r="O48" s="380" t="str">
        <f>'2DO TRIMESTRE'!BM48</f>
        <v/>
      </c>
      <c r="P48" s="454" t="str">
        <f>'3ER TRIMESTRE'!O48</f>
        <v/>
      </c>
      <c r="Q48" s="452" t="str">
        <f>'3ER TRIMESTRE'!AF48</f>
        <v/>
      </c>
      <c r="R48" s="452" t="str">
        <f>'3ER TRIMESTRE'!AW48</f>
        <v/>
      </c>
      <c r="S48" s="452" t="str">
        <f>'3ER TRIMESTRE'!BI48</f>
        <v/>
      </c>
      <c r="T48" s="452">
        <f>'3ER TRIMESTRE'!BK48</f>
        <v>0</v>
      </c>
      <c r="U48" s="380" t="str">
        <f>'3ER TRIMESTRE'!BM48</f>
        <v/>
      </c>
      <c r="V48" s="441" t="str">
        <f t="shared" si="0"/>
        <v/>
      </c>
      <c r="W48" s="487" t="str">
        <f t="shared" si="1"/>
        <v/>
      </c>
      <c r="X48" s="442" t="str">
        <f>IF(V48="","",VLOOKUP(V48,$Z$68:AA$167,2))</f>
        <v/>
      </c>
      <c r="Y48" s="443" t="str">
        <f t="shared" si="2"/>
        <v/>
      </c>
      <c r="Z48" s="617" t="str">
        <f>IF(FILIACIÓN!Z46="MOSTRAR","1","")</f>
        <v/>
      </c>
      <c r="AA48" s="350" t="str">
        <f t="shared" si="3"/>
        <v/>
      </c>
      <c r="AB48" s="350">
        <v>36</v>
      </c>
    </row>
    <row r="49" spans="1:28" ht="23.25" hidden="1" customHeight="1">
      <c r="A49" s="227">
        <f>--SUBTOTAL(2,AB$12:AB49)</f>
        <v>37</v>
      </c>
      <c r="B49" s="876">
        <f>FILIACIÓN!B47</f>
        <v>0</v>
      </c>
      <c r="C49" s="877"/>
      <c r="D49" s="451" t="str">
        <f>'1ER TRIMESTRE'!O49</f>
        <v/>
      </c>
      <c r="E49" s="452" t="str">
        <f>'1ER TRIMESTRE'!AF49</f>
        <v/>
      </c>
      <c r="F49" s="452" t="str">
        <f>'1ER TRIMESTRE'!AW49</f>
        <v/>
      </c>
      <c r="G49" s="452" t="str">
        <f>'1ER TRIMESTRE'!BI49</f>
        <v/>
      </c>
      <c r="H49" s="453">
        <f>'1ER TRIMESTRE'!BK49</f>
        <v>0</v>
      </c>
      <c r="I49" s="380" t="str">
        <f>'1ER TRIMESTRE'!BM49</f>
        <v/>
      </c>
      <c r="J49" s="454" t="str">
        <f>'2DO TRIMESTRE'!O49</f>
        <v/>
      </c>
      <c r="K49" s="452" t="str">
        <f>'2DO TRIMESTRE'!AF49</f>
        <v/>
      </c>
      <c r="L49" s="452" t="str">
        <f>'2DO TRIMESTRE'!AW49</f>
        <v/>
      </c>
      <c r="M49" s="452" t="str">
        <f>'2DO TRIMESTRE'!BI49</f>
        <v/>
      </c>
      <c r="N49" s="452">
        <f>'2DO TRIMESTRE'!BK49</f>
        <v>0</v>
      </c>
      <c r="O49" s="380" t="str">
        <f>'2DO TRIMESTRE'!BM49</f>
        <v/>
      </c>
      <c r="P49" s="454" t="str">
        <f>'3ER TRIMESTRE'!O49</f>
        <v/>
      </c>
      <c r="Q49" s="452" t="str">
        <f>'3ER TRIMESTRE'!AF49</f>
        <v/>
      </c>
      <c r="R49" s="452" t="str">
        <f>'3ER TRIMESTRE'!AW49</f>
        <v/>
      </c>
      <c r="S49" s="452" t="str">
        <f>'3ER TRIMESTRE'!BI49</f>
        <v/>
      </c>
      <c r="T49" s="452">
        <f>'3ER TRIMESTRE'!BK49</f>
        <v>0</v>
      </c>
      <c r="U49" s="380" t="str">
        <f>'3ER TRIMESTRE'!BM49</f>
        <v/>
      </c>
      <c r="V49" s="441" t="str">
        <f t="shared" si="0"/>
        <v/>
      </c>
      <c r="W49" s="487" t="str">
        <f t="shared" si="1"/>
        <v/>
      </c>
      <c r="X49" s="442" t="str">
        <f>IF(V49="","",VLOOKUP(V49,$Z$68:AA$167,2))</f>
        <v/>
      </c>
      <c r="Y49" s="443" t="str">
        <f t="shared" si="2"/>
        <v/>
      </c>
      <c r="Z49" s="617" t="str">
        <f>IF(FILIACIÓN!Z47="MOSTRAR","1","")</f>
        <v/>
      </c>
      <c r="AA49" s="350" t="str">
        <f t="shared" si="3"/>
        <v/>
      </c>
      <c r="AB49" s="350">
        <v>37</v>
      </c>
    </row>
    <row r="50" spans="1:28" ht="23.25" hidden="1" customHeight="1">
      <c r="A50" s="227">
        <f>--SUBTOTAL(2,AB$12:AB50)</f>
        <v>38</v>
      </c>
      <c r="B50" s="876">
        <f>FILIACIÓN!B48</f>
        <v>0</v>
      </c>
      <c r="C50" s="877"/>
      <c r="D50" s="451" t="str">
        <f>'1ER TRIMESTRE'!O50</f>
        <v/>
      </c>
      <c r="E50" s="452" t="str">
        <f>'1ER TRIMESTRE'!AF50</f>
        <v/>
      </c>
      <c r="F50" s="452" t="str">
        <f>'1ER TRIMESTRE'!AW50</f>
        <v/>
      </c>
      <c r="G50" s="452" t="str">
        <f>'1ER TRIMESTRE'!BI50</f>
        <v/>
      </c>
      <c r="H50" s="453">
        <f>'1ER TRIMESTRE'!BK50</f>
        <v>0</v>
      </c>
      <c r="I50" s="380" t="str">
        <f>'1ER TRIMESTRE'!BM50</f>
        <v/>
      </c>
      <c r="J50" s="454" t="str">
        <f>'2DO TRIMESTRE'!O50</f>
        <v/>
      </c>
      <c r="K50" s="452" t="str">
        <f>'2DO TRIMESTRE'!AF50</f>
        <v/>
      </c>
      <c r="L50" s="452" t="str">
        <f>'2DO TRIMESTRE'!AW50</f>
        <v/>
      </c>
      <c r="M50" s="452" t="str">
        <f>'2DO TRIMESTRE'!BI50</f>
        <v/>
      </c>
      <c r="N50" s="452">
        <f>'2DO TRIMESTRE'!BK50</f>
        <v>0</v>
      </c>
      <c r="O50" s="380" t="str">
        <f>'2DO TRIMESTRE'!BM50</f>
        <v/>
      </c>
      <c r="P50" s="454" t="str">
        <f>'3ER TRIMESTRE'!O50</f>
        <v/>
      </c>
      <c r="Q50" s="452" t="str">
        <f>'3ER TRIMESTRE'!AF50</f>
        <v/>
      </c>
      <c r="R50" s="452" t="str">
        <f>'3ER TRIMESTRE'!AW50</f>
        <v/>
      </c>
      <c r="S50" s="452" t="str">
        <f>'3ER TRIMESTRE'!BI50</f>
        <v/>
      </c>
      <c r="T50" s="452">
        <f>'3ER TRIMESTRE'!BK50</f>
        <v>0</v>
      </c>
      <c r="U50" s="380" t="str">
        <f>'3ER TRIMESTRE'!BM50</f>
        <v/>
      </c>
      <c r="V50" s="441" t="str">
        <f t="shared" si="0"/>
        <v/>
      </c>
      <c r="W50" s="487" t="str">
        <f t="shared" si="1"/>
        <v/>
      </c>
      <c r="X50" s="442" t="str">
        <f>IF(V50="","",VLOOKUP(V50,$Z$68:AA$167,2))</f>
        <v/>
      </c>
      <c r="Y50" s="443" t="str">
        <f t="shared" si="2"/>
        <v/>
      </c>
      <c r="Z50" s="617" t="str">
        <f>IF(FILIACIÓN!Z48="MOSTRAR","1","")</f>
        <v/>
      </c>
      <c r="AA50" s="350" t="str">
        <f t="shared" si="3"/>
        <v/>
      </c>
      <c r="AB50" s="350">
        <v>38</v>
      </c>
    </row>
    <row r="51" spans="1:28" ht="23.25" hidden="1" customHeight="1">
      <c r="A51" s="227">
        <f>--SUBTOTAL(2,AB$12:AB51)</f>
        <v>39</v>
      </c>
      <c r="B51" s="876">
        <f>FILIACIÓN!B49</f>
        <v>0</v>
      </c>
      <c r="C51" s="877"/>
      <c r="D51" s="451" t="str">
        <f>'1ER TRIMESTRE'!O51</f>
        <v/>
      </c>
      <c r="E51" s="452" t="str">
        <f>'1ER TRIMESTRE'!AF51</f>
        <v/>
      </c>
      <c r="F51" s="452" t="str">
        <f>'1ER TRIMESTRE'!AW51</f>
        <v/>
      </c>
      <c r="G51" s="452" t="str">
        <f>'1ER TRIMESTRE'!BI51</f>
        <v/>
      </c>
      <c r="H51" s="453">
        <f>'1ER TRIMESTRE'!BK51</f>
        <v>0</v>
      </c>
      <c r="I51" s="380" t="str">
        <f>'1ER TRIMESTRE'!BM51</f>
        <v/>
      </c>
      <c r="J51" s="454" t="str">
        <f>'2DO TRIMESTRE'!O51</f>
        <v/>
      </c>
      <c r="K51" s="452" t="str">
        <f>'2DO TRIMESTRE'!AF51</f>
        <v/>
      </c>
      <c r="L51" s="452" t="str">
        <f>'2DO TRIMESTRE'!AW51</f>
        <v/>
      </c>
      <c r="M51" s="452" t="str">
        <f>'2DO TRIMESTRE'!BI51</f>
        <v/>
      </c>
      <c r="N51" s="452">
        <f>'2DO TRIMESTRE'!BK51</f>
        <v>0</v>
      </c>
      <c r="O51" s="380" t="str">
        <f>'2DO TRIMESTRE'!BM51</f>
        <v/>
      </c>
      <c r="P51" s="454" t="str">
        <f>'3ER TRIMESTRE'!O51</f>
        <v/>
      </c>
      <c r="Q51" s="452" t="str">
        <f>'3ER TRIMESTRE'!AF51</f>
        <v/>
      </c>
      <c r="R51" s="452" t="str">
        <f>'3ER TRIMESTRE'!AW51</f>
        <v/>
      </c>
      <c r="S51" s="452" t="str">
        <f>'3ER TRIMESTRE'!BI51</f>
        <v/>
      </c>
      <c r="T51" s="452">
        <f>'3ER TRIMESTRE'!BK51</f>
        <v>0</v>
      </c>
      <c r="U51" s="380" t="str">
        <f>'3ER TRIMESTRE'!BM51</f>
        <v/>
      </c>
      <c r="V51" s="441" t="str">
        <f t="shared" si="0"/>
        <v/>
      </c>
      <c r="W51" s="487" t="str">
        <f t="shared" si="1"/>
        <v/>
      </c>
      <c r="X51" s="442" t="str">
        <f>IF(V51="","",VLOOKUP(V51,$Z$68:AA$167,2))</f>
        <v/>
      </c>
      <c r="Y51" s="443" t="str">
        <f t="shared" si="2"/>
        <v/>
      </c>
      <c r="Z51" s="617" t="str">
        <f>IF(FILIACIÓN!Z49="MOSTRAR","1","")</f>
        <v/>
      </c>
      <c r="AA51" s="350" t="str">
        <f t="shared" si="3"/>
        <v/>
      </c>
      <c r="AB51" s="350">
        <v>39</v>
      </c>
    </row>
    <row r="52" spans="1:28" ht="23.25" hidden="1" customHeight="1">
      <c r="A52" s="227">
        <f>--SUBTOTAL(2,AB$12:AB52)</f>
        <v>40</v>
      </c>
      <c r="B52" s="876">
        <f>FILIACIÓN!B50</f>
        <v>0</v>
      </c>
      <c r="C52" s="877"/>
      <c r="D52" s="451" t="str">
        <f>'1ER TRIMESTRE'!O52</f>
        <v/>
      </c>
      <c r="E52" s="452" t="str">
        <f>'1ER TRIMESTRE'!AF52</f>
        <v/>
      </c>
      <c r="F52" s="452" t="str">
        <f>'1ER TRIMESTRE'!AW52</f>
        <v/>
      </c>
      <c r="G52" s="452" t="str">
        <f>'1ER TRIMESTRE'!BI52</f>
        <v/>
      </c>
      <c r="H52" s="453">
        <f>'1ER TRIMESTRE'!BK52</f>
        <v>0</v>
      </c>
      <c r="I52" s="380" t="str">
        <f>'1ER TRIMESTRE'!BM52</f>
        <v/>
      </c>
      <c r="J52" s="454" t="str">
        <f>'2DO TRIMESTRE'!O52</f>
        <v/>
      </c>
      <c r="K52" s="452" t="str">
        <f>'2DO TRIMESTRE'!AF52</f>
        <v/>
      </c>
      <c r="L52" s="452" t="str">
        <f>'2DO TRIMESTRE'!AW52</f>
        <v/>
      </c>
      <c r="M52" s="452" t="str">
        <f>'2DO TRIMESTRE'!BI52</f>
        <v/>
      </c>
      <c r="N52" s="452">
        <f>'2DO TRIMESTRE'!BK52</f>
        <v>0</v>
      </c>
      <c r="O52" s="380" t="str">
        <f>'2DO TRIMESTRE'!BM52</f>
        <v/>
      </c>
      <c r="P52" s="454" t="str">
        <f>'3ER TRIMESTRE'!O52</f>
        <v/>
      </c>
      <c r="Q52" s="452" t="str">
        <f>'3ER TRIMESTRE'!AF52</f>
        <v/>
      </c>
      <c r="R52" s="452" t="str">
        <f>'3ER TRIMESTRE'!AW52</f>
        <v/>
      </c>
      <c r="S52" s="452" t="str">
        <f>'3ER TRIMESTRE'!BI52</f>
        <v/>
      </c>
      <c r="T52" s="452">
        <f>'3ER TRIMESTRE'!BK52</f>
        <v>0</v>
      </c>
      <c r="U52" s="380" t="str">
        <f>'3ER TRIMESTRE'!BM52</f>
        <v/>
      </c>
      <c r="V52" s="441" t="str">
        <f t="shared" si="0"/>
        <v/>
      </c>
      <c r="W52" s="487" t="str">
        <f t="shared" si="1"/>
        <v/>
      </c>
      <c r="X52" s="442" t="str">
        <f>IF(V52="","",VLOOKUP(V52,$Z$68:AA$167,2))</f>
        <v/>
      </c>
      <c r="Y52" s="443" t="str">
        <f t="shared" si="2"/>
        <v/>
      </c>
      <c r="Z52" s="617" t="str">
        <f>IF(FILIACIÓN!Z50="MOSTRAR","1","")</f>
        <v/>
      </c>
      <c r="AA52" s="350" t="str">
        <f t="shared" si="3"/>
        <v/>
      </c>
      <c r="AB52" s="350">
        <v>40</v>
      </c>
    </row>
    <row r="53" spans="1:28" ht="23.25" hidden="1" customHeight="1">
      <c r="A53" s="227">
        <f>--SUBTOTAL(2,AB$12:AB53)</f>
        <v>41</v>
      </c>
      <c r="B53" s="876">
        <f>FILIACIÓN!B51</f>
        <v>0</v>
      </c>
      <c r="C53" s="877"/>
      <c r="D53" s="451" t="str">
        <f>'1ER TRIMESTRE'!O53</f>
        <v/>
      </c>
      <c r="E53" s="452" t="str">
        <f>'1ER TRIMESTRE'!AF53</f>
        <v/>
      </c>
      <c r="F53" s="452" t="str">
        <f>'1ER TRIMESTRE'!AW53</f>
        <v/>
      </c>
      <c r="G53" s="452" t="str">
        <f>'1ER TRIMESTRE'!BI53</f>
        <v/>
      </c>
      <c r="H53" s="453">
        <f>'1ER TRIMESTRE'!BK53</f>
        <v>0</v>
      </c>
      <c r="I53" s="380" t="str">
        <f>'1ER TRIMESTRE'!BM53</f>
        <v/>
      </c>
      <c r="J53" s="454" t="str">
        <f>'2DO TRIMESTRE'!O53</f>
        <v/>
      </c>
      <c r="K53" s="452" t="str">
        <f>'2DO TRIMESTRE'!AF53</f>
        <v/>
      </c>
      <c r="L53" s="452" t="str">
        <f>'2DO TRIMESTRE'!AW53</f>
        <v/>
      </c>
      <c r="M53" s="452" t="str">
        <f>'2DO TRIMESTRE'!BI53</f>
        <v/>
      </c>
      <c r="N53" s="452">
        <f>'2DO TRIMESTRE'!BK53</f>
        <v>0</v>
      </c>
      <c r="O53" s="380" t="str">
        <f>'2DO TRIMESTRE'!BM53</f>
        <v/>
      </c>
      <c r="P53" s="454" t="str">
        <f>'3ER TRIMESTRE'!O53</f>
        <v/>
      </c>
      <c r="Q53" s="452" t="str">
        <f>'3ER TRIMESTRE'!AF53</f>
        <v/>
      </c>
      <c r="R53" s="452" t="str">
        <f>'3ER TRIMESTRE'!AW53</f>
        <v/>
      </c>
      <c r="S53" s="452" t="str">
        <f>'3ER TRIMESTRE'!BI53</f>
        <v/>
      </c>
      <c r="T53" s="452">
        <f>'3ER TRIMESTRE'!BK53</f>
        <v>0</v>
      </c>
      <c r="U53" s="380" t="str">
        <f>'3ER TRIMESTRE'!BM53</f>
        <v/>
      </c>
      <c r="V53" s="441" t="str">
        <f t="shared" si="0"/>
        <v/>
      </c>
      <c r="W53" s="487" t="str">
        <f t="shared" si="1"/>
        <v/>
      </c>
      <c r="X53" s="442" t="str">
        <f>IF(V53="","",VLOOKUP(V53,$Z$68:AA$167,2))</f>
        <v/>
      </c>
      <c r="Y53" s="443" t="str">
        <f t="shared" si="2"/>
        <v/>
      </c>
      <c r="Z53" s="617" t="str">
        <f>IF(FILIACIÓN!Z51="MOSTRAR","1","")</f>
        <v/>
      </c>
      <c r="AA53" s="350" t="str">
        <f t="shared" si="3"/>
        <v/>
      </c>
      <c r="AB53" s="350">
        <v>41</v>
      </c>
    </row>
    <row r="54" spans="1:28" ht="23.25" hidden="1" customHeight="1">
      <c r="A54" s="227">
        <f>--SUBTOTAL(2,AB$12:AB54)</f>
        <v>42</v>
      </c>
      <c r="B54" s="876">
        <f>FILIACIÓN!B52</f>
        <v>0</v>
      </c>
      <c r="C54" s="877"/>
      <c r="D54" s="451" t="str">
        <f>'1ER TRIMESTRE'!O54</f>
        <v/>
      </c>
      <c r="E54" s="452" t="str">
        <f>'1ER TRIMESTRE'!AF54</f>
        <v/>
      </c>
      <c r="F54" s="452" t="str">
        <f>'1ER TRIMESTRE'!AW54</f>
        <v/>
      </c>
      <c r="G54" s="452" t="str">
        <f>'1ER TRIMESTRE'!BI54</f>
        <v/>
      </c>
      <c r="H54" s="453">
        <f>'1ER TRIMESTRE'!BK54</f>
        <v>0</v>
      </c>
      <c r="I54" s="380" t="str">
        <f>'1ER TRIMESTRE'!BM54</f>
        <v/>
      </c>
      <c r="J54" s="454" t="str">
        <f>'2DO TRIMESTRE'!O54</f>
        <v/>
      </c>
      <c r="K54" s="452" t="str">
        <f>'2DO TRIMESTRE'!AF54</f>
        <v/>
      </c>
      <c r="L54" s="452" t="str">
        <f>'2DO TRIMESTRE'!AW54</f>
        <v/>
      </c>
      <c r="M54" s="452" t="str">
        <f>'2DO TRIMESTRE'!BI54</f>
        <v/>
      </c>
      <c r="N54" s="452">
        <f>'2DO TRIMESTRE'!BK54</f>
        <v>0</v>
      </c>
      <c r="O54" s="380" t="str">
        <f>'2DO TRIMESTRE'!BM54</f>
        <v/>
      </c>
      <c r="P54" s="454" t="str">
        <f>'3ER TRIMESTRE'!O54</f>
        <v/>
      </c>
      <c r="Q54" s="452" t="str">
        <f>'3ER TRIMESTRE'!AF54</f>
        <v/>
      </c>
      <c r="R54" s="452" t="str">
        <f>'3ER TRIMESTRE'!AW54</f>
        <v/>
      </c>
      <c r="S54" s="452" t="str">
        <f>'3ER TRIMESTRE'!BI54</f>
        <v/>
      </c>
      <c r="T54" s="452">
        <f>'3ER TRIMESTRE'!BK54</f>
        <v>0</v>
      </c>
      <c r="U54" s="380" t="str">
        <f>'3ER TRIMESTRE'!BM54</f>
        <v/>
      </c>
      <c r="V54" s="441" t="str">
        <f t="shared" si="0"/>
        <v/>
      </c>
      <c r="W54" s="487" t="str">
        <f t="shared" si="1"/>
        <v/>
      </c>
      <c r="X54" s="442" t="str">
        <f>IF(V54="","",VLOOKUP(V54,$Z$68:AA$167,2))</f>
        <v/>
      </c>
      <c r="Y54" s="443" t="str">
        <f t="shared" si="2"/>
        <v/>
      </c>
      <c r="Z54" s="617" t="str">
        <f>IF(FILIACIÓN!Z52="MOSTRAR","1","")</f>
        <v/>
      </c>
      <c r="AA54" s="350" t="str">
        <f t="shared" si="3"/>
        <v/>
      </c>
      <c r="AB54" s="350">
        <v>42</v>
      </c>
    </row>
    <row r="55" spans="1:28" ht="23.25" hidden="1" customHeight="1">
      <c r="A55" s="227">
        <f>--SUBTOTAL(2,AB$12:AB55)</f>
        <v>43</v>
      </c>
      <c r="B55" s="876">
        <f>FILIACIÓN!B53</f>
        <v>0</v>
      </c>
      <c r="C55" s="877"/>
      <c r="D55" s="451" t="str">
        <f>'1ER TRIMESTRE'!O55</f>
        <v/>
      </c>
      <c r="E55" s="452" t="str">
        <f>'1ER TRIMESTRE'!AF55</f>
        <v/>
      </c>
      <c r="F55" s="452" t="str">
        <f>'1ER TRIMESTRE'!AW55</f>
        <v/>
      </c>
      <c r="G55" s="452" t="str">
        <f>'1ER TRIMESTRE'!BI55</f>
        <v/>
      </c>
      <c r="H55" s="453">
        <f>'1ER TRIMESTRE'!BK55</f>
        <v>0</v>
      </c>
      <c r="I55" s="380" t="str">
        <f>'1ER TRIMESTRE'!BM55</f>
        <v/>
      </c>
      <c r="J55" s="454" t="str">
        <f>'2DO TRIMESTRE'!O55</f>
        <v/>
      </c>
      <c r="K55" s="452" t="str">
        <f>'2DO TRIMESTRE'!AF55</f>
        <v/>
      </c>
      <c r="L55" s="452" t="str">
        <f>'2DO TRIMESTRE'!AW55</f>
        <v/>
      </c>
      <c r="M55" s="452" t="str">
        <f>'2DO TRIMESTRE'!BI55</f>
        <v/>
      </c>
      <c r="N55" s="452">
        <f>'2DO TRIMESTRE'!BK55</f>
        <v>0</v>
      </c>
      <c r="O55" s="380" t="str">
        <f>'2DO TRIMESTRE'!BM55</f>
        <v/>
      </c>
      <c r="P55" s="454" t="str">
        <f>'3ER TRIMESTRE'!O55</f>
        <v/>
      </c>
      <c r="Q55" s="452" t="str">
        <f>'3ER TRIMESTRE'!AF55</f>
        <v/>
      </c>
      <c r="R55" s="452" t="str">
        <f>'3ER TRIMESTRE'!AW55</f>
        <v/>
      </c>
      <c r="S55" s="452" t="str">
        <f>'3ER TRIMESTRE'!BI55</f>
        <v/>
      </c>
      <c r="T55" s="452">
        <f>'3ER TRIMESTRE'!BK55</f>
        <v>0</v>
      </c>
      <c r="U55" s="380" t="str">
        <f>'3ER TRIMESTRE'!BM55</f>
        <v/>
      </c>
      <c r="V55" s="441" t="str">
        <f t="shared" si="0"/>
        <v/>
      </c>
      <c r="W55" s="487" t="str">
        <f t="shared" si="1"/>
        <v/>
      </c>
      <c r="X55" s="442" t="str">
        <f>IF(V55="","",VLOOKUP(V55,$Z$68:AA$167,2))</f>
        <v/>
      </c>
      <c r="Y55" s="443" t="str">
        <f t="shared" si="2"/>
        <v/>
      </c>
      <c r="Z55" s="617" t="str">
        <f>IF(FILIACIÓN!Z53="MOSTRAR","1","")</f>
        <v/>
      </c>
      <c r="AA55" s="350" t="str">
        <f t="shared" si="3"/>
        <v/>
      </c>
      <c r="AB55" s="350">
        <v>43</v>
      </c>
    </row>
    <row r="56" spans="1:28" ht="23.25" hidden="1" customHeight="1">
      <c r="A56" s="227">
        <f>--SUBTOTAL(2,AB$12:AB56)</f>
        <v>44</v>
      </c>
      <c r="B56" s="876">
        <f>FILIACIÓN!B54</f>
        <v>0</v>
      </c>
      <c r="C56" s="877"/>
      <c r="D56" s="451" t="str">
        <f>'1ER TRIMESTRE'!O56</f>
        <v/>
      </c>
      <c r="E56" s="452" t="str">
        <f>'1ER TRIMESTRE'!AF56</f>
        <v/>
      </c>
      <c r="F56" s="452" t="str">
        <f>'1ER TRIMESTRE'!AW56</f>
        <v/>
      </c>
      <c r="G56" s="452" t="str">
        <f>'1ER TRIMESTRE'!BI56</f>
        <v/>
      </c>
      <c r="H56" s="453">
        <f>'1ER TRIMESTRE'!BK56</f>
        <v>0</v>
      </c>
      <c r="I56" s="380" t="str">
        <f>'1ER TRIMESTRE'!BM56</f>
        <v/>
      </c>
      <c r="J56" s="454" t="str">
        <f>'2DO TRIMESTRE'!O56</f>
        <v/>
      </c>
      <c r="K56" s="452" t="str">
        <f>'2DO TRIMESTRE'!AF56</f>
        <v/>
      </c>
      <c r="L56" s="452" t="str">
        <f>'2DO TRIMESTRE'!AW56</f>
        <v/>
      </c>
      <c r="M56" s="452" t="str">
        <f>'2DO TRIMESTRE'!BI56</f>
        <v/>
      </c>
      <c r="N56" s="452">
        <f>'2DO TRIMESTRE'!BK56</f>
        <v>0</v>
      </c>
      <c r="O56" s="380" t="str">
        <f>'2DO TRIMESTRE'!BM56</f>
        <v/>
      </c>
      <c r="P56" s="454" t="str">
        <f>'3ER TRIMESTRE'!O56</f>
        <v/>
      </c>
      <c r="Q56" s="452" t="str">
        <f>'3ER TRIMESTRE'!AF56</f>
        <v/>
      </c>
      <c r="R56" s="452" t="str">
        <f>'3ER TRIMESTRE'!AW56</f>
        <v/>
      </c>
      <c r="S56" s="452" t="str">
        <f>'3ER TRIMESTRE'!BI56</f>
        <v/>
      </c>
      <c r="T56" s="452">
        <f>'3ER TRIMESTRE'!BK56</f>
        <v>0</v>
      </c>
      <c r="U56" s="380" t="str">
        <f>'3ER TRIMESTRE'!BM56</f>
        <v/>
      </c>
      <c r="V56" s="441" t="str">
        <f t="shared" ref="V56:V60" si="4">IFERROR(ROUND(AVERAGE(I56,O56,U56),0),"")</f>
        <v/>
      </c>
      <c r="W56" s="487" t="str">
        <f t="shared" ref="W56:W60" si="5">IFERROR(AVERAGE(I56,O56,U56),"")</f>
        <v/>
      </c>
      <c r="X56" s="442" t="str">
        <f>IF(V56="","",VLOOKUP(V56,$Z$68:AA$167,2))</f>
        <v/>
      </c>
      <c r="Y56" s="443" t="str">
        <f t="shared" ref="Y56:Y60" si="6">IF(V56="","",(IF(AND(V56&gt;=1,V56&lt;=50.499),"REPROBADO",IF(AND(V56&gt;=50.5,V56&lt;=100),"APROBADO"))))</f>
        <v/>
      </c>
      <c r="Z56" s="617" t="str">
        <f>IF(FILIACIÓN!Z54="MOSTRAR","1","")</f>
        <v/>
      </c>
      <c r="AA56" s="350" t="str">
        <f t="shared" ref="AA56:AA60" si="7">IFERROR(_xlfn.RANK.EQ(W56,$W$13:$W$62),"")</f>
        <v/>
      </c>
      <c r="AB56" s="350">
        <v>44</v>
      </c>
    </row>
    <row r="57" spans="1:28" ht="23.25" hidden="1" customHeight="1">
      <c r="A57" s="227">
        <f>--SUBTOTAL(2,AB$12:AB57)</f>
        <v>45</v>
      </c>
      <c r="B57" s="876">
        <f>FILIACIÓN!B55</f>
        <v>0</v>
      </c>
      <c r="C57" s="877"/>
      <c r="D57" s="451" t="str">
        <f>'1ER TRIMESTRE'!O57</f>
        <v/>
      </c>
      <c r="E57" s="452" t="str">
        <f>'1ER TRIMESTRE'!AF57</f>
        <v/>
      </c>
      <c r="F57" s="452" t="str">
        <f>'1ER TRIMESTRE'!AW57</f>
        <v/>
      </c>
      <c r="G57" s="452" t="str">
        <f>'1ER TRIMESTRE'!BI57</f>
        <v/>
      </c>
      <c r="H57" s="453">
        <f>'1ER TRIMESTRE'!BK57</f>
        <v>0</v>
      </c>
      <c r="I57" s="380" t="str">
        <f>'1ER TRIMESTRE'!BM57</f>
        <v/>
      </c>
      <c r="J57" s="454" t="str">
        <f>'2DO TRIMESTRE'!O57</f>
        <v/>
      </c>
      <c r="K57" s="452" t="str">
        <f>'2DO TRIMESTRE'!AF57</f>
        <v/>
      </c>
      <c r="L57" s="452" t="str">
        <f>'2DO TRIMESTRE'!AW57</f>
        <v/>
      </c>
      <c r="M57" s="452" t="str">
        <f>'2DO TRIMESTRE'!BI57</f>
        <v/>
      </c>
      <c r="N57" s="452">
        <f>'2DO TRIMESTRE'!BK57</f>
        <v>0</v>
      </c>
      <c r="O57" s="380" t="str">
        <f>'2DO TRIMESTRE'!BM57</f>
        <v/>
      </c>
      <c r="P57" s="454" t="str">
        <f>'3ER TRIMESTRE'!O57</f>
        <v/>
      </c>
      <c r="Q57" s="452" t="str">
        <f>'3ER TRIMESTRE'!AF57</f>
        <v/>
      </c>
      <c r="R57" s="452" t="str">
        <f>'3ER TRIMESTRE'!AW57</f>
        <v/>
      </c>
      <c r="S57" s="452" t="str">
        <f>'3ER TRIMESTRE'!BI57</f>
        <v/>
      </c>
      <c r="T57" s="452">
        <f>'3ER TRIMESTRE'!BK57</f>
        <v>0</v>
      </c>
      <c r="U57" s="380" t="str">
        <f>'3ER TRIMESTRE'!BM57</f>
        <v/>
      </c>
      <c r="V57" s="441" t="str">
        <f t="shared" si="4"/>
        <v/>
      </c>
      <c r="W57" s="487" t="str">
        <f t="shared" si="5"/>
        <v/>
      </c>
      <c r="X57" s="442" t="str">
        <f>IF(V57="","",VLOOKUP(V57,$Z$68:AA$167,2))</f>
        <v/>
      </c>
      <c r="Y57" s="443" t="str">
        <f t="shared" si="6"/>
        <v/>
      </c>
      <c r="Z57" s="617" t="str">
        <f>IF(FILIACIÓN!Z55="MOSTRAR","1","")</f>
        <v/>
      </c>
      <c r="AA57" s="350" t="str">
        <f t="shared" si="7"/>
        <v/>
      </c>
      <c r="AB57" s="350">
        <v>45</v>
      </c>
    </row>
    <row r="58" spans="1:28" ht="23.25" hidden="1" customHeight="1">
      <c r="A58" s="227">
        <f>--SUBTOTAL(2,AB$12:AB58)</f>
        <v>46</v>
      </c>
      <c r="B58" s="876">
        <f>FILIACIÓN!B56</f>
        <v>0</v>
      </c>
      <c r="C58" s="877"/>
      <c r="D58" s="451" t="str">
        <f>'1ER TRIMESTRE'!O58</f>
        <v/>
      </c>
      <c r="E58" s="452" t="str">
        <f>'1ER TRIMESTRE'!AF58</f>
        <v/>
      </c>
      <c r="F58" s="452" t="str">
        <f>'1ER TRIMESTRE'!AW58</f>
        <v/>
      </c>
      <c r="G58" s="452" t="str">
        <f>'1ER TRIMESTRE'!BI58</f>
        <v/>
      </c>
      <c r="H58" s="453">
        <f>'1ER TRIMESTRE'!BK58</f>
        <v>0</v>
      </c>
      <c r="I58" s="380" t="str">
        <f>'1ER TRIMESTRE'!BM58</f>
        <v/>
      </c>
      <c r="J58" s="454" t="str">
        <f>'2DO TRIMESTRE'!O58</f>
        <v/>
      </c>
      <c r="K58" s="452" t="str">
        <f>'2DO TRIMESTRE'!AF58</f>
        <v/>
      </c>
      <c r="L58" s="452" t="str">
        <f>'2DO TRIMESTRE'!AW58</f>
        <v/>
      </c>
      <c r="M58" s="452" t="str">
        <f>'2DO TRIMESTRE'!BI58</f>
        <v/>
      </c>
      <c r="N58" s="452">
        <f>'2DO TRIMESTRE'!BK58</f>
        <v>0</v>
      </c>
      <c r="O58" s="380" t="str">
        <f>'2DO TRIMESTRE'!BM58</f>
        <v/>
      </c>
      <c r="P58" s="454" t="str">
        <f>'3ER TRIMESTRE'!O58</f>
        <v/>
      </c>
      <c r="Q58" s="452" t="str">
        <f>'3ER TRIMESTRE'!AF58</f>
        <v/>
      </c>
      <c r="R58" s="452" t="str">
        <f>'3ER TRIMESTRE'!AW58</f>
        <v/>
      </c>
      <c r="S58" s="452" t="str">
        <f>'3ER TRIMESTRE'!BI58</f>
        <v/>
      </c>
      <c r="T58" s="452">
        <f>'3ER TRIMESTRE'!BK58</f>
        <v>0</v>
      </c>
      <c r="U58" s="380" t="str">
        <f>'3ER TRIMESTRE'!BM58</f>
        <v/>
      </c>
      <c r="V58" s="441" t="str">
        <f t="shared" si="4"/>
        <v/>
      </c>
      <c r="W58" s="487" t="str">
        <f t="shared" si="5"/>
        <v/>
      </c>
      <c r="X58" s="442" t="str">
        <f>IF(V58="","",VLOOKUP(V58,$Z$68:AA$167,2))</f>
        <v/>
      </c>
      <c r="Y58" s="443" t="str">
        <f t="shared" si="6"/>
        <v/>
      </c>
      <c r="Z58" s="617" t="str">
        <f>IF(FILIACIÓN!Z56="MOSTRAR","1","")</f>
        <v/>
      </c>
      <c r="AA58" s="350" t="str">
        <f t="shared" si="7"/>
        <v/>
      </c>
      <c r="AB58" s="350">
        <v>46</v>
      </c>
    </row>
    <row r="59" spans="1:28" ht="23.25" hidden="1" customHeight="1">
      <c r="A59" s="227">
        <f>--SUBTOTAL(2,AB$12:AB59)</f>
        <v>47</v>
      </c>
      <c r="B59" s="876">
        <f>FILIACIÓN!B57</f>
        <v>0</v>
      </c>
      <c r="C59" s="877"/>
      <c r="D59" s="451" t="str">
        <f>'1ER TRIMESTRE'!O59</f>
        <v/>
      </c>
      <c r="E59" s="452" t="str">
        <f>'1ER TRIMESTRE'!AF59</f>
        <v/>
      </c>
      <c r="F59" s="452" t="str">
        <f>'1ER TRIMESTRE'!AW59</f>
        <v/>
      </c>
      <c r="G59" s="452" t="str">
        <f>'1ER TRIMESTRE'!BI59</f>
        <v/>
      </c>
      <c r="H59" s="453">
        <f>'1ER TRIMESTRE'!BK59</f>
        <v>0</v>
      </c>
      <c r="I59" s="380" t="str">
        <f>'1ER TRIMESTRE'!BM59</f>
        <v/>
      </c>
      <c r="J59" s="454" t="str">
        <f>'2DO TRIMESTRE'!O59</f>
        <v/>
      </c>
      <c r="K59" s="452" t="str">
        <f>'2DO TRIMESTRE'!AF59</f>
        <v/>
      </c>
      <c r="L59" s="452" t="str">
        <f>'2DO TRIMESTRE'!AW59</f>
        <v/>
      </c>
      <c r="M59" s="452" t="str">
        <f>'2DO TRIMESTRE'!BI59</f>
        <v/>
      </c>
      <c r="N59" s="452">
        <f>'2DO TRIMESTRE'!BK59</f>
        <v>0</v>
      </c>
      <c r="O59" s="380" t="str">
        <f>'2DO TRIMESTRE'!BM59</f>
        <v/>
      </c>
      <c r="P59" s="454" t="str">
        <f>'3ER TRIMESTRE'!O59</f>
        <v/>
      </c>
      <c r="Q59" s="452" t="str">
        <f>'3ER TRIMESTRE'!AF59</f>
        <v/>
      </c>
      <c r="R59" s="452" t="str">
        <f>'3ER TRIMESTRE'!AW59</f>
        <v/>
      </c>
      <c r="S59" s="452" t="str">
        <f>'3ER TRIMESTRE'!BI59</f>
        <v/>
      </c>
      <c r="T59" s="452">
        <f>'3ER TRIMESTRE'!BK59</f>
        <v>0</v>
      </c>
      <c r="U59" s="380" t="str">
        <f>'3ER TRIMESTRE'!BM59</f>
        <v/>
      </c>
      <c r="V59" s="441" t="str">
        <f t="shared" si="4"/>
        <v/>
      </c>
      <c r="W59" s="487" t="str">
        <f t="shared" si="5"/>
        <v/>
      </c>
      <c r="X59" s="442" t="str">
        <f>IF(V59="","",VLOOKUP(V59,$Z$68:AA$167,2))</f>
        <v/>
      </c>
      <c r="Y59" s="443" t="str">
        <f t="shared" si="6"/>
        <v/>
      </c>
      <c r="Z59" s="617" t="str">
        <f>IF(FILIACIÓN!Z57="MOSTRAR","1","")</f>
        <v/>
      </c>
      <c r="AA59" s="350" t="str">
        <f t="shared" si="7"/>
        <v/>
      </c>
      <c r="AB59" s="350">
        <v>47</v>
      </c>
    </row>
    <row r="60" spans="1:28" ht="23.25" hidden="1" customHeight="1">
      <c r="A60" s="227">
        <f>--SUBTOTAL(2,AB$12:AB60)</f>
        <v>48</v>
      </c>
      <c r="B60" s="876">
        <f>FILIACIÓN!B58</f>
        <v>0</v>
      </c>
      <c r="C60" s="877"/>
      <c r="D60" s="451" t="str">
        <f>'1ER TRIMESTRE'!O60</f>
        <v/>
      </c>
      <c r="E60" s="452" t="str">
        <f>'1ER TRIMESTRE'!AF60</f>
        <v/>
      </c>
      <c r="F60" s="452" t="str">
        <f>'1ER TRIMESTRE'!AW60</f>
        <v/>
      </c>
      <c r="G60" s="452" t="str">
        <f>'1ER TRIMESTRE'!BI60</f>
        <v/>
      </c>
      <c r="H60" s="453">
        <f>'1ER TRIMESTRE'!BK60</f>
        <v>0</v>
      </c>
      <c r="I60" s="380" t="str">
        <f>'1ER TRIMESTRE'!BM60</f>
        <v/>
      </c>
      <c r="J60" s="454" t="str">
        <f>'2DO TRIMESTRE'!O60</f>
        <v/>
      </c>
      <c r="K60" s="452" t="str">
        <f>'2DO TRIMESTRE'!AF60</f>
        <v/>
      </c>
      <c r="L60" s="452" t="str">
        <f>'2DO TRIMESTRE'!AW60</f>
        <v/>
      </c>
      <c r="M60" s="452" t="str">
        <f>'2DO TRIMESTRE'!BI60</f>
        <v/>
      </c>
      <c r="N60" s="452">
        <f>'2DO TRIMESTRE'!BK60</f>
        <v>0</v>
      </c>
      <c r="O60" s="380" t="str">
        <f>'2DO TRIMESTRE'!BM60</f>
        <v/>
      </c>
      <c r="P60" s="454" t="str">
        <f>'3ER TRIMESTRE'!O60</f>
        <v/>
      </c>
      <c r="Q60" s="452" t="str">
        <f>'3ER TRIMESTRE'!AF60</f>
        <v/>
      </c>
      <c r="R60" s="452" t="str">
        <f>'3ER TRIMESTRE'!AW60</f>
        <v/>
      </c>
      <c r="S60" s="452" t="str">
        <f>'3ER TRIMESTRE'!BI60</f>
        <v/>
      </c>
      <c r="T60" s="452">
        <f>'3ER TRIMESTRE'!BK60</f>
        <v>0</v>
      </c>
      <c r="U60" s="380" t="str">
        <f>'3ER TRIMESTRE'!BM60</f>
        <v/>
      </c>
      <c r="V60" s="441" t="str">
        <f t="shared" si="4"/>
        <v/>
      </c>
      <c r="W60" s="487" t="str">
        <f t="shared" si="5"/>
        <v/>
      </c>
      <c r="X60" s="442" t="str">
        <f>IF(V60="","",VLOOKUP(V60,$Z$68:AA$167,2))</f>
        <v/>
      </c>
      <c r="Y60" s="443" t="str">
        <f t="shared" si="6"/>
        <v/>
      </c>
      <c r="Z60" s="617" t="str">
        <f>IF(FILIACIÓN!Z58="MOSTRAR","1","")</f>
        <v/>
      </c>
      <c r="AA60" s="350" t="str">
        <f t="shared" si="7"/>
        <v/>
      </c>
      <c r="AB60" s="350">
        <v>48</v>
      </c>
    </row>
    <row r="61" spans="1:28" ht="23.25" hidden="1" customHeight="1">
      <c r="A61" s="227">
        <f>--SUBTOTAL(2,AB$12:AB61)</f>
        <v>49</v>
      </c>
      <c r="B61" s="876">
        <f>FILIACIÓN!B59</f>
        <v>0</v>
      </c>
      <c r="C61" s="877"/>
      <c r="D61" s="451" t="str">
        <f>'1ER TRIMESTRE'!O61</f>
        <v/>
      </c>
      <c r="E61" s="452" t="str">
        <f>'1ER TRIMESTRE'!AF61</f>
        <v/>
      </c>
      <c r="F61" s="452" t="str">
        <f>'1ER TRIMESTRE'!AW61</f>
        <v/>
      </c>
      <c r="G61" s="452" t="str">
        <f>'1ER TRIMESTRE'!BI61</f>
        <v/>
      </c>
      <c r="H61" s="453">
        <f>'1ER TRIMESTRE'!BK61</f>
        <v>0</v>
      </c>
      <c r="I61" s="380" t="str">
        <f>'1ER TRIMESTRE'!BM61</f>
        <v/>
      </c>
      <c r="J61" s="454" t="str">
        <f>'2DO TRIMESTRE'!O61</f>
        <v/>
      </c>
      <c r="K61" s="452" t="str">
        <f>'2DO TRIMESTRE'!AF61</f>
        <v/>
      </c>
      <c r="L61" s="452" t="str">
        <f>'2DO TRIMESTRE'!AW61</f>
        <v/>
      </c>
      <c r="M61" s="452" t="str">
        <f>'2DO TRIMESTRE'!BI61</f>
        <v/>
      </c>
      <c r="N61" s="452">
        <f>'2DO TRIMESTRE'!BK61</f>
        <v>0</v>
      </c>
      <c r="O61" s="380" t="str">
        <f>'2DO TRIMESTRE'!BM61</f>
        <v/>
      </c>
      <c r="P61" s="454" t="str">
        <f>'3ER TRIMESTRE'!O61</f>
        <v/>
      </c>
      <c r="Q61" s="452" t="str">
        <f>'3ER TRIMESTRE'!AF61</f>
        <v/>
      </c>
      <c r="R61" s="452" t="str">
        <f>'3ER TRIMESTRE'!AW61</f>
        <v/>
      </c>
      <c r="S61" s="452" t="str">
        <f>'3ER TRIMESTRE'!BI61</f>
        <v/>
      </c>
      <c r="T61" s="452">
        <f>'3ER TRIMESTRE'!BK61</f>
        <v>0</v>
      </c>
      <c r="U61" s="380" t="str">
        <f>'3ER TRIMESTRE'!BM61</f>
        <v/>
      </c>
      <c r="V61" s="441" t="str">
        <f t="shared" si="0"/>
        <v/>
      </c>
      <c r="W61" s="487" t="str">
        <f t="shared" si="1"/>
        <v/>
      </c>
      <c r="X61" s="442" t="str">
        <f>IF(V61="","",VLOOKUP(V61,$Z$68:AA$167,2))</f>
        <v/>
      </c>
      <c r="Y61" s="443" t="str">
        <f t="shared" si="2"/>
        <v/>
      </c>
      <c r="Z61" s="617" t="str">
        <f>IF(FILIACIÓN!Z59="MOSTRAR","1","")</f>
        <v/>
      </c>
      <c r="AA61" s="350" t="str">
        <f t="shared" si="3"/>
        <v/>
      </c>
      <c r="AB61" s="350">
        <v>49</v>
      </c>
    </row>
    <row r="62" spans="1:28" ht="23.25" hidden="1" customHeight="1" thickBot="1">
      <c r="A62" s="228">
        <f>--SUBTOTAL(2,AB$12:AB62)</f>
        <v>50</v>
      </c>
      <c r="B62" s="884">
        <f>FILIACIÓN!B60</f>
        <v>0</v>
      </c>
      <c r="C62" s="885"/>
      <c r="D62" s="455" t="str">
        <f>'1ER TRIMESTRE'!O62</f>
        <v/>
      </c>
      <c r="E62" s="456" t="str">
        <f>'1ER TRIMESTRE'!AF62</f>
        <v/>
      </c>
      <c r="F62" s="456" t="str">
        <f>'1ER TRIMESTRE'!AW62</f>
        <v/>
      </c>
      <c r="G62" s="456" t="str">
        <f>'1ER TRIMESTRE'!BI62</f>
        <v/>
      </c>
      <c r="H62" s="457">
        <f>'1ER TRIMESTRE'!BK62</f>
        <v>0</v>
      </c>
      <c r="I62" s="381" t="str">
        <f>'1ER TRIMESTRE'!BM62</f>
        <v/>
      </c>
      <c r="J62" s="458" t="str">
        <f>'2DO TRIMESTRE'!O62</f>
        <v/>
      </c>
      <c r="K62" s="456" t="str">
        <f>'2DO TRIMESTRE'!AF62</f>
        <v/>
      </c>
      <c r="L62" s="456" t="str">
        <f>'2DO TRIMESTRE'!AW62</f>
        <v/>
      </c>
      <c r="M62" s="456" t="str">
        <f>'2DO TRIMESTRE'!BI62</f>
        <v/>
      </c>
      <c r="N62" s="456">
        <f>'2DO TRIMESTRE'!BK62</f>
        <v>0</v>
      </c>
      <c r="O62" s="381" t="str">
        <f>'2DO TRIMESTRE'!BM62</f>
        <v/>
      </c>
      <c r="P62" s="458" t="str">
        <f>'3ER TRIMESTRE'!O62</f>
        <v/>
      </c>
      <c r="Q62" s="456" t="str">
        <f>'3ER TRIMESTRE'!AF62</f>
        <v/>
      </c>
      <c r="R62" s="456" t="str">
        <f>'3ER TRIMESTRE'!AW62</f>
        <v/>
      </c>
      <c r="S62" s="456" t="str">
        <f>'3ER TRIMESTRE'!BI62</f>
        <v/>
      </c>
      <c r="T62" s="456">
        <f>'3ER TRIMESTRE'!BK62</f>
        <v>0</v>
      </c>
      <c r="U62" s="381" t="str">
        <f>'3ER TRIMESTRE'!BM62</f>
        <v/>
      </c>
      <c r="V62" s="444" t="str">
        <f t="shared" si="0"/>
        <v/>
      </c>
      <c r="W62" s="488" t="str">
        <f t="shared" si="1"/>
        <v/>
      </c>
      <c r="X62" s="445" t="str">
        <f>IF(V62="","",VLOOKUP(V62,$Z$68:AA$167,2))</f>
        <v/>
      </c>
      <c r="Y62" s="446" t="str">
        <f>IF(V62="","",(IF(AND(V62&gt;=1,V62&lt;=50.499),"REPROBADO",IF(AND(V62&gt;=50.5,V62&lt;=100),"APROBADO"))))</f>
        <v/>
      </c>
      <c r="Z62" s="617" t="str">
        <f>IF(FILIACIÓN!Z60="MOSTRAR","1","")</f>
        <v/>
      </c>
      <c r="AA62" s="350" t="str">
        <f t="shared" si="3"/>
        <v/>
      </c>
      <c r="AB62" s="350">
        <v>50</v>
      </c>
    </row>
    <row r="64" spans="1:28">
      <c r="B64" s="217"/>
      <c r="C64" s="217"/>
      <c r="D64" s="217"/>
      <c r="E64" s="217"/>
      <c r="F64" s="217"/>
      <c r="G64" s="217"/>
      <c r="H64" s="217"/>
      <c r="I64" s="217"/>
      <c r="J64" s="217"/>
      <c r="K64" s="217"/>
      <c r="L64" s="217"/>
      <c r="M64" s="217"/>
      <c r="N64" s="217"/>
      <c r="O64" s="217"/>
      <c r="P64" s="217"/>
      <c r="Q64" s="217"/>
      <c r="R64" s="217"/>
      <c r="S64" s="217"/>
      <c r="T64" s="217"/>
      <c r="U64" s="217"/>
      <c r="V64" s="217"/>
      <c r="W64" s="217"/>
      <c r="X64" s="217"/>
    </row>
    <row r="65" spans="2:29">
      <c r="B65" s="217"/>
      <c r="C65" s="878"/>
      <c r="D65" s="878"/>
      <c r="E65" s="217"/>
      <c r="F65" s="217"/>
      <c r="G65" s="217"/>
      <c r="H65" s="217"/>
      <c r="I65" s="217"/>
      <c r="J65" s="217"/>
      <c r="K65" s="217"/>
      <c r="L65" s="217"/>
      <c r="M65" s="217"/>
      <c r="N65" s="217"/>
      <c r="O65" s="217"/>
      <c r="P65" s="878"/>
      <c r="Q65" s="878"/>
      <c r="R65" s="878"/>
      <c r="S65" s="878"/>
      <c r="T65" s="878"/>
      <c r="U65" s="878"/>
      <c r="V65" s="878"/>
      <c r="W65" s="431"/>
      <c r="X65" s="319"/>
    </row>
    <row r="66" spans="2:29">
      <c r="B66" s="217"/>
      <c r="C66" s="689" t="s">
        <v>260</v>
      </c>
      <c r="D66" s="689"/>
      <c r="E66" s="333"/>
      <c r="F66" s="333"/>
      <c r="G66" s="333"/>
      <c r="H66" s="333"/>
      <c r="I66" s="333"/>
      <c r="J66" s="333"/>
      <c r="K66" s="217"/>
      <c r="L66" s="217"/>
      <c r="M66" s="217"/>
      <c r="N66" s="217"/>
      <c r="O66" s="217"/>
      <c r="P66" s="690" t="s">
        <v>261</v>
      </c>
      <c r="Q66" s="690"/>
      <c r="R66" s="690"/>
      <c r="S66" s="690"/>
      <c r="T66" s="690"/>
      <c r="U66" s="690"/>
      <c r="V66" s="690"/>
      <c r="W66" s="334"/>
      <c r="X66" s="334"/>
    </row>
    <row r="68" spans="2:29">
      <c r="Z68" s="622">
        <v>1</v>
      </c>
      <c r="AA68" s="622" t="s">
        <v>30</v>
      </c>
      <c r="AB68" s="623"/>
      <c r="AC68" s="623"/>
    </row>
    <row r="69" spans="2:29">
      <c r="Z69" s="622">
        <v>2</v>
      </c>
      <c r="AA69" s="622" t="s">
        <v>31</v>
      </c>
      <c r="AB69" s="623"/>
      <c r="AC69" s="623"/>
    </row>
    <row r="70" spans="2:29">
      <c r="Z70" s="622">
        <v>3</v>
      </c>
      <c r="AA70" s="622" t="s">
        <v>32</v>
      </c>
      <c r="AB70" s="623"/>
      <c r="AC70" s="623"/>
    </row>
    <row r="71" spans="2:29">
      <c r="Z71" s="622">
        <v>4</v>
      </c>
      <c r="AA71" s="622" t="s">
        <v>33</v>
      </c>
      <c r="AB71" s="623"/>
      <c r="AC71" s="623"/>
    </row>
    <row r="72" spans="2:29">
      <c r="Z72" s="622">
        <v>5</v>
      </c>
      <c r="AA72" s="622" t="s">
        <v>34</v>
      </c>
      <c r="AB72" s="623"/>
      <c r="AC72" s="623"/>
    </row>
    <row r="73" spans="2:29">
      <c r="Z73" s="622">
        <v>6</v>
      </c>
      <c r="AA73" s="622" t="s">
        <v>35</v>
      </c>
      <c r="AB73" s="623"/>
      <c r="AC73" s="623"/>
    </row>
    <row r="74" spans="2:29">
      <c r="Z74" s="622">
        <v>7</v>
      </c>
      <c r="AA74" s="622" t="s">
        <v>36</v>
      </c>
      <c r="AB74" s="623"/>
      <c r="AC74" s="623"/>
    </row>
    <row r="75" spans="2:29">
      <c r="Z75" s="622">
        <v>8</v>
      </c>
      <c r="AA75" s="622" t="s">
        <v>37</v>
      </c>
      <c r="AB75" s="623"/>
      <c r="AC75" s="623"/>
    </row>
    <row r="76" spans="2:29">
      <c r="Z76" s="622">
        <v>9</v>
      </c>
      <c r="AA76" s="622" t="s">
        <v>38</v>
      </c>
      <c r="AB76" s="623"/>
      <c r="AC76" s="623"/>
    </row>
    <row r="77" spans="2:29">
      <c r="Z77" s="622">
        <v>10</v>
      </c>
      <c r="AA77" s="622" t="s">
        <v>39</v>
      </c>
      <c r="AB77" s="623"/>
      <c r="AC77" s="623"/>
    </row>
    <row r="78" spans="2:29">
      <c r="Z78" s="622">
        <v>11</v>
      </c>
      <c r="AA78" s="622" t="s">
        <v>40</v>
      </c>
      <c r="AB78" s="623"/>
      <c r="AC78" s="623"/>
    </row>
    <row r="79" spans="2:29">
      <c r="Z79" s="622">
        <v>12</v>
      </c>
      <c r="AA79" s="622" t="s">
        <v>41</v>
      </c>
      <c r="AB79" s="623"/>
      <c r="AC79" s="623"/>
    </row>
    <row r="80" spans="2:29">
      <c r="Z80" s="622">
        <v>13</v>
      </c>
      <c r="AA80" s="622" t="s">
        <v>42</v>
      </c>
      <c r="AB80" s="623"/>
      <c r="AC80" s="623"/>
    </row>
    <row r="81" spans="26:29">
      <c r="Z81" s="622">
        <v>14</v>
      </c>
      <c r="AA81" s="622" t="s">
        <v>43</v>
      </c>
      <c r="AB81" s="623"/>
      <c r="AC81" s="623"/>
    </row>
    <row r="82" spans="26:29">
      <c r="Z82" s="622">
        <v>15</v>
      </c>
      <c r="AA82" s="622" t="s">
        <v>44</v>
      </c>
      <c r="AB82" s="623"/>
      <c r="AC82" s="623"/>
    </row>
    <row r="83" spans="26:29">
      <c r="Z83" s="622">
        <v>16</v>
      </c>
      <c r="AA83" s="622" t="s">
        <v>45</v>
      </c>
      <c r="AB83" s="623"/>
      <c r="AC83" s="623"/>
    </row>
    <row r="84" spans="26:29">
      <c r="Z84" s="622">
        <v>17</v>
      </c>
      <c r="AA84" s="622" t="s">
        <v>46</v>
      </c>
      <c r="AB84" s="623"/>
      <c r="AC84" s="623"/>
    </row>
    <row r="85" spans="26:29">
      <c r="Z85" s="622">
        <v>18</v>
      </c>
      <c r="AA85" s="622" t="s">
        <v>47</v>
      </c>
      <c r="AB85" s="623"/>
      <c r="AC85" s="623"/>
    </row>
    <row r="86" spans="26:29">
      <c r="Z86" s="622">
        <v>19</v>
      </c>
      <c r="AA86" s="622" t="s">
        <v>48</v>
      </c>
      <c r="AB86" s="623"/>
      <c r="AC86" s="623"/>
    </row>
    <row r="87" spans="26:29">
      <c r="Z87" s="622">
        <v>20</v>
      </c>
      <c r="AA87" s="622" t="s">
        <v>49</v>
      </c>
      <c r="AB87" s="623"/>
      <c r="AC87" s="623"/>
    </row>
    <row r="88" spans="26:29">
      <c r="Z88" s="622">
        <v>21</v>
      </c>
      <c r="AA88" s="622" t="s">
        <v>50</v>
      </c>
      <c r="AB88" s="623"/>
      <c r="AC88" s="623"/>
    </row>
    <row r="89" spans="26:29">
      <c r="Z89" s="622">
        <v>22</v>
      </c>
      <c r="AA89" s="622" t="s">
        <v>51</v>
      </c>
      <c r="AB89" s="623"/>
      <c r="AC89" s="623"/>
    </row>
    <row r="90" spans="26:29">
      <c r="Z90" s="622">
        <v>23</v>
      </c>
      <c r="AA90" s="622" t="s">
        <v>52</v>
      </c>
      <c r="AB90" s="623"/>
      <c r="AC90" s="623"/>
    </row>
    <row r="91" spans="26:29">
      <c r="Z91" s="622">
        <v>24</v>
      </c>
      <c r="AA91" s="622" t="s">
        <v>53</v>
      </c>
      <c r="AB91" s="623"/>
      <c r="AC91" s="623"/>
    </row>
    <row r="92" spans="26:29">
      <c r="Z92" s="622">
        <v>25</v>
      </c>
      <c r="AA92" s="622" t="s">
        <v>54</v>
      </c>
      <c r="AB92" s="623"/>
      <c r="AC92" s="623"/>
    </row>
    <row r="93" spans="26:29">
      <c r="Z93" s="622">
        <v>26</v>
      </c>
      <c r="AA93" s="622" t="s">
        <v>55</v>
      </c>
      <c r="AB93" s="623"/>
      <c r="AC93" s="623"/>
    </row>
    <row r="94" spans="26:29">
      <c r="Z94" s="622">
        <v>27</v>
      </c>
      <c r="AA94" s="622" t="s">
        <v>56</v>
      </c>
      <c r="AB94" s="623"/>
      <c r="AC94" s="623"/>
    </row>
    <row r="95" spans="26:29">
      <c r="Z95" s="622">
        <v>28</v>
      </c>
      <c r="AA95" s="622" t="s">
        <v>57</v>
      </c>
      <c r="AB95" s="623"/>
      <c r="AC95" s="623"/>
    </row>
    <row r="96" spans="26:29">
      <c r="Z96" s="622">
        <v>29</v>
      </c>
      <c r="AA96" s="622" t="s">
        <v>58</v>
      </c>
      <c r="AB96" s="623"/>
      <c r="AC96" s="623"/>
    </row>
    <row r="97" spans="26:29">
      <c r="Z97" s="622">
        <v>30</v>
      </c>
      <c r="AA97" s="622" t="s">
        <v>59</v>
      </c>
      <c r="AB97" s="623"/>
      <c r="AC97" s="623"/>
    </row>
    <row r="98" spans="26:29">
      <c r="Z98" s="622">
        <v>31</v>
      </c>
      <c r="AA98" s="622" t="s">
        <v>60</v>
      </c>
      <c r="AB98" s="623"/>
      <c r="AC98" s="623"/>
    </row>
    <row r="99" spans="26:29">
      <c r="Z99" s="622">
        <v>32</v>
      </c>
      <c r="AA99" s="622" t="s">
        <v>61</v>
      </c>
      <c r="AB99" s="623"/>
      <c r="AC99" s="623"/>
    </row>
    <row r="100" spans="26:29">
      <c r="Z100" s="622">
        <v>33</v>
      </c>
      <c r="AA100" s="622" t="s">
        <v>62</v>
      </c>
      <c r="AB100" s="623"/>
      <c r="AC100" s="623"/>
    </row>
    <row r="101" spans="26:29">
      <c r="Z101" s="622">
        <v>34</v>
      </c>
      <c r="AA101" s="622" t="s">
        <v>63</v>
      </c>
      <c r="AB101" s="623"/>
      <c r="AC101" s="623"/>
    </row>
    <row r="102" spans="26:29">
      <c r="Z102" s="622">
        <v>35</v>
      </c>
      <c r="AA102" s="622" t="s">
        <v>64</v>
      </c>
      <c r="AB102" s="623"/>
      <c r="AC102" s="623"/>
    </row>
    <row r="103" spans="26:29">
      <c r="Z103" s="622">
        <v>36</v>
      </c>
      <c r="AA103" s="622" t="s">
        <v>65</v>
      </c>
      <c r="AB103" s="623"/>
      <c r="AC103" s="623"/>
    </row>
    <row r="104" spans="26:29">
      <c r="Z104" s="622">
        <v>37</v>
      </c>
      <c r="AA104" s="622" t="s">
        <v>66</v>
      </c>
      <c r="AB104" s="623"/>
      <c r="AC104" s="623"/>
    </row>
    <row r="105" spans="26:29">
      <c r="Z105" s="622">
        <v>38</v>
      </c>
      <c r="AA105" s="622" t="s">
        <v>67</v>
      </c>
      <c r="AB105" s="623"/>
      <c r="AC105" s="623"/>
    </row>
    <row r="106" spans="26:29">
      <c r="Z106" s="622">
        <v>39</v>
      </c>
      <c r="AA106" s="622" t="s">
        <v>68</v>
      </c>
      <c r="AB106" s="623"/>
      <c r="AC106" s="623"/>
    </row>
    <row r="107" spans="26:29">
      <c r="Z107" s="622">
        <v>40</v>
      </c>
      <c r="AA107" s="622" t="s">
        <v>69</v>
      </c>
      <c r="AB107" s="623"/>
      <c r="AC107" s="623"/>
    </row>
    <row r="108" spans="26:29">
      <c r="Z108" s="622">
        <v>41</v>
      </c>
      <c r="AA108" s="622" t="s">
        <v>70</v>
      </c>
      <c r="AB108" s="623"/>
      <c r="AC108" s="623"/>
    </row>
    <row r="109" spans="26:29">
      <c r="Z109" s="622">
        <v>42</v>
      </c>
      <c r="AA109" s="622" t="s">
        <v>71</v>
      </c>
      <c r="AB109" s="623"/>
      <c r="AC109" s="623"/>
    </row>
    <row r="110" spans="26:29">
      <c r="Z110" s="622">
        <v>43</v>
      </c>
      <c r="AA110" s="622" t="s">
        <v>72</v>
      </c>
      <c r="AB110" s="623"/>
      <c r="AC110" s="623"/>
    </row>
    <row r="111" spans="26:29">
      <c r="Z111" s="622">
        <v>44</v>
      </c>
      <c r="AA111" s="622" t="s">
        <v>73</v>
      </c>
      <c r="AB111" s="623"/>
      <c r="AC111" s="623"/>
    </row>
    <row r="112" spans="26:29">
      <c r="Z112" s="622">
        <v>45</v>
      </c>
      <c r="AA112" s="622" t="s">
        <v>74</v>
      </c>
      <c r="AB112" s="623"/>
      <c r="AC112" s="623"/>
    </row>
    <row r="113" spans="26:29">
      <c r="Z113" s="622">
        <v>46</v>
      </c>
      <c r="AA113" s="622" t="s">
        <v>75</v>
      </c>
      <c r="AB113" s="623"/>
      <c r="AC113" s="623"/>
    </row>
    <row r="114" spans="26:29">
      <c r="Z114" s="622">
        <v>47</v>
      </c>
      <c r="AA114" s="622" t="s">
        <v>76</v>
      </c>
      <c r="AB114" s="623"/>
      <c r="AC114" s="623"/>
    </row>
    <row r="115" spans="26:29">
      <c r="Z115" s="622">
        <v>48</v>
      </c>
      <c r="AA115" s="622" t="s">
        <v>77</v>
      </c>
      <c r="AB115" s="623"/>
      <c r="AC115" s="623"/>
    </row>
    <row r="116" spans="26:29">
      <c r="Z116" s="622">
        <v>49</v>
      </c>
      <c r="AA116" s="622" t="s">
        <v>78</v>
      </c>
      <c r="AB116" s="623"/>
      <c r="AC116" s="623"/>
    </row>
    <row r="117" spans="26:29">
      <c r="Z117" s="622">
        <v>50</v>
      </c>
      <c r="AA117" s="622" t="s">
        <v>79</v>
      </c>
      <c r="AB117" s="623"/>
      <c r="AC117" s="623"/>
    </row>
    <row r="118" spans="26:29">
      <c r="Z118" s="622">
        <v>51</v>
      </c>
      <c r="AA118" s="622" t="s">
        <v>80</v>
      </c>
      <c r="AB118" s="623"/>
      <c r="AC118" s="623"/>
    </row>
    <row r="119" spans="26:29">
      <c r="Z119" s="622">
        <v>52</v>
      </c>
      <c r="AA119" s="622" t="s">
        <v>81</v>
      </c>
      <c r="AB119" s="623"/>
      <c r="AC119" s="623"/>
    </row>
    <row r="120" spans="26:29">
      <c r="Z120" s="622">
        <v>53</v>
      </c>
      <c r="AA120" s="622" t="s">
        <v>82</v>
      </c>
      <c r="AB120" s="623"/>
      <c r="AC120" s="623"/>
    </row>
    <row r="121" spans="26:29">
      <c r="Z121" s="622">
        <v>54</v>
      </c>
      <c r="AA121" s="622" t="s">
        <v>83</v>
      </c>
      <c r="AB121" s="623"/>
      <c r="AC121" s="623"/>
    </row>
    <row r="122" spans="26:29">
      <c r="Z122" s="622">
        <v>55</v>
      </c>
      <c r="AA122" s="622" t="s">
        <v>84</v>
      </c>
      <c r="AB122" s="623"/>
      <c r="AC122" s="623"/>
    </row>
    <row r="123" spans="26:29">
      <c r="Z123" s="622">
        <v>56</v>
      </c>
      <c r="AA123" s="622" t="s">
        <v>85</v>
      </c>
      <c r="AB123" s="623"/>
      <c r="AC123" s="623"/>
    </row>
    <row r="124" spans="26:29">
      <c r="Z124" s="622">
        <v>57</v>
      </c>
      <c r="AA124" s="622" t="s">
        <v>86</v>
      </c>
      <c r="AB124" s="623"/>
      <c r="AC124" s="623"/>
    </row>
    <row r="125" spans="26:29">
      <c r="Z125" s="622">
        <v>58</v>
      </c>
      <c r="AA125" s="622" t="s">
        <v>87</v>
      </c>
      <c r="AB125" s="623"/>
      <c r="AC125" s="623"/>
    </row>
    <row r="126" spans="26:29">
      <c r="Z126" s="622">
        <v>59</v>
      </c>
      <c r="AA126" s="622" t="s">
        <v>88</v>
      </c>
      <c r="AB126" s="623"/>
      <c r="AC126" s="623"/>
    </row>
    <row r="127" spans="26:29">
      <c r="Z127" s="622">
        <v>60</v>
      </c>
      <c r="AA127" s="622" t="s">
        <v>89</v>
      </c>
      <c r="AB127" s="623"/>
      <c r="AC127" s="623"/>
    </row>
    <row r="128" spans="26:29">
      <c r="Z128" s="622">
        <v>61</v>
      </c>
      <c r="AA128" s="622" t="s">
        <v>90</v>
      </c>
      <c r="AB128" s="623"/>
      <c r="AC128" s="623"/>
    </row>
    <row r="129" spans="26:29">
      <c r="Z129" s="622">
        <v>62</v>
      </c>
      <c r="AA129" s="622" t="s">
        <v>91</v>
      </c>
      <c r="AB129" s="623"/>
      <c r="AC129" s="623"/>
    </row>
    <row r="130" spans="26:29">
      <c r="Z130" s="622">
        <v>63</v>
      </c>
      <c r="AA130" s="622" t="s">
        <v>92</v>
      </c>
      <c r="AB130" s="623"/>
      <c r="AC130" s="623"/>
    </row>
    <row r="131" spans="26:29">
      <c r="Z131" s="622">
        <v>64</v>
      </c>
      <c r="AA131" s="622" t="s">
        <v>93</v>
      </c>
      <c r="AB131" s="623"/>
      <c r="AC131" s="623"/>
    </row>
    <row r="132" spans="26:29">
      <c r="Z132" s="622">
        <v>65</v>
      </c>
      <c r="AA132" s="622" t="s">
        <v>94</v>
      </c>
      <c r="AB132" s="623"/>
      <c r="AC132" s="623"/>
    </row>
    <row r="133" spans="26:29">
      <c r="Z133" s="622">
        <v>66</v>
      </c>
      <c r="AA133" s="622" t="s">
        <v>95</v>
      </c>
      <c r="AB133" s="623"/>
      <c r="AC133" s="623"/>
    </row>
    <row r="134" spans="26:29">
      <c r="Z134" s="622">
        <v>67</v>
      </c>
      <c r="AA134" s="622" t="s">
        <v>96</v>
      </c>
      <c r="AB134" s="623"/>
      <c r="AC134" s="623"/>
    </row>
    <row r="135" spans="26:29">
      <c r="Z135" s="622">
        <v>68</v>
      </c>
      <c r="AA135" s="622" t="s">
        <v>97</v>
      </c>
      <c r="AB135" s="623"/>
      <c r="AC135" s="623"/>
    </row>
    <row r="136" spans="26:29">
      <c r="Z136" s="622">
        <v>69</v>
      </c>
      <c r="AA136" s="622" t="s">
        <v>98</v>
      </c>
      <c r="AB136" s="623"/>
      <c r="AC136" s="623"/>
    </row>
    <row r="137" spans="26:29">
      <c r="Z137" s="622">
        <v>70</v>
      </c>
      <c r="AA137" s="622" t="s">
        <v>99</v>
      </c>
      <c r="AB137" s="623"/>
      <c r="AC137" s="623"/>
    </row>
    <row r="138" spans="26:29">
      <c r="Z138" s="622">
        <v>71</v>
      </c>
      <c r="AA138" s="622" t="s">
        <v>100</v>
      </c>
      <c r="AB138" s="623"/>
      <c r="AC138" s="623"/>
    </row>
    <row r="139" spans="26:29">
      <c r="Z139" s="622">
        <v>72</v>
      </c>
      <c r="AA139" s="622" t="s">
        <v>101</v>
      </c>
      <c r="AB139" s="623"/>
      <c r="AC139" s="623"/>
    </row>
    <row r="140" spans="26:29">
      <c r="Z140" s="622">
        <v>73</v>
      </c>
      <c r="AA140" s="622" t="s">
        <v>102</v>
      </c>
      <c r="AB140" s="623"/>
      <c r="AC140" s="623"/>
    </row>
    <row r="141" spans="26:29">
      <c r="Z141" s="622">
        <v>74</v>
      </c>
      <c r="AA141" s="622" t="s">
        <v>103</v>
      </c>
      <c r="AB141" s="623"/>
      <c r="AC141" s="623"/>
    </row>
    <row r="142" spans="26:29">
      <c r="Z142" s="622">
        <v>75</v>
      </c>
      <c r="AA142" s="622" t="s">
        <v>104</v>
      </c>
      <c r="AB142" s="623"/>
      <c r="AC142" s="623"/>
    </row>
    <row r="143" spans="26:29">
      <c r="Z143" s="622">
        <v>76</v>
      </c>
      <c r="AA143" s="622" t="s">
        <v>105</v>
      </c>
      <c r="AB143" s="623"/>
      <c r="AC143" s="623"/>
    </row>
    <row r="144" spans="26:29">
      <c r="Z144" s="622">
        <v>77</v>
      </c>
      <c r="AA144" s="622" t="s">
        <v>106</v>
      </c>
      <c r="AB144" s="623"/>
      <c r="AC144" s="623"/>
    </row>
    <row r="145" spans="26:29">
      <c r="Z145" s="622">
        <v>78</v>
      </c>
      <c r="AA145" s="622" t="s">
        <v>107</v>
      </c>
      <c r="AB145" s="623"/>
      <c r="AC145" s="623"/>
    </row>
    <row r="146" spans="26:29">
      <c r="Z146" s="622">
        <v>79</v>
      </c>
      <c r="AA146" s="622" t="s">
        <v>108</v>
      </c>
      <c r="AB146" s="623"/>
      <c r="AC146" s="623"/>
    </row>
    <row r="147" spans="26:29">
      <c r="Z147" s="622">
        <v>80</v>
      </c>
      <c r="AA147" s="622" t="s">
        <v>109</v>
      </c>
      <c r="AB147" s="623"/>
      <c r="AC147" s="623"/>
    </row>
    <row r="148" spans="26:29">
      <c r="Z148" s="622">
        <v>81</v>
      </c>
      <c r="AA148" s="622" t="s">
        <v>110</v>
      </c>
      <c r="AB148" s="623"/>
      <c r="AC148" s="623"/>
    </row>
    <row r="149" spans="26:29">
      <c r="Z149" s="622">
        <v>82</v>
      </c>
      <c r="AA149" s="622" t="s">
        <v>111</v>
      </c>
      <c r="AB149" s="623"/>
      <c r="AC149" s="623"/>
    </row>
    <row r="150" spans="26:29">
      <c r="Z150" s="622">
        <v>83</v>
      </c>
      <c r="AA150" s="622" t="s">
        <v>112</v>
      </c>
      <c r="AB150" s="623"/>
      <c r="AC150" s="623"/>
    </row>
    <row r="151" spans="26:29">
      <c r="Z151" s="622">
        <v>84</v>
      </c>
      <c r="AA151" s="622" t="s">
        <v>113</v>
      </c>
      <c r="AB151" s="623"/>
      <c r="AC151" s="623"/>
    </row>
    <row r="152" spans="26:29">
      <c r="Z152" s="622">
        <v>85</v>
      </c>
      <c r="AA152" s="622" t="s">
        <v>114</v>
      </c>
      <c r="AB152" s="623"/>
      <c r="AC152" s="623"/>
    </row>
    <row r="153" spans="26:29">
      <c r="Z153" s="622">
        <v>86</v>
      </c>
      <c r="AA153" s="622" t="s">
        <v>115</v>
      </c>
      <c r="AB153" s="623"/>
      <c r="AC153" s="623"/>
    </row>
    <row r="154" spans="26:29">
      <c r="Z154" s="622">
        <v>87</v>
      </c>
      <c r="AA154" s="622" t="s">
        <v>116</v>
      </c>
      <c r="AB154" s="623"/>
      <c r="AC154" s="623"/>
    </row>
    <row r="155" spans="26:29">
      <c r="Z155" s="622">
        <v>88</v>
      </c>
      <c r="AA155" s="622" t="s">
        <v>117</v>
      </c>
      <c r="AB155" s="623"/>
      <c r="AC155" s="623"/>
    </row>
    <row r="156" spans="26:29">
      <c r="Z156" s="622">
        <v>89</v>
      </c>
      <c r="AA156" s="622" t="s">
        <v>118</v>
      </c>
      <c r="AB156" s="623"/>
      <c r="AC156" s="623"/>
    </row>
    <row r="157" spans="26:29">
      <c r="Z157" s="622">
        <v>90</v>
      </c>
      <c r="AA157" s="622" t="s">
        <v>119</v>
      </c>
      <c r="AB157" s="623"/>
      <c r="AC157" s="623"/>
    </row>
    <row r="158" spans="26:29">
      <c r="Z158" s="622">
        <v>91</v>
      </c>
      <c r="AA158" s="622" t="s">
        <v>120</v>
      </c>
      <c r="AB158" s="623"/>
      <c r="AC158" s="623"/>
    </row>
    <row r="159" spans="26:29">
      <c r="Z159" s="622">
        <v>92</v>
      </c>
      <c r="AA159" s="622" t="s">
        <v>121</v>
      </c>
      <c r="AB159" s="623"/>
      <c r="AC159" s="623"/>
    </row>
    <row r="160" spans="26:29">
      <c r="Z160" s="622">
        <v>93</v>
      </c>
      <c r="AA160" s="622" t="s">
        <v>122</v>
      </c>
      <c r="AB160" s="623"/>
      <c r="AC160" s="623"/>
    </row>
    <row r="161" spans="26:29">
      <c r="Z161" s="622">
        <v>94</v>
      </c>
      <c r="AA161" s="622" t="s">
        <v>123</v>
      </c>
      <c r="AB161" s="623"/>
      <c r="AC161" s="623"/>
    </row>
    <row r="162" spans="26:29">
      <c r="Z162" s="622">
        <v>95</v>
      </c>
      <c r="AA162" s="622" t="s">
        <v>124</v>
      </c>
      <c r="AB162" s="623"/>
      <c r="AC162" s="623"/>
    </row>
    <row r="163" spans="26:29">
      <c r="Z163" s="622">
        <v>96</v>
      </c>
      <c r="AA163" s="622" t="s">
        <v>125</v>
      </c>
      <c r="AB163" s="623"/>
      <c r="AC163" s="623"/>
    </row>
    <row r="164" spans="26:29">
      <c r="Z164" s="622">
        <v>97</v>
      </c>
      <c r="AA164" s="622" t="s">
        <v>126</v>
      </c>
      <c r="AB164" s="623"/>
      <c r="AC164" s="623"/>
    </row>
    <row r="165" spans="26:29">
      <c r="Z165" s="622">
        <v>98</v>
      </c>
      <c r="AA165" s="622" t="s">
        <v>127</v>
      </c>
      <c r="AB165" s="623"/>
      <c r="AC165" s="623"/>
    </row>
    <row r="166" spans="26:29">
      <c r="Z166" s="622">
        <v>99</v>
      </c>
      <c r="AA166" s="622" t="s">
        <v>128</v>
      </c>
      <c r="AB166" s="623"/>
      <c r="AC166" s="623"/>
    </row>
    <row r="167" spans="26:29">
      <c r="Z167" s="622">
        <v>100</v>
      </c>
      <c r="AA167" s="622" t="s">
        <v>129</v>
      </c>
      <c r="AB167" s="623"/>
      <c r="AC167" s="623"/>
    </row>
  </sheetData>
  <sheetProtection autoFilter="0"/>
  <autoFilter ref="Z12:AA62"/>
  <mergeCells count="83">
    <mergeCell ref="AG1:AI1"/>
    <mergeCell ref="B36:C36"/>
    <mergeCell ref="B33:C33"/>
    <mergeCell ref="B32:C32"/>
    <mergeCell ref="B31:C31"/>
    <mergeCell ref="B22:C22"/>
    <mergeCell ref="B21:C21"/>
    <mergeCell ref="B20:C20"/>
    <mergeCell ref="B19:C19"/>
    <mergeCell ref="Y10:Y12"/>
    <mergeCell ref="I11:I12"/>
    <mergeCell ref="B28:C28"/>
    <mergeCell ref="O11:O12"/>
    <mergeCell ref="X10:X12"/>
    <mergeCell ref="B10:C12"/>
    <mergeCell ref="B15:C15"/>
    <mergeCell ref="B14:C14"/>
    <mergeCell ref="T11:T12"/>
    <mergeCell ref="N11:N12"/>
    <mergeCell ref="H11:H12"/>
    <mergeCell ref="B18:C18"/>
    <mergeCell ref="B25:C25"/>
    <mergeCell ref="B24:C24"/>
    <mergeCell ref="B23:C23"/>
    <mergeCell ref="B17:C17"/>
    <mergeCell ref="B16:C16"/>
    <mergeCell ref="E4:V5"/>
    <mergeCell ref="Q11:Q12"/>
    <mergeCell ref="P11:P12"/>
    <mergeCell ref="K11:K12"/>
    <mergeCell ref="J11:J12"/>
    <mergeCell ref="F11:F12"/>
    <mergeCell ref="E11:E12"/>
    <mergeCell ref="V10:V12"/>
    <mergeCell ref="P10:U10"/>
    <mergeCell ref="S11:S12"/>
    <mergeCell ref="R11:R12"/>
    <mergeCell ref="M11:M12"/>
    <mergeCell ref="L11:L12"/>
    <mergeCell ref="U11:U12"/>
    <mergeCell ref="B45:C45"/>
    <mergeCell ref="B44:C44"/>
    <mergeCell ref="B41:C41"/>
    <mergeCell ref="B40:C40"/>
    <mergeCell ref="B43:C43"/>
    <mergeCell ref="B42:C42"/>
    <mergeCell ref="C65:D65"/>
    <mergeCell ref="A10:A12"/>
    <mergeCell ref="D10:I10"/>
    <mergeCell ref="J10:O10"/>
    <mergeCell ref="D11:D12"/>
    <mergeCell ref="B39:C39"/>
    <mergeCell ref="B38:C38"/>
    <mergeCell ref="B61:C61"/>
    <mergeCell ref="B55:C55"/>
    <mergeCell ref="B37:C37"/>
    <mergeCell ref="B27:C27"/>
    <mergeCell ref="B26:C26"/>
    <mergeCell ref="B35:C35"/>
    <mergeCell ref="B34:C34"/>
    <mergeCell ref="B46:C46"/>
    <mergeCell ref="G11:G12"/>
    <mergeCell ref="P65:V65"/>
    <mergeCell ref="B13:C13"/>
    <mergeCell ref="W10:W12"/>
    <mergeCell ref="P66:V66"/>
    <mergeCell ref="C66:D66"/>
    <mergeCell ref="B29:C29"/>
    <mergeCell ref="B62:C62"/>
    <mergeCell ref="B54:C54"/>
    <mergeCell ref="B53:C53"/>
    <mergeCell ref="B52:C52"/>
    <mergeCell ref="B30:C30"/>
    <mergeCell ref="B51:C51"/>
    <mergeCell ref="B50:C50"/>
    <mergeCell ref="B49:C49"/>
    <mergeCell ref="B48:C48"/>
    <mergeCell ref="B47:C47"/>
    <mergeCell ref="B60:C60"/>
    <mergeCell ref="B59:C59"/>
    <mergeCell ref="B58:C58"/>
    <mergeCell ref="B57:C57"/>
    <mergeCell ref="B56:C56"/>
  </mergeCells>
  <conditionalFormatting sqref="Y13:Y62">
    <cfRule type="containsText" dxfId="13" priority="8" operator="containsText" text="falso">
      <formula>NOT(ISERROR(SEARCH("falso",Y13)))</formula>
    </cfRule>
    <cfRule type="containsText" dxfId="12" priority="14" operator="containsText" text="REPROBADO">
      <formula>NOT(ISERROR(SEARCH("REPROBADO",Y13)))</formula>
    </cfRule>
  </conditionalFormatting>
  <conditionalFormatting sqref="I13:I62">
    <cfRule type="cellIs" dxfId="11" priority="13" operator="lessThanOrEqual">
      <formula>50.4444</formula>
    </cfRule>
  </conditionalFormatting>
  <conditionalFormatting sqref="O13:O62">
    <cfRule type="cellIs" dxfId="10" priority="12" operator="lessThanOrEqual">
      <formula>50.4444</formula>
    </cfRule>
  </conditionalFormatting>
  <conditionalFormatting sqref="U13:U62">
    <cfRule type="cellIs" dxfId="9" priority="11" operator="lessThanOrEqual">
      <formula>50.4444</formula>
    </cfRule>
  </conditionalFormatting>
  <conditionalFormatting sqref="V13:W62">
    <cfRule type="cellIs" dxfId="8" priority="9" operator="lessThanOrEqual">
      <formula>50.499</formula>
    </cfRule>
  </conditionalFormatting>
  <conditionalFormatting sqref="A13:B62 D13:Y62">
    <cfRule type="expression" dxfId="7" priority="7">
      <formula>ROW()=CELL("Fila")</formula>
    </cfRule>
  </conditionalFormatting>
  <conditionalFormatting sqref="D11:G12 I11:M12 O11:S12 V10:Y12 H11 N11 T11:U11">
    <cfRule type="expression" dxfId="6" priority="6">
      <formula>COLUMN()=CELL("Columna")</formula>
    </cfRule>
  </conditionalFormatting>
  <conditionalFormatting sqref="AA13:AA62">
    <cfRule type="top10" dxfId="5" priority="1" bottom="1" rank="10"/>
  </conditionalFormatting>
  <pageMargins left="0.59055118110236227" right="0.39370078740157483" top="0.39370078740157483" bottom="0.39370078740157483" header="0.31496062992125984" footer="0.31496062992125984"/>
  <pageSetup scale="56" fitToHeight="0" orientation="portrait" horizontalDpi="4294967294" r:id="rId1"/>
  <colBreaks count="1" manualBreakCount="1">
    <brk id="25" max="1048575"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pageSetUpPr fitToPage="1"/>
  </sheetPr>
  <dimension ref="A1:P46"/>
  <sheetViews>
    <sheetView showGridLines="0" showRowColHeaders="0" showZeros="0" zoomScaleNormal="100" workbookViewId="0">
      <selection activeCell="N7" sqref="N7"/>
    </sheetView>
  </sheetViews>
  <sheetFormatPr baseColWidth="10" defaultColWidth="10" defaultRowHeight="15"/>
  <cols>
    <col min="1" max="1" width="11.5" style="539" customWidth="1"/>
    <col min="2" max="13" width="5" style="539" customWidth="1"/>
    <col min="14" max="14" width="26.125" style="539" customWidth="1"/>
    <col min="15" max="28" width="5.875" style="539" customWidth="1"/>
    <col min="29" max="16384" width="10" style="539"/>
  </cols>
  <sheetData>
    <row r="1" spans="1:16" ht="15" customHeight="1">
      <c r="B1" s="540" t="str">
        <f>IF(FILIACIÓN!C1="","",FILIACIÓN!C1)</f>
        <v xml:space="preserve">UNIDAD EDUCATIVA </v>
      </c>
      <c r="C1" s="541"/>
      <c r="D1" s="351"/>
      <c r="E1" s="542"/>
      <c r="F1" s="542"/>
      <c r="G1" s="542"/>
      <c r="H1" s="542"/>
      <c r="I1" s="542"/>
      <c r="J1" s="542"/>
      <c r="K1" s="543"/>
      <c r="L1" s="543"/>
      <c r="M1" s="543"/>
      <c r="N1" s="543"/>
      <c r="O1" s="543"/>
      <c r="P1" s="544"/>
    </row>
    <row r="2" spans="1:16" ht="15" customHeight="1">
      <c r="B2" s="540" t="str">
        <f>IF(FILIACIÓN!C2="","",FILIACIÓN!C2)</f>
        <v>NIVEL SECUNDARIA COMUNITARIA PRODUCTIVA</v>
      </c>
      <c r="C2" s="541"/>
      <c r="J2" s="543"/>
      <c r="K2" s="545"/>
      <c r="L2" s="545"/>
      <c r="M2" s="545"/>
      <c r="N2" s="545"/>
      <c r="O2" s="545"/>
      <c r="P2" s="545"/>
    </row>
    <row r="3" spans="1:16" ht="15" customHeight="1">
      <c r="B3" s="540" t="str">
        <f>IF(FILIACIÓN!C3="","",FILIACIÓN!C3)</f>
        <v xml:space="preserve">TURNO </v>
      </c>
      <c r="C3" s="541"/>
      <c r="D3" s="351"/>
      <c r="E3" s="546"/>
      <c r="F3" s="547"/>
    </row>
    <row r="4" spans="1:16" ht="15" customHeight="1">
      <c r="B4" s="548" t="str">
        <f>IF(FILIACIÓN!E3="","",FILIACIÓN!E3)</f>
        <v xml:space="preserve">SIE </v>
      </c>
      <c r="C4" s="549"/>
      <c r="G4" s="916" t="s">
        <v>181</v>
      </c>
      <c r="H4" s="916"/>
      <c r="I4" s="916"/>
      <c r="J4" s="916"/>
      <c r="K4" s="916"/>
      <c r="L4" s="916"/>
      <c r="M4" s="916"/>
      <c r="N4" s="916"/>
      <c r="O4" s="916"/>
      <c r="P4" s="916"/>
    </row>
    <row r="5" spans="1:16" ht="15" customHeight="1">
      <c r="B5" s="548" t="str">
        <f>IF(FILIACIÓN!C4="","",FILIACIÓN!C4)</f>
        <v>GESTION 2025</v>
      </c>
      <c r="F5" s="543"/>
      <c r="G5" s="543"/>
      <c r="K5" s="329"/>
      <c r="L5" s="543"/>
      <c r="M5" s="543"/>
      <c r="N5" s="543"/>
      <c r="O5" s="543"/>
      <c r="P5" s="543"/>
    </row>
    <row r="6" spans="1:16" ht="15" customHeight="1">
      <c r="B6" s="350"/>
      <c r="C6" s="351"/>
      <c r="D6" s="547"/>
      <c r="E6" s="552"/>
      <c r="F6" s="553"/>
      <c r="G6" s="553"/>
      <c r="H6" s="553"/>
      <c r="I6" s="553"/>
      <c r="K6" s="553"/>
      <c r="L6" s="554"/>
      <c r="M6" s="555"/>
      <c r="N6" s="555"/>
      <c r="O6" s="555"/>
      <c r="P6" s="556"/>
    </row>
    <row r="7" spans="1:16" ht="15" customHeight="1">
      <c r="A7" s="557"/>
      <c r="E7" s="550" t="s">
        <v>150</v>
      </c>
      <c r="F7" s="551" t="str">
        <f>FILIACIÓN!$F$5</f>
        <v/>
      </c>
      <c r="L7" s="543"/>
      <c r="M7" s="550" t="s">
        <v>26</v>
      </c>
      <c r="N7" s="665" t="str">
        <f>FILIACIÓN!$F$8</f>
        <v>nombre maestro</v>
      </c>
      <c r="O7" s="555"/>
      <c r="P7" s="556"/>
    </row>
    <row r="8" spans="1:16" ht="15" customHeight="1">
      <c r="B8" s="349"/>
      <c r="C8" s="550" t="s">
        <v>25</v>
      </c>
      <c r="D8" s="551" t="str">
        <f>FILIACIÓN!$F$6</f>
        <v/>
      </c>
      <c r="E8" s="558"/>
      <c r="F8" s="559"/>
      <c r="G8" s="559"/>
      <c r="H8" s="560"/>
      <c r="I8" s="560"/>
      <c r="J8" s="560"/>
      <c r="L8" s="550" t="s">
        <v>27</v>
      </c>
      <c r="M8" s="551" t="str">
        <f>FILIACIÓN!$F$7</f>
        <v/>
      </c>
    </row>
    <row r="9" spans="1:16" ht="15" customHeight="1">
      <c r="B9" s="349"/>
      <c r="C9" s="550"/>
      <c r="D9" s="551"/>
      <c r="E9" s="558"/>
      <c r="F9" s="559"/>
      <c r="G9" s="559"/>
      <c r="H9" s="560"/>
      <c r="I9" s="560"/>
      <c r="J9" s="560"/>
      <c r="L9" s="550"/>
      <c r="M9" s="551"/>
    </row>
    <row r="10" spans="1:16" ht="18.75">
      <c r="B10" s="913" t="s">
        <v>209</v>
      </c>
      <c r="C10" s="913"/>
      <c r="D10" s="913"/>
      <c r="E10" s="913"/>
      <c r="F10" s="913"/>
      <c r="G10" s="913"/>
      <c r="H10" s="913"/>
      <c r="I10" s="913"/>
      <c r="J10" s="913"/>
      <c r="K10" s="913"/>
      <c r="L10" s="913"/>
      <c r="M10" s="913"/>
      <c r="N10" s="913"/>
      <c r="O10" s="913"/>
      <c r="P10" s="913"/>
    </row>
    <row r="12" spans="1:16" ht="29.25" customHeight="1">
      <c r="A12" s="569"/>
      <c r="B12" s="567">
        <v>11</v>
      </c>
      <c r="C12" s="567">
        <v>12</v>
      </c>
      <c r="D12" s="567">
        <f>C12+1</f>
        <v>13</v>
      </c>
      <c r="E12" s="567">
        <f t="shared" ref="E12:J12" si="0">D12+1</f>
        <v>14</v>
      </c>
      <c r="F12" s="567">
        <f t="shared" si="0"/>
        <v>15</v>
      </c>
      <c r="G12" s="567">
        <f t="shared" si="0"/>
        <v>16</v>
      </c>
      <c r="H12" s="567">
        <f t="shared" si="0"/>
        <v>17</v>
      </c>
      <c r="I12" s="567">
        <f t="shared" si="0"/>
        <v>18</v>
      </c>
      <c r="J12" s="567">
        <f t="shared" si="0"/>
        <v>19</v>
      </c>
      <c r="K12" s="567">
        <v>20</v>
      </c>
      <c r="L12" s="917" t="s">
        <v>9</v>
      </c>
      <c r="M12" s="917"/>
    </row>
    <row r="13" spans="1:16">
      <c r="A13" s="310" t="s">
        <v>16</v>
      </c>
      <c r="B13" s="561">
        <f>COUNTIFS(FILIACIÓN!D11:D60,"11",FILIACIÓN!B11:B60,"F")</f>
        <v>0</v>
      </c>
      <c r="C13" s="561">
        <f ca="1">COUNTIFS(FILIACIÓN!E11:E60,"12",FILIACIÓN!C11:C60,"F")</f>
        <v>0</v>
      </c>
      <c r="D13" s="561">
        <f ca="1">COUNTIFS(FILIACIÓN!E11:E60,"13",FILIACIÓN!C11:C60,"F")</f>
        <v>0</v>
      </c>
      <c r="E13" s="561">
        <f ca="1">COUNTIFS(FILIACIÓN!E11:E60,"14",FILIACIÓN!C11:C60,"F")</f>
        <v>0</v>
      </c>
      <c r="F13" s="561">
        <f ca="1">COUNTIFS(FILIACIÓN!E11:E60,"15",FILIACIÓN!C11:C60,"F")</f>
        <v>0</v>
      </c>
      <c r="G13" s="561">
        <f ca="1">COUNTIFS(FILIACIÓN!E11:E60,"16",FILIACIÓN!C11:C60,"F")</f>
        <v>0</v>
      </c>
      <c r="H13" s="561">
        <f ca="1">COUNTIFS(FILIACIÓN!E11:E60,"17",FILIACIÓN!C11:C60,"F")</f>
        <v>0</v>
      </c>
      <c r="I13" s="561">
        <f ca="1">COUNTIFS(FILIACIÓN!E11:E60,"18",FILIACIÓN!C11:C60,"F")</f>
        <v>0</v>
      </c>
      <c r="J13" s="561">
        <f ca="1">COUNTIFS(FILIACIÓN!E11:E60,"19",FILIACIÓN!C11:C60,"F")</f>
        <v>0</v>
      </c>
      <c r="K13" s="561">
        <f>COUNTIFS(FILIACIÓN!F11:F60,"20",FILIACIÓN!D11:D60,"F")</f>
        <v>0</v>
      </c>
      <c r="L13" s="918">
        <f ca="1">SUM(B13:K13)</f>
        <v>0</v>
      </c>
      <c r="M13" s="918"/>
    </row>
    <row r="14" spans="1:16">
      <c r="A14" s="310" t="s">
        <v>211</v>
      </c>
      <c r="B14" s="561">
        <f>COUNTIFS(FILIACIÓN!D11:D60,"11",FILIACIÓN!B11:B60,"M")</f>
        <v>0</v>
      </c>
      <c r="C14" s="561">
        <f ca="1">COUNTIFS(FILIACIÓN!E11:E60,"12",FILIACIÓN!C11:C60,"M")</f>
        <v>0</v>
      </c>
      <c r="D14" s="561">
        <f ca="1">COUNTIFS(FILIACIÓN!E11:E60,"13",FILIACIÓN!C11:C60,"M")</f>
        <v>0</v>
      </c>
      <c r="E14" s="561">
        <f ca="1">COUNTIFS(FILIACIÓN!E11:E60,"14",FILIACIÓN!C11:C60,"M")</f>
        <v>0</v>
      </c>
      <c r="F14" s="561">
        <f ca="1">COUNTIFS(FILIACIÓN!E11:E60,"15",FILIACIÓN!C11:C60,"M")</f>
        <v>0</v>
      </c>
      <c r="G14" s="561">
        <f ca="1">COUNTIFS(FILIACIÓN!E11:E60,"16",FILIACIÓN!C11:C60,"M")</f>
        <v>0</v>
      </c>
      <c r="H14" s="561">
        <f ca="1">COUNTIFS(FILIACIÓN!E11:E60,"17",FILIACIÓN!C11:C60,"M")</f>
        <v>0</v>
      </c>
      <c r="I14" s="561">
        <f ca="1">COUNTIFS(FILIACIÓN!E11:E60,"18",FILIACIÓN!C11:C60,"M")</f>
        <v>0</v>
      </c>
      <c r="J14" s="561">
        <f ca="1">COUNTIFS(FILIACIÓN!E11:E60,"19",FILIACIÓN!C11:C60,"M")</f>
        <v>0</v>
      </c>
      <c r="K14" s="561">
        <f>COUNTIFS(FILIACIÓN!F11:F60,"20",FILIACIÓN!D11:D60,"M")</f>
        <v>0</v>
      </c>
      <c r="L14" s="918">
        <f ca="1">SUM(B14:K14)</f>
        <v>0</v>
      </c>
      <c r="M14" s="918"/>
    </row>
    <row r="15" spans="1:16">
      <c r="A15" s="310" t="s">
        <v>210</v>
      </c>
      <c r="B15" s="211">
        <f>B13+B14</f>
        <v>0</v>
      </c>
      <c r="C15" s="211">
        <f ca="1">C13+C14</f>
        <v>0</v>
      </c>
      <c r="D15" s="211">
        <f t="shared" ref="D15:K15" ca="1" si="1">D13+D14</f>
        <v>0</v>
      </c>
      <c r="E15" s="211">
        <f t="shared" ca="1" si="1"/>
        <v>0</v>
      </c>
      <c r="F15" s="211">
        <f t="shared" ca="1" si="1"/>
        <v>0</v>
      </c>
      <c r="G15" s="211">
        <f t="shared" ca="1" si="1"/>
        <v>0</v>
      </c>
      <c r="H15" s="211">
        <f t="shared" ca="1" si="1"/>
        <v>0</v>
      </c>
      <c r="I15" s="211">
        <f t="shared" ca="1" si="1"/>
        <v>0</v>
      </c>
      <c r="J15" s="211">
        <f t="shared" ca="1" si="1"/>
        <v>0</v>
      </c>
      <c r="K15" s="211">
        <f t="shared" si="1"/>
        <v>0</v>
      </c>
      <c r="L15" s="918">
        <f ca="1">L13+L14</f>
        <v>0</v>
      </c>
      <c r="M15" s="918"/>
    </row>
    <row r="16" spans="1:16">
      <c r="A16" s="570"/>
      <c r="B16" s="557"/>
      <c r="C16" s="571"/>
      <c r="D16" s="571"/>
      <c r="E16" s="571"/>
      <c r="F16" s="571"/>
      <c r="G16" s="571"/>
      <c r="H16" s="571"/>
      <c r="I16" s="571"/>
      <c r="J16" s="571"/>
      <c r="K16" s="557"/>
      <c r="L16" s="571"/>
    </row>
    <row r="17" spans="1:16">
      <c r="A17" s="570"/>
      <c r="B17" s="557"/>
      <c r="C17" s="571"/>
      <c r="D17" s="571"/>
      <c r="E17" s="571"/>
      <c r="F17" s="571"/>
      <c r="G17" s="571"/>
      <c r="H17" s="571"/>
      <c r="I17" s="571"/>
      <c r="J17" s="571"/>
      <c r="K17" s="557"/>
      <c r="L17" s="571"/>
    </row>
    <row r="18" spans="1:16">
      <c r="A18" s="570"/>
      <c r="B18" s="557"/>
      <c r="C18" s="571"/>
      <c r="D18" s="571"/>
      <c r="E18" s="571"/>
      <c r="F18" s="571"/>
      <c r="G18" s="571"/>
      <c r="H18" s="571"/>
      <c r="I18" s="571"/>
      <c r="J18" s="571"/>
      <c r="K18" s="557"/>
      <c r="L18" s="571"/>
    </row>
    <row r="19" spans="1:16">
      <c r="A19" s="570"/>
      <c r="B19" s="557"/>
      <c r="C19" s="571"/>
      <c r="D19" s="571"/>
      <c r="E19" s="571"/>
      <c r="F19" s="571"/>
      <c r="G19" s="571"/>
      <c r="H19" s="571"/>
      <c r="I19" s="571"/>
      <c r="J19" s="571"/>
      <c r="K19" s="557"/>
      <c r="L19" s="571"/>
    </row>
    <row r="20" spans="1:16" ht="193.5" customHeight="1">
      <c r="A20" s="570"/>
      <c r="B20" s="557"/>
      <c r="C20" s="571"/>
      <c r="D20" s="571"/>
      <c r="E20" s="571"/>
      <c r="F20" s="571"/>
      <c r="G20" s="571"/>
      <c r="H20" s="571"/>
      <c r="I20" s="571"/>
      <c r="J20" s="571"/>
      <c r="K20" s="557"/>
      <c r="L20" s="571"/>
    </row>
    <row r="21" spans="1:16">
      <c r="A21" s="570"/>
      <c r="B21" s="557"/>
      <c r="C21" s="571"/>
      <c r="D21" s="571"/>
      <c r="E21" s="571"/>
      <c r="F21" s="571"/>
      <c r="G21" s="571"/>
      <c r="H21" s="571"/>
      <c r="I21" s="571"/>
      <c r="J21" s="571"/>
      <c r="K21" s="557"/>
      <c r="L21" s="571"/>
    </row>
    <row r="22" spans="1:16" ht="18.75">
      <c r="B22" s="914" t="s">
        <v>212</v>
      </c>
      <c r="C22" s="914"/>
      <c r="D22" s="914"/>
      <c r="E22" s="914"/>
      <c r="F22" s="914"/>
      <c r="G22" s="914"/>
      <c r="H22" s="914"/>
      <c r="I22" s="914"/>
      <c r="J22" s="914"/>
      <c r="K22" s="914"/>
      <c r="L22" s="914"/>
      <c r="M22" s="914"/>
      <c r="N22" s="914"/>
      <c r="O22" s="914"/>
      <c r="P22" s="914"/>
    </row>
    <row r="24" spans="1:16" ht="24.75">
      <c r="A24" s="568" t="s">
        <v>213</v>
      </c>
      <c r="B24" s="917" t="s">
        <v>24</v>
      </c>
      <c r="C24" s="917"/>
      <c r="D24" s="566"/>
      <c r="E24" s="212"/>
      <c r="F24" s="212"/>
      <c r="G24" s="212"/>
      <c r="H24" s="212"/>
    </row>
    <row r="25" spans="1:16">
      <c r="A25" s="213" t="s">
        <v>214</v>
      </c>
      <c r="B25" s="921">
        <f>FILIACIÓN!J6</f>
        <v>0</v>
      </c>
      <c r="C25" s="921"/>
      <c r="D25" s="566"/>
      <c r="E25" s="214"/>
      <c r="F25" s="562"/>
      <c r="G25" s="562"/>
      <c r="H25" s="562"/>
    </row>
    <row r="26" spans="1:16">
      <c r="A26" s="213" t="s">
        <v>215</v>
      </c>
      <c r="B26" s="921">
        <f>FILIACIÓN!J7</f>
        <v>0</v>
      </c>
      <c r="C26" s="921"/>
      <c r="D26" s="566"/>
      <c r="E26" s="214"/>
      <c r="F26" s="562"/>
      <c r="G26" s="562"/>
      <c r="H26" s="562"/>
    </row>
    <row r="27" spans="1:16">
      <c r="A27" s="213" t="s">
        <v>6</v>
      </c>
      <c r="B27" s="921">
        <f>FILIACIÓN!J8</f>
        <v>0</v>
      </c>
      <c r="C27" s="921"/>
      <c r="D27" s="566"/>
      <c r="E27" s="214"/>
      <c r="F27" s="562"/>
      <c r="G27" s="562"/>
      <c r="H27" s="562"/>
    </row>
    <row r="32" spans="1:16" ht="49.5" customHeight="1">
      <c r="B32" s="562"/>
      <c r="C32" s="562"/>
      <c r="D32" s="562"/>
      <c r="E32" s="562"/>
      <c r="F32" s="562"/>
      <c r="G32" s="562"/>
      <c r="H32" s="562"/>
      <c r="I32" s="562"/>
      <c r="J32" s="562"/>
      <c r="K32" s="562"/>
      <c r="N32" s="563"/>
    </row>
    <row r="33" spans="1:16">
      <c r="B33" s="562"/>
      <c r="C33" s="562"/>
      <c r="D33" s="562"/>
      <c r="E33" s="562"/>
      <c r="F33" s="562"/>
      <c r="G33" s="562"/>
      <c r="H33" s="562"/>
      <c r="I33" s="562"/>
      <c r="J33" s="562"/>
      <c r="K33" s="562"/>
    </row>
    <row r="34" spans="1:16" ht="18.75">
      <c r="B34" s="913" t="s">
        <v>381</v>
      </c>
      <c r="C34" s="913"/>
      <c r="D34" s="913"/>
      <c r="E34" s="913"/>
      <c r="F34" s="913"/>
      <c r="G34" s="913"/>
      <c r="H34" s="913"/>
      <c r="I34" s="913"/>
      <c r="J34" s="913"/>
      <c r="K34" s="913"/>
      <c r="L34" s="913"/>
      <c r="M34" s="913"/>
      <c r="N34" s="913"/>
      <c r="O34" s="913"/>
      <c r="P34" s="913"/>
    </row>
    <row r="35" spans="1:16">
      <c r="B35" s="562"/>
      <c r="C35" s="562"/>
      <c r="D35" s="562"/>
      <c r="E35" s="562"/>
      <c r="F35" s="562"/>
      <c r="G35" s="562"/>
      <c r="H35" s="562"/>
      <c r="I35" s="562"/>
      <c r="J35" s="562"/>
      <c r="K35" s="562"/>
    </row>
    <row r="36" spans="1:16">
      <c r="B36" s="562"/>
      <c r="C36" s="562"/>
      <c r="D36" s="562"/>
      <c r="E36" s="562"/>
      <c r="F36" s="562"/>
      <c r="G36" s="562"/>
      <c r="H36" s="562"/>
      <c r="I36" s="562"/>
      <c r="J36" s="562"/>
      <c r="K36" s="562"/>
    </row>
    <row r="37" spans="1:16">
      <c r="B37" s="915" t="s">
        <v>24</v>
      </c>
      <c r="C37" s="915"/>
      <c r="D37" s="562"/>
      <c r="E37" s="562"/>
      <c r="F37" s="562"/>
      <c r="G37" s="562"/>
      <c r="H37" s="562"/>
      <c r="I37" s="562"/>
      <c r="J37" s="562"/>
      <c r="K37" s="562"/>
    </row>
    <row r="38" spans="1:16">
      <c r="A38" s="565" t="s">
        <v>18</v>
      </c>
      <c r="B38" s="922">
        <f>CENTRALIZADOR2!AD10</f>
        <v>0</v>
      </c>
      <c r="C38" s="922"/>
      <c r="D38" s="562"/>
      <c r="E38" s="562"/>
      <c r="F38" s="562"/>
      <c r="G38" s="562"/>
      <c r="H38" s="562"/>
      <c r="I38" s="562"/>
      <c r="J38" s="562"/>
      <c r="K38" s="562"/>
    </row>
    <row r="39" spans="1:16">
      <c r="A39" s="565" t="s">
        <v>19</v>
      </c>
      <c r="B39" s="922">
        <f>CENTRALIZADOR2!AD11</f>
        <v>0</v>
      </c>
      <c r="C39" s="922"/>
      <c r="D39" s="562"/>
      <c r="E39" s="562"/>
      <c r="F39" s="562"/>
      <c r="G39" s="562"/>
      <c r="H39" s="562"/>
      <c r="I39" s="562"/>
      <c r="J39" s="562"/>
      <c r="K39" s="562"/>
    </row>
    <row r="40" spans="1:16">
      <c r="B40" s="562"/>
      <c r="C40" s="903"/>
      <c r="D40" s="903"/>
      <c r="E40" s="903"/>
      <c r="F40" s="562"/>
      <c r="G40" s="903"/>
      <c r="H40" s="903"/>
      <c r="I40" s="903"/>
      <c r="J40" s="562"/>
      <c r="K40" s="562"/>
    </row>
    <row r="41" spans="1:16">
      <c r="B41" s="562"/>
      <c r="C41" s="562"/>
      <c r="D41" s="562"/>
      <c r="E41" s="562"/>
      <c r="F41" s="562"/>
      <c r="G41" s="562"/>
      <c r="H41" s="562"/>
      <c r="I41" s="562"/>
      <c r="J41" s="562"/>
      <c r="K41" s="562"/>
    </row>
    <row r="42" spans="1:16">
      <c r="B42" s="564"/>
      <c r="C42" s="564"/>
      <c r="D42" s="564"/>
      <c r="E42" s="564"/>
      <c r="F42" s="564"/>
      <c r="G42" s="564"/>
      <c r="H42" s="564"/>
      <c r="I42" s="564"/>
      <c r="J42" s="564"/>
      <c r="K42" s="564"/>
      <c r="L42" s="557"/>
    </row>
    <row r="43" spans="1:16">
      <c r="B43" s="919"/>
      <c r="C43" s="919"/>
      <c r="D43" s="919"/>
      <c r="E43" s="564"/>
      <c r="F43" s="564"/>
      <c r="G43" s="564"/>
      <c r="H43" s="920"/>
      <c r="I43" s="920"/>
      <c r="J43" s="920"/>
      <c r="K43" s="920"/>
      <c r="L43" s="557"/>
    </row>
    <row r="44" spans="1:16">
      <c r="B44" s="562"/>
      <c r="C44" s="562"/>
      <c r="D44" s="562"/>
      <c r="E44" s="562"/>
      <c r="F44" s="562"/>
      <c r="G44" s="562"/>
      <c r="H44" s="562"/>
      <c r="I44" s="562"/>
      <c r="J44" s="562"/>
      <c r="K44" s="562"/>
    </row>
    <row r="45" spans="1:16">
      <c r="B45" s="562"/>
      <c r="C45" s="562"/>
      <c r="D45" s="562"/>
      <c r="E45" s="562"/>
      <c r="F45" s="562"/>
      <c r="G45" s="562"/>
      <c r="H45" s="562"/>
      <c r="I45" s="562"/>
      <c r="J45" s="562"/>
      <c r="K45" s="562"/>
    </row>
    <row r="46" spans="1:16">
      <c r="B46" s="562"/>
      <c r="C46" s="562"/>
      <c r="D46" s="562"/>
      <c r="E46" s="562"/>
      <c r="F46" s="562"/>
      <c r="G46" s="562"/>
      <c r="H46" s="562"/>
      <c r="I46" s="562"/>
      <c r="J46" s="562"/>
      <c r="K46" s="562"/>
    </row>
  </sheetData>
  <sheetProtection autoFilter="0"/>
  <mergeCells count="19">
    <mergeCell ref="B43:D43"/>
    <mergeCell ref="H43:K43"/>
    <mergeCell ref="B24:C24"/>
    <mergeCell ref="B25:C25"/>
    <mergeCell ref="B26:C26"/>
    <mergeCell ref="B27:C27"/>
    <mergeCell ref="C40:E40"/>
    <mergeCell ref="G40:I40"/>
    <mergeCell ref="B38:C38"/>
    <mergeCell ref="B39:C39"/>
    <mergeCell ref="B10:P10"/>
    <mergeCell ref="B22:P22"/>
    <mergeCell ref="B34:P34"/>
    <mergeCell ref="B37:C37"/>
    <mergeCell ref="G4:P4"/>
    <mergeCell ref="L12:M12"/>
    <mergeCell ref="L13:M13"/>
    <mergeCell ref="L14:M14"/>
    <mergeCell ref="L15:M15"/>
  </mergeCells>
  <pageMargins left="0.78740157480314965" right="0.39370078740157483" top="0.39370078740157483" bottom="0.39370078740157483" header="0.31496062992125984" footer="0.31496062992125984"/>
  <pageSetup scale="72" fitToHeight="0" orientation="portrait" horizontalDpi="4294967294"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WVP737"/>
  <sheetViews>
    <sheetView showGridLines="0" showRowColHeaders="0" zoomScale="115" zoomScaleNormal="115" workbookViewId="0">
      <pane ySplit="6" topLeftCell="A7" activePane="bottomLeft" state="frozen"/>
      <selection activeCell="A8" sqref="A8"/>
      <selection pane="bottomLeft" activeCell="H4" sqref="H4:H736"/>
    </sheetView>
  </sheetViews>
  <sheetFormatPr baseColWidth="10" defaultColWidth="0" defaultRowHeight="15.75"/>
  <cols>
    <col min="1" max="1" width="2.5" style="647" customWidth="1"/>
    <col min="2" max="2" width="4.25" style="639" customWidth="1"/>
    <col min="3" max="3" width="28" style="654" customWidth="1"/>
    <col min="4" max="4" width="22.5" style="655" customWidth="1"/>
    <col min="5" max="5" width="22.5" style="656" customWidth="1"/>
    <col min="6" max="6" width="22.5" style="657" customWidth="1"/>
    <col min="7" max="7" width="22.5" style="632" customWidth="1"/>
    <col min="8" max="8" width="5.75" style="632" customWidth="1"/>
    <col min="9" max="256" width="10" style="632" customWidth="1"/>
    <col min="257" max="257" width="2.5" style="632" customWidth="1"/>
    <col min="258" max="258" width="4.25" style="632" customWidth="1"/>
    <col min="259" max="259" width="28" style="632" customWidth="1"/>
    <col min="260" max="263" width="22.5" style="632" customWidth="1"/>
    <col min="264" max="264" width="5.75" style="632" customWidth="1"/>
    <col min="265" max="512" width="10" style="632" hidden="1"/>
    <col min="513" max="513" width="2.5" style="632" customWidth="1"/>
    <col min="514" max="514" width="4.25" style="632" customWidth="1"/>
    <col min="515" max="515" width="28" style="632" customWidth="1"/>
    <col min="516" max="519" width="22.5" style="632" customWidth="1"/>
    <col min="520" max="520" width="5.75" style="632" customWidth="1"/>
    <col min="521" max="768" width="10" style="632" hidden="1"/>
    <col min="769" max="769" width="2.5" style="632" customWidth="1"/>
    <col min="770" max="770" width="4.25" style="632" customWidth="1"/>
    <col min="771" max="771" width="28" style="632" customWidth="1"/>
    <col min="772" max="775" width="22.5" style="632" customWidth="1"/>
    <col min="776" max="776" width="5.75" style="632" customWidth="1"/>
    <col min="777" max="1024" width="10" style="632" hidden="1"/>
    <col min="1025" max="1025" width="2.5" style="632" customWidth="1"/>
    <col min="1026" max="1026" width="4.25" style="632" customWidth="1"/>
    <col min="1027" max="1027" width="28" style="632" customWidth="1"/>
    <col min="1028" max="1031" width="22.5" style="632" customWidth="1"/>
    <col min="1032" max="1032" width="5.75" style="632" customWidth="1"/>
    <col min="1033" max="1280" width="10" style="632" hidden="1"/>
    <col min="1281" max="1281" width="2.5" style="632" customWidth="1"/>
    <col min="1282" max="1282" width="4.25" style="632" customWidth="1"/>
    <col min="1283" max="1283" width="28" style="632" customWidth="1"/>
    <col min="1284" max="1287" width="22.5" style="632" customWidth="1"/>
    <col min="1288" max="1288" width="5.75" style="632" customWidth="1"/>
    <col min="1289" max="1536" width="10" style="632" hidden="1"/>
    <col min="1537" max="1537" width="2.5" style="632" customWidth="1"/>
    <col min="1538" max="1538" width="4.25" style="632" customWidth="1"/>
    <col min="1539" max="1539" width="28" style="632" customWidth="1"/>
    <col min="1540" max="1543" width="22.5" style="632" customWidth="1"/>
    <col min="1544" max="1544" width="5.75" style="632" customWidth="1"/>
    <col min="1545" max="1792" width="10" style="632" hidden="1"/>
    <col min="1793" max="1793" width="2.5" style="632" customWidth="1"/>
    <col min="1794" max="1794" width="4.25" style="632" customWidth="1"/>
    <col min="1795" max="1795" width="28" style="632" customWidth="1"/>
    <col min="1796" max="1799" width="22.5" style="632" customWidth="1"/>
    <col min="1800" max="1800" width="5.75" style="632" customWidth="1"/>
    <col min="1801" max="2048" width="10" style="632" hidden="1"/>
    <col min="2049" max="2049" width="2.5" style="632" customWidth="1"/>
    <col min="2050" max="2050" width="4.25" style="632" customWidth="1"/>
    <col min="2051" max="2051" width="28" style="632" customWidth="1"/>
    <col min="2052" max="2055" width="22.5" style="632" customWidth="1"/>
    <col min="2056" max="2056" width="5.75" style="632" customWidth="1"/>
    <col min="2057" max="2304" width="10" style="632" hidden="1"/>
    <col min="2305" max="2305" width="2.5" style="632" customWidth="1"/>
    <col min="2306" max="2306" width="4.25" style="632" customWidth="1"/>
    <col min="2307" max="2307" width="28" style="632" customWidth="1"/>
    <col min="2308" max="2311" width="22.5" style="632" customWidth="1"/>
    <col min="2312" max="2312" width="5.75" style="632" customWidth="1"/>
    <col min="2313" max="2560" width="10" style="632" hidden="1"/>
    <col min="2561" max="2561" width="2.5" style="632" customWidth="1"/>
    <col min="2562" max="2562" width="4.25" style="632" customWidth="1"/>
    <col min="2563" max="2563" width="28" style="632" customWidth="1"/>
    <col min="2564" max="2567" width="22.5" style="632" customWidth="1"/>
    <col min="2568" max="2568" width="5.75" style="632" customWidth="1"/>
    <col min="2569" max="2816" width="10" style="632" hidden="1"/>
    <col min="2817" max="2817" width="2.5" style="632" customWidth="1"/>
    <col min="2818" max="2818" width="4.25" style="632" customWidth="1"/>
    <col min="2819" max="2819" width="28" style="632" customWidth="1"/>
    <col min="2820" max="2823" width="22.5" style="632" customWidth="1"/>
    <col min="2824" max="2824" width="5.75" style="632" customWidth="1"/>
    <col min="2825" max="3072" width="10" style="632" hidden="1"/>
    <col min="3073" max="3073" width="2.5" style="632" customWidth="1"/>
    <col min="3074" max="3074" width="4.25" style="632" customWidth="1"/>
    <col min="3075" max="3075" width="28" style="632" customWidth="1"/>
    <col min="3076" max="3079" width="22.5" style="632" customWidth="1"/>
    <col min="3080" max="3080" width="5.75" style="632" customWidth="1"/>
    <col min="3081" max="3328" width="10" style="632" hidden="1"/>
    <col min="3329" max="3329" width="2.5" style="632" customWidth="1"/>
    <col min="3330" max="3330" width="4.25" style="632" customWidth="1"/>
    <col min="3331" max="3331" width="28" style="632" customWidth="1"/>
    <col min="3332" max="3335" width="22.5" style="632" customWidth="1"/>
    <col min="3336" max="3336" width="5.75" style="632" customWidth="1"/>
    <col min="3337" max="3584" width="10" style="632" hidden="1"/>
    <col min="3585" max="3585" width="2.5" style="632" customWidth="1"/>
    <col min="3586" max="3586" width="4.25" style="632" customWidth="1"/>
    <col min="3587" max="3587" width="28" style="632" customWidth="1"/>
    <col min="3588" max="3591" width="22.5" style="632" customWidth="1"/>
    <col min="3592" max="3592" width="5.75" style="632" customWidth="1"/>
    <col min="3593" max="3840" width="10" style="632" hidden="1"/>
    <col min="3841" max="3841" width="2.5" style="632" customWidth="1"/>
    <col min="3842" max="3842" width="4.25" style="632" customWidth="1"/>
    <col min="3843" max="3843" width="28" style="632" customWidth="1"/>
    <col min="3844" max="3847" width="22.5" style="632" customWidth="1"/>
    <col min="3848" max="3848" width="5.75" style="632" customWidth="1"/>
    <col min="3849" max="4096" width="10" style="632" hidden="1"/>
    <col min="4097" max="4097" width="2.5" style="632" customWidth="1"/>
    <col min="4098" max="4098" width="4.25" style="632" customWidth="1"/>
    <col min="4099" max="4099" width="28" style="632" customWidth="1"/>
    <col min="4100" max="4103" width="22.5" style="632" customWidth="1"/>
    <col min="4104" max="4104" width="5.75" style="632" customWidth="1"/>
    <col min="4105" max="4352" width="10" style="632" hidden="1"/>
    <col min="4353" max="4353" width="2.5" style="632" customWidth="1"/>
    <col min="4354" max="4354" width="4.25" style="632" customWidth="1"/>
    <col min="4355" max="4355" width="28" style="632" customWidth="1"/>
    <col min="4356" max="4359" width="22.5" style="632" customWidth="1"/>
    <col min="4360" max="4360" width="5.75" style="632" customWidth="1"/>
    <col min="4361" max="4608" width="10" style="632" hidden="1"/>
    <col min="4609" max="4609" width="2.5" style="632" customWidth="1"/>
    <col min="4610" max="4610" width="4.25" style="632" customWidth="1"/>
    <col min="4611" max="4611" width="28" style="632" customWidth="1"/>
    <col min="4612" max="4615" width="22.5" style="632" customWidth="1"/>
    <col min="4616" max="4616" width="5.75" style="632" customWidth="1"/>
    <col min="4617" max="4864" width="10" style="632" hidden="1"/>
    <col min="4865" max="4865" width="2.5" style="632" customWidth="1"/>
    <col min="4866" max="4866" width="4.25" style="632" customWidth="1"/>
    <col min="4867" max="4867" width="28" style="632" customWidth="1"/>
    <col min="4868" max="4871" width="22.5" style="632" customWidth="1"/>
    <col min="4872" max="4872" width="5.75" style="632" customWidth="1"/>
    <col min="4873" max="5120" width="10" style="632" hidden="1"/>
    <col min="5121" max="5121" width="2.5" style="632" customWidth="1"/>
    <col min="5122" max="5122" width="4.25" style="632" customWidth="1"/>
    <col min="5123" max="5123" width="28" style="632" customWidth="1"/>
    <col min="5124" max="5127" width="22.5" style="632" customWidth="1"/>
    <col min="5128" max="5128" width="5.75" style="632" customWidth="1"/>
    <col min="5129" max="5376" width="10" style="632" hidden="1"/>
    <col min="5377" max="5377" width="2.5" style="632" customWidth="1"/>
    <col min="5378" max="5378" width="4.25" style="632" customWidth="1"/>
    <col min="5379" max="5379" width="28" style="632" customWidth="1"/>
    <col min="5380" max="5383" width="22.5" style="632" customWidth="1"/>
    <col min="5384" max="5384" width="5.75" style="632" customWidth="1"/>
    <col min="5385" max="5632" width="10" style="632" hidden="1"/>
    <col min="5633" max="5633" width="2.5" style="632" customWidth="1"/>
    <col min="5634" max="5634" width="4.25" style="632" customWidth="1"/>
    <col min="5635" max="5635" width="28" style="632" customWidth="1"/>
    <col min="5636" max="5639" width="22.5" style="632" customWidth="1"/>
    <col min="5640" max="5640" width="5.75" style="632" customWidth="1"/>
    <col min="5641" max="5888" width="10" style="632" hidden="1"/>
    <col min="5889" max="5889" width="2.5" style="632" customWidth="1"/>
    <col min="5890" max="5890" width="4.25" style="632" customWidth="1"/>
    <col min="5891" max="5891" width="28" style="632" customWidth="1"/>
    <col min="5892" max="5895" width="22.5" style="632" customWidth="1"/>
    <col min="5896" max="5896" width="5.75" style="632" customWidth="1"/>
    <col min="5897" max="6144" width="10" style="632" hidden="1"/>
    <col min="6145" max="6145" width="2.5" style="632" customWidth="1"/>
    <col min="6146" max="6146" width="4.25" style="632" customWidth="1"/>
    <col min="6147" max="6147" width="28" style="632" customWidth="1"/>
    <col min="6148" max="6151" width="22.5" style="632" customWidth="1"/>
    <col min="6152" max="6152" width="5.75" style="632" customWidth="1"/>
    <col min="6153" max="6400" width="10" style="632" hidden="1"/>
    <col min="6401" max="6401" width="2.5" style="632" customWidth="1"/>
    <col min="6402" max="6402" width="4.25" style="632" customWidth="1"/>
    <col min="6403" max="6403" width="28" style="632" customWidth="1"/>
    <col min="6404" max="6407" width="22.5" style="632" customWidth="1"/>
    <col min="6408" max="6408" width="5.75" style="632" customWidth="1"/>
    <col min="6409" max="6656" width="10" style="632" hidden="1"/>
    <col min="6657" max="6657" width="2.5" style="632" customWidth="1"/>
    <col min="6658" max="6658" width="4.25" style="632" customWidth="1"/>
    <col min="6659" max="6659" width="28" style="632" customWidth="1"/>
    <col min="6660" max="6663" width="22.5" style="632" customWidth="1"/>
    <col min="6664" max="6664" width="5.75" style="632" customWidth="1"/>
    <col min="6665" max="6912" width="10" style="632" hidden="1"/>
    <col min="6913" max="6913" width="2.5" style="632" customWidth="1"/>
    <col min="6914" max="6914" width="4.25" style="632" customWidth="1"/>
    <col min="6915" max="6915" width="28" style="632" customWidth="1"/>
    <col min="6916" max="6919" width="22.5" style="632" customWidth="1"/>
    <col min="6920" max="6920" width="5.75" style="632" customWidth="1"/>
    <col min="6921" max="7168" width="10" style="632" hidden="1"/>
    <col min="7169" max="7169" width="2.5" style="632" customWidth="1"/>
    <col min="7170" max="7170" width="4.25" style="632" customWidth="1"/>
    <col min="7171" max="7171" width="28" style="632" customWidth="1"/>
    <col min="7172" max="7175" width="22.5" style="632" customWidth="1"/>
    <col min="7176" max="7176" width="5.75" style="632" customWidth="1"/>
    <col min="7177" max="7424" width="10" style="632" hidden="1"/>
    <col min="7425" max="7425" width="2.5" style="632" customWidth="1"/>
    <col min="7426" max="7426" width="4.25" style="632" customWidth="1"/>
    <col min="7427" max="7427" width="28" style="632" customWidth="1"/>
    <col min="7428" max="7431" width="22.5" style="632" customWidth="1"/>
    <col min="7432" max="7432" width="5.75" style="632" customWidth="1"/>
    <col min="7433" max="7680" width="10" style="632" hidden="1"/>
    <col min="7681" max="7681" width="2.5" style="632" customWidth="1"/>
    <col min="7682" max="7682" width="4.25" style="632" customWidth="1"/>
    <col min="7683" max="7683" width="28" style="632" customWidth="1"/>
    <col min="7684" max="7687" width="22.5" style="632" customWidth="1"/>
    <col min="7688" max="7688" width="5.75" style="632" customWidth="1"/>
    <col min="7689" max="7936" width="10" style="632" hidden="1"/>
    <col min="7937" max="7937" width="2.5" style="632" customWidth="1"/>
    <col min="7938" max="7938" width="4.25" style="632" customWidth="1"/>
    <col min="7939" max="7939" width="28" style="632" customWidth="1"/>
    <col min="7940" max="7943" width="22.5" style="632" customWidth="1"/>
    <col min="7944" max="7944" width="5.75" style="632" customWidth="1"/>
    <col min="7945" max="8192" width="10" style="632" hidden="1"/>
    <col min="8193" max="8193" width="2.5" style="632" customWidth="1"/>
    <col min="8194" max="8194" width="4.25" style="632" customWidth="1"/>
    <col min="8195" max="8195" width="28" style="632" customWidth="1"/>
    <col min="8196" max="8199" width="22.5" style="632" customWidth="1"/>
    <col min="8200" max="8200" width="5.75" style="632" customWidth="1"/>
    <col min="8201" max="8448" width="10" style="632" hidden="1"/>
    <col min="8449" max="8449" width="2.5" style="632" customWidth="1"/>
    <col min="8450" max="8450" width="4.25" style="632" customWidth="1"/>
    <col min="8451" max="8451" width="28" style="632" customWidth="1"/>
    <col min="8452" max="8455" width="22.5" style="632" customWidth="1"/>
    <col min="8456" max="8456" width="5.75" style="632" customWidth="1"/>
    <col min="8457" max="8704" width="10" style="632" hidden="1"/>
    <col min="8705" max="8705" width="2.5" style="632" customWidth="1"/>
    <col min="8706" max="8706" width="4.25" style="632" customWidth="1"/>
    <col min="8707" max="8707" width="28" style="632" customWidth="1"/>
    <col min="8708" max="8711" width="22.5" style="632" customWidth="1"/>
    <col min="8712" max="8712" width="5.75" style="632" customWidth="1"/>
    <col min="8713" max="8960" width="10" style="632" hidden="1"/>
    <col min="8961" max="8961" width="2.5" style="632" customWidth="1"/>
    <col min="8962" max="8962" width="4.25" style="632" customWidth="1"/>
    <col min="8963" max="8963" width="28" style="632" customWidth="1"/>
    <col min="8964" max="8967" width="22.5" style="632" customWidth="1"/>
    <col min="8968" max="8968" width="5.75" style="632" customWidth="1"/>
    <col min="8969" max="9216" width="10" style="632" hidden="1"/>
    <col min="9217" max="9217" width="2.5" style="632" customWidth="1"/>
    <col min="9218" max="9218" width="4.25" style="632" customWidth="1"/>
    <col min="9219" max="9219" width="28" style="632" customWidth="1"/>
    <col min="9220" max="9223" width="22.5" style="632" customWidth="1"/>
    <col min="9224" max="9224" width="5.75" style="632" customWidth="1"/>
    <col min="9225" max="9472" width="10" style="632" hidden="1"/>
    <col min="9473" max="9473" width="2.5" style="632" customWidth="1"/>
    <col min="9474" max="9474" width="4.25" style="632" customWidth="1"/>
    <col min="9475" max="9475" width="28" style="632" customWidth="1"/>
    <col min="9476" max="9479" width="22.5" style="632" customWidth="1"/>
    <col min="9480" max="9480" width="5.75" style="632" customWidth="1"/>
    <col min="9481" max="9728" width="10" style="632" hidden="1"/>
    <col min="9729" max="9729" width="2.5" style="632" customWidth="1"/>
    <col min="9730" max="9730" width="4.25" style="632" customWidth="1"/>
    <col min="9731" max="9731" width="28" style="632" customWidth="1"/>
    <col min="9732" max="9735" width="22.5" style="632" customWidth="1"/>
    <col min="9736" max="9736" width="5.75" style="632" customWidth="1"/>
    <col min="9737" max="9984" width="10" style="632" hidden="1"/>
    <col min="9985" max="9985" width="2.5" style="632" customWidth="1"/>
    <col min="9986" max="9986" width="4.25" style="632" customWidth="1"/>
    <col min="9987" max="9987" width="28" style="632" customWidth="1"/>
    <col min="9988" max="9991" width="22.5" style="632" customWidth="1"/>
    <col min="9992" max="9992" width="5.75" style="632" customWidth="1"/>
    <col min="9993" max="10240" width="10" style="632" hidden="1"/>
    <col min="10241" max="10241" width="2.5" style="632" customWidth="1"/>
    <col min="10242" max="10242" width="4.25" style="632" customWidth="1"/>
    <col min="10243" max="10243" width="28" style="632" customWidth="1"/>
    <col min="10244" max="10247" width="22.5" style="632" customWidth="1"/>
    <col min="10248" max="10248" width="5.75" style="632" customWidth="1"/>
    <col min="10249" max="10496" width="10" style="632" hidden="1"/>
    <col min="10497" max="10497" width="2.5" style="632" customWidth="1"/>
    <col min="10498" max="10498" width="4.25" style="632" customWidth="1"/>
    <col min="10499" max="10499" width="28" style="632" customWidth="1"/>
    <col min="10500" max="10503" width="22.5" style="632" customWidth="1"/>
    <col min="10504" max="10504" width="5.75" style="632" customWidth="1"/>
    <col min="10505" max="10752" width="10" style="632" hidden="1"/>
    <col min="10753" max="10753" width="2.5" style="632" customWidth="1"/>
    <col min="10754" max="10754" width="4.25" style="632" customWidth="1"/>
    <col min="10755" max="10755" width="28" style="632" customWidth="1"/>
    <col min="10756" max="10759" width="22.5" style="632" customWidth="1"/>
    <col min="10760" max="10760" width="5.75" style="632" customWidth="1"/>
    <col min="10761" max="11008" width="10" style="632" hidden="1"/>
    <col min="11009" max="11009" width="2.5" style="632" customWidth="1"/>
    <col min="11010" max="11010" width="4.25" style="632" customWidth="1"/>
    <col min="11011" max="11011" width="28" style="632" customWidth="1"/>
    <col min="11012" max="11015" width="22.5" style="632" customWidth="1"/>
    <col min="11016" max="11016" width="5.75" style="632" customWidth="1"/>
    <col min="11017" max="11264" width="10" style="632" hidden="1"/>
    <col min="11265" max="11265" width="2.5" style="632" customWidth="1"/>
    <col min="11266" max="11266" width="4.25" style="632" customWidth="1"/>
    <col min="11267" max="11267" width="28" style="632" customWidth="1"/>
    <col min="11268" max="11271" width="22.5" style="632" customWidth="1"/>
    <col min="11272" max="11272" width="5.75" style="632" customWidth="1"/>
    <col min="11273" max="11520" width="10" style="632" hidden="1"/>
    <col min="11521" max="11521" width="2.5" style="632" customWidth="1"/>
    <col min="11522" max="11522" width="4.25" style="632" customWidth="1"/>
    <col min="11523" max="11523" width="28" style="632" customWidth="1"/>
    <col min="11524" max="11527" width="22.5" style="632" customWidth="1"/>
    <col min="11528" max="11528" width="5.75" style="632" customWidth="1"/>
    <col min="11529" max="11776" width="10" style="632" hidden="1"/>
    <col min="11777" max="11777" width="2.5" style="632" customWidth="1"/>
    <col min="11778" max="11778" width="4.25" style="632" customWidth="1"/>
    <col min="11779" max="11779" width="28" style="632" customWidth="1"/>
    <col min="11780" max="11783" width="22.5" style="632" customWidth="1"/>
    <col min="11784" max="11784" width="5.75" style="632" customWidth="1"/>
    <col min="11785" max="12032" width="10" style="632" hidden="1"/>
    <col min="12033" max="12033" width="2.5" style="632" customWidth="1"/>
    <col min="12034" max="12034" width="4.25" style="632" customWidth="1"/>
    <col min="12035" max="12035" width="28" style="632" customWidth="1"/>
    <col min="12036" max="12039" width="22.5" style="632" customWidth="1"/>
    <col min="12040" max="12040" width="5.75" style="632" customWidth="1"/>
    <col min="12041" max="12288" width="10" style="632" hidden="1"/>
    <col min="12289" max="12289" width="2.5" style="632" customWidth="1"/>
    <col min="12290" max="12290" width="4.25" style="632" customWidth="1"/>
    <col min="12291" max="12291" width="28" style="632" customWidth="1"/>
    <col min="12292" max="12295" width="22.5" style="632" customWidth="1"/>
    <col min="12296" max="12296" width="5.75" style="632" customWidth="1"/>
    <col min="12297" max="12544" width="10" style="632" hidden="1"/>
    <col min="12545" max="12545" width="2.5" style="632" customWidth="1"/>
    <col min="12546" max="12546" width="4.25" style="632" customWidth="1"/>
    <col min="12547" max="12547" width="28" style="632" customWidth="1"/>
    <col min="12548" max="12551" width="22.5" style="632" customWidth="1"/>
    <col min="12552" max="12552" width="5.75" style="632" customWidth="1"/>
    <col min="12553" max="12800" width="10" style="632" hidden="1"/>
    <col min="12801" max="12801" width="2.5" style="632" customWidth="1"/>
    <col min="12802" max="12802" width="4.25" style="632" customWidth="1"/>
    <col min="12803" max="12803" width="28" style="632" customWidth="1"/>
    <col min="12804" max="12807" width="22.5" style="632" customWidth="1"/>
    <col min="12808" max="12808" width="5.75" style="632" customWidth="1"/>
    <col min="12809" max="13056" width="10" style="632" hidden="1"/>
    <col min="13057" max="13057" width="2.5" style="632" customWidth="1"/>
    <col min="13058" max="13058" width="4.25" style="632" customWidth="1"/>
    <col min="13059" max="13059" width="28" style="632" customWidth="1"/>
    <col min="13060" max="13063" width="22.5" style="632" customWidth="1"/>
    <col min="13064" max="13064" width="5.75" style="632" customWidth="1"/>
    <col min="13065" max="13312" width="10" style="632" hidden="1"/>
    <col min="13313" max="13313" width="2.5" style="632" customWidth="1"/>
    <col min="13314" max="13314" width="4.25" style="632" customWidth="1"/>
    <col min="13315" max="13315" width="28" style="632" customWidth="1"/>
    <col min="13316" max="13319" width="22.5" style="632" customWidth="1"/>
    <col min="13320" max="13320" width="5.75" style="632" customWidth="1"/>
    <col min="13321" max="13568" width="10" style="632" hidden="1"/>
    <col min="13569" max="13569" width="2.5" style="632" customWidth="1"/>
    <col min="13570" max="13570" width="4.25" style="632" customWidth="1"/>
    <col min="13571" max="13571" width="28" style="632" customWidth="1"/>
    <col min="13572" max="13575" width="22.5" style="632" customWidth="1"/>
    <col min="13576" max="13576" width="5.75" style="632" customWidth="1"/>
    <col min="13577" max="13824" width="10" style="632" hidden="1"/>
    <col min="13825" max="13825" width="2.5" style="632" customWidth="1"/>
    <col min="13826" max="13826" width="4.25" style="632" customWidth="1"/>
    <col min="13827" max="13827" width="28" style="632" customWidth="1"/>
    <col min="13828" max="13831" width="22.5" style="632" customWidth="1"/>
    <col min="13832" max="13832" width="5.75" style="632" customWidth="1"/>
    <col min="13833" max="14080" width="10" style="632" hidden="1"/>
    <col min="14081" max="14081" width="2.5" style="632" customWidth="1"/>
    <col min="14082" max="14082" width="4.25" style="632" customWidth="1"/>
    <col min="14083" max="14083" width="28" style="632" customWidth="1"/>
    <col min="14084" max="14087" width="22.5" style="632" customWidth="1"/>
    <col min="14088" max="14088" width="5.75" style="632" customWidth="1"/>
    <col min="14089" max="14336" width="10" style="632" hidden="1"/>
    <col min="14337" max="14337" width="2.5" style="632" customWidth="1"/>
    <col min="14338" max="14338" width="4.25" style="632" customWidth="1"/>
    <col min="14339" max="14339" width="28" style="632" customWidth="1"/>
    <col min="14340" max="14343" width="22.5" style="632" customWidth="1"/>
    <col min="14344" max="14344" width="5.75" style="632" customWidth="1"/>
    <col min="14345" max="14592" width="10" style="632" hidden="1"/>
    <col min="14593" max="14593" width="2.5" style="632" customWidth="1"/>
    <col min="14594" max="14594" width="4.25" style="632" customWidth="1"/>
    <col min="14595" max="14595" width="28" style="632" customWidth="1"/>
    <col min="14596" max="14599" width="22.5" style="632" customWidth="1"/>
    <col min="14600" max="14600" width="5.75" style="632" customWidth="1"/>
    <col min="14601" max="14848" width="10" style="632" hidden="1"/>
    <col min="14849" max="14849" width="2.5" style="632" customWidth="1"/>
    <col min="14850" max="14850" width="4.25" style="632" customWidth="1"/>
    <col min="14851" max="14851" width="28" style="632" customWidth="1"/>
    <col min="14852" max="14855" width="22.5" style="632" customWidth="1"/>
    <col min="14856" max="14856" width="5.75" style="632" customWidth="1"/>
    <col min="14857" max="15104" width="10" style="632" hidden="1"/>
    <col min="15105" max="15105" width="2.5" style="632" customWidth="1"/>
    <col min="15106" max="15106" width="4.25" style="632" customWidth="1"/>
    <col min="15107" max="15107" width="28" style="632" customWidth="1"/>
    <col min="15108" max="15111" width="22.5" style="632" customWidth="1"/>
    <col min="15112" max="15112" width="5.75" style="632" customWidth="1"/>
    <col min="15113" max="15360" width="10" style="632" hidden="1"/>
    <col min="15361" max="15361" width="2.5" style="632" customWidth="1"/>
    <col min="15362" max="15362" width="4.25" style="632" customWidth="1"/>
    <col min="15363" max="15363" width="28" style="632" customWidth="1"/>
    <col min="15364" max="15367" width="22.5" style="632" customWidth="1"/>
    <col min="15368" max="15368" width="5.75" style="632" customWidth="1"/>
    <col min="15369" max="15616" width="10" style="632" hidden="1"/>
    <col min="15617" max="15617" width="2.5" style="632" customWidth="1"/>
    <col min="15618" max="15618" width="4.25" style="632" customWidth="1"/>
    <col min="15619" max="15619" width="28" style="632" customWidth="1"/>
    <col min="15620" max="15623" width="22.5" style="632" customWidth="1"/>
    <col min="15624" max="15624" width="5.75" style="632" customWidth="1"/>
    <col min="15625" max="15872" width="10" style="632" hidden="1"/>
    <col min="15873" max="15873" width="2.5" style="632" customWidth="1"/>
    <col min="15874" max="15874" width="4.25" style="632" customWidth="1"/>
    <col min="15875" max="15875" width="28" style="632" customWidth="1"/>
    <col min="15876" max="15879" width="22.5" style="632" customWidth="1"/>
    <col min="15880" max="15880" width="5.75" style="632" customWidth="1"/>
    <col min="15881" max="16128" width="10" style="632" hidden="1"/>
    <col min="16129" max="16129" width="2.5" style="632" customWidth="1"/>
    <col min="16130" max="16130" width="4.25" style="632" customWidth="1"/>
    <col min="16131" max="16131" width="28" style="632" customWidth="1"/>
    <col min="16132" max="16135" width="22.5" style="632" customWidth="1"/>
    <col min="16136" max="16136" width="5.75" style="632" customWidth="1"/>
    <col min="16137" max="16384" width="10" style="632" hidden="1"/>
  </cols>
  <sheetData>
    <row r="1" spans="2:8" ht="11.25" customHeight="1">
      <c r="B1" s="629"/>
      <c r="C1" s="925"/>
      <c r="D1" s="926"/>
      <c r="E1" s="926"/>
      <c r="F1" s="630"/>
      <c r="G1" s="631"/>
    </row>
    <row r="2" spans="2:8" ht="24" customHeight="1" thickBot="1">
      <c r="B2" s="629"/>
      <c r="C2" s="927" t="str">
        <f>"AGENDA 2025"&amp;" - "&amp;CARATULA!E32&amp;" - "&amp;CARATULA!E33</f>
        <v xml:space="preserve">AGENDA 2025 -  - </v>
      </c>
      <c r="D2" s="927"/>
      <c r="E2" s="928"/>
      <c r="F2" s="927"/>
      <c r="G2" s="927"/>
      <c r="H2" s="633"/>
    </row>
    <row r="3" spans="2:8" ht="33.75" customHeight="1" thickTop="1">
      <c r="B3" s="629"/>
      <c r="C3" s="929">
        <f ca="1">TODAY()</f>
        <v>45952</v>
      </c>
      <c r="D3" s="930"/>
      <c r="E3" s="931" t="s">
        <v>436</v>
      </c>
      <c r="F3" s="934">
        <v>45658</v>
      </c>
      <c r="G3" s="935"/>
      <c r="H3" s="633"/>
    </row>
    <row r="4" spans="2:8" ht="31.5" customHeight="1">
      <c r="B4" s="629"/>
      <c r="C4" s="634">
        <f ca="1">IFERROR(VLOOKUP($C$3,$C$7:$G$736,2)," ")</f>
        <v>0</v>
      </c>
      <c r="D4" s="635">
        <f ca="1">IFERROR(VLOOKUP($C$3,$C$7:$G$736,3)," ")</f>
        <v>0</v>
      </c>
      <c r="E4" s="932"/>
      <c r="F4" s="634">
        <f ca="1">IFERROR(VLOOKUP($F$3,C$7:G$736,2)," ")</f>
        <v>0</v>
      </c>
      <c r="G4" s="635">
        <f ca="1">IFERROR(VLOOKUP($F$3,C$7:G$736,3)," ")</f>
        <v>0</v>
      </c>
      <c r="H4" s="923"/>
    </row>
    <row r="5" spans="2:8" ht="37.5" customHeight="1" thickBot="1">
      <c r="B5" s="629"/>
      <c r="C5" s="636">
        <f ca="1">IFERROR(VLOOKUP($C$3,$C$7:$G$736,4)," ")</f>
        <v>0</v>
      </c>
      <c r="D5" s="637">
        <f ca="1">IFERROR(VLOOKUP($C$3,$C$7:$G$736,5)," ")</f>
        <v>0</v>
      </c>
      <c r="E5" s="933"/>
      <c r="F5" s="636">
        <f ca="1">IFERROR(VLOOKUP($F$3,C$7:G$736,4)," ")</f>
        <v>0</v>
      </c>
      <c r="G5" s="637">
        <f ca="1">IFERROR(VLOOKUP($F$3,C$7:G$736,5)," ")</f>
        <v>0</v>
      </c>
      <c r="H5" s="924"/>
    </row>
    <row r="6" spans="2:8" ht="26.25" customHeight="1" thickTop="1">
      <c r="B6" s="638"/>
      <c r="C6" s="660" t="s">
        <v>437</v>
      </c>
      <c r="D6" s="661" t="s">
        <v>438</v>
      </c>
      <c r="E6" s="662" t="s">
        <v>439</v>
      </c>
      <c r="F6" s="663" t="s">
        <v>440</v>
      </c>
      <c r="G6" s="664" t="s">
        <v>441</v>
      </c>
      <c r="H6" s="924"/>
    </row>
    <row r="7" spans="2:8" ht="21.75" customHeight="1">
      <c r="C7" s="658">
        <f ca="1">DATE(YEAR(TODAY()),1,1)</f>
        <v>45658</v>
      </c>
      <c r="D7" s="640"/>
      <c r="E7" s="641"/>
      <c r="F7" s="641"/>
      <c r="G7" s="642"/>
      <c r="H7" s="924"/>
    </row>
    <row r="8" spans="2:8" ht="21.75" customHeight="1">
      <c r="C8" s="658">
        <f t="shared" ref="C8:C71" ca="1" si="0">C7+1</f>
        <v>45659</v>
      </c>
      <c r="D8" s="643"/>
      <c r="E8" s="644"/>
      <c r="F8" s="644"/>
      <c r="G8" s="645"/>
      <c r="H8" s="924"/>
    </row>
    <row r="9" spans="2:8" ht="21.75" customHeight="1">
      <c r="C9" s="658">
        <f t="shared" ca="1" si="0"/>
        <v>45660</v>
      </c>
      <c r="D9" s="643"/>
      <c r="E9" s="644"/>
      <c r="F9" s="644"/>
      <c r="G9" s="645"/>
      <c r="H9" s="924"/>
    </row>
    <row r="10" spans="2:8" ht="21.75" customHeight="1">
      <c r="C10" s="658">
        <f t="shared" ca="1" si="0"/>
        <v>45661</v>
      </c>
      <c r="D10" s="643"/>
      <c r="E10" s="644"/>
      <c r="F10" s="646"/>
      <c r="G10" s="645"/>
      <c r="H10" s="924"/>
    </row>
    <row r="11" spans="2:8" ht="21.75" customHeight="1">
      <c r="C11" s="658">
        <f t="shared" ca="1" si="0"/>
        <v>45662</v>
      </c>
      <c r="D11" s="643"/>
      <c r="E11" s="644"/>
      <c r="F11" s="644"/>
      <c r="G11" s="645"/>
      <c r="H11" s="924"/>
    </row>
    <row r="12" spans="2:8" ht="21.75" customHeight="1">
      <c r="C12" s="658">
        <f t="shared" ca="1" si="0"/>
        <v>45663</v>
      </c>
      <c r="D12" s="643"/>
      <c r="E12" s="644"/>
      <c r="F12" s="644"/>
      <c r="G12" s="645"/>
      <c r="H12" s="924"/>
    </row>
    <row r="13" spans="2:8" ht="21.75" customHeight="1">
      <c r="C13" s="658">
        <f t="shared" ca="1" si="0"/>
        <v>45664</v>
      </c>
      <c r="D13" s="643"/>
      <c r="E13" s="644"/>
      <c r="F13" s="644"/>
      <c r="G13" s="645"/>
      <c r="H13" s="924"/>
    </row>
    <row r="14" spans="2:8" ht="21.75" customHeight="1">
      <c r="C14" s="658">
        <f t="shared" ca="1" si="0"/>
        <v>45665</v>
      </c>
      <c r="D14" s="643"/>
      <c r="E14" s="644"/>
      <c r="F14" s="644"/>
      <c r="G14" s="645"/>
      <c r="H14" s="924"/>
    </row>
    <row r="15" spans="2:8" ht="21.75" customHeight="1">
      <c r="C15" s="658">
        <f t="shared" ca="1" si="0"/>
        <v>45666</v>
      </c>
      <c r="D15" s="643"/>
      <c r="E15" s="644"/>
      <c r="F15" s="644"/>
      <c r="G15" s="645"/>
      <c r="H15" s="924"/>
    </row>
    <row r="16" spans="2:8" ht="21.75" customHeight="1">
      <c r="C16" s="658">
        <f t="shared" ca="1" si="0"/>
        <v>45667</v>
      </c>
      <c r="D16" s="643"/>
      <c r="E16" s="644"/>
      <c r="F16" s="644"/>
      <c r="G16" s="645"/>
      <c r="H16" s="924"/>
    </row>
    <row r="17" spans="1:8" ht="21.75" customHeight="1">
      <c r="C17" s="658">
        <f t="shared" ca="1" si="0"/>
        <v>45668</v>
      </c>
      <c r="D17" s="643"/>
      <c r="E17" s="644"/>
      <c r="F17" s="644"/>
      <c r="G17" s="645"/>
      <c r="H17" s="924"/>
    </row>
    <row r="18" spans="1:8" ht="21.75" customHeight="1">
      <c r="C18" s="658">
        <f t="shared" ca="1" si="0"/>
        <v>45669</v>
      </c>
      <c r="D18" s="643"/>
      <c r="E18" s="644"/>
      <c r="F18" s="644"/>
      <c r="G18" s="645"/>
      <c r="H18" s="924"/>
    </row>
    <row r="19" spans="1:8" ht="21.75" customHeight="1">
      <c r="C19" s="658">
        <f t="shared" ca="1" si="0"/>
        <v>45670</v>
      </c>
      <c r="D19" s="643"/>
      <c r="E19" s="644"/>
      <c r="F19" s="644"/>
      <c r="G19" s="645"/>
      <c r="H19" s="924"/>
    </row>
    <row r="20" spans="1:8" ht="21.75" customHeight="1">
      <c r="C20" s="658">
        <f t="shared" ca="1" si="0"/>
        <v>45671</v>
      </c>
      <c r="D20" s="643"/>
      <c r="E20" s="644"/>
      <c r="F20" s="644"/>
      <c r="G20" s="645"/>
      <c r="H20" s="924"/>
    </row>
    <row r="21" spans="1:8" ht="21.75" customHeight="1">
      <c r="C21" s="658">
        <f t="shared" ca="1" si="0"/>
        <v>45672</v>
      </c>
      <c r="D21" s="643"/>
      <c r="E21" s="644"/>
      <c r="F21" s="644"/>
      <c r="G21" s="645"/>
      <c r="H21" s="924"/>
    </row>
    <row r="22" spans="1:8" ht="21.75" customHeight="1">
      <c r="C22" s="658">
        <f t="shared" ca="1" si="0"/>
        <v>45673</v>
      </c>
      <c r="D22" s="643"/>
      <c r="E22" s="644"/>
      <c r="F22" s="644"/>
      <c r="G22" s="645"/>
      <c r="H22" s="924"/>
    </row>
    <row r="23" spans="1:8" s="649" customFormat="1" ht="21.75" customHeight="1">
      <c r="A23" s="648"/>
      <c r="B23" s="639"/>
      <c r="C23" s="658">
        <f t="shared" ca="1" si="0"/>
        <v>45674</v>
      </c>
      <c r="D23" s="643"/>
      <c r="E23" s="644"/>
      <c r="F23" s="644"/>
      <c r="G23" s="645"/>
      <c r="H23" s="924"/>
    </row>
    <row r="24" spans="1:8" ht="21.75" customHeight="1">
      <c r="C24" s="658">
        <f t="shared" ca="1" si="0"/>
        <v>45675</v>
      </c>
      <c r="D24" s="643"/>
      <c r="E24" s="644"/>
      <c r="F24" s="644"/>
      <c r="G24" s="645"/>
      <c r="H24" s="924"/>
    </row>
    <row r="25" spans="1:8" ht="21.75" customHeight="1">
      <c r="C25" s="658">
        <f t="shared" ca="1" si="0"/>
        <v>45676</v>
      </c>
      <c r="D25" s="643"/>
      <c r="E25" s="644"/>
      <c r="F25" s="644"/>
      <c r="G25" s="645"/>
      <c r="H25" s="924"/>
    </row>
    <row r="26" spans="1:8" ht="21.75" customHeight="1">
      <c r="C26" s="658">
        <f t="shared" ca="1" si="0"/>
        <v>45677</v>
      </c>
      <c r="D26" s="643"/>
      <c r="E26" s="644"/>
      <c r="F26" s="644"/>
      <c r="G26" s="645"/>
      <c r="H26" s="924"/>
    </row>
    <row r="27" spans="1:8" ht="21.75" customHeight="1">
      <c r="C27" s="658">
        <f t="shared" ca="1" si="0"/>
        <v>45678</v>
      </c>
      <c r="D27" s="643"/>
      <c r="E27" s="644"/>
      <c r="F27" s="644"/>
      <c r="G27" s="645"/>
      <c r="H27" s="924"/>
    </row>
    <row r="28" spans="1:8" ht="21.75" customHeight="1">
      <c r="C28" s="658">
        <f t="shared" ca="1" si="0"/>
        <v>45679</v>
      </c>
      <c r="D28" s="643"/>
      <c r="E28" s="644"/>
      <c r="F28" s="644"/>
      <c r="G28" s="645"/>
      <c r="H28" s="924"/>
    </row>
    <row r="29" spans="1:8" ht="21.75" customHeight="1">
      <c r="C29" s="658">
        <f t="shared" ca="1" si="0"/>
        <v>45680</v>
      </c>
      <c r="D29" s="643"/>
      <c r="E29" s="644"/>
      <c r="F29" s="644"/>
      <c r="G29" s="645"/>
      <c r="H29" s="924"/>
    </row>
    <row r="30" spans="1:8" ht="21.75" customHeight="1">
      <c r="C30" s="658">
        <f t="shared" ca="1" si="0"/>
        <v>45681</v>
      </c>
      <c r="D30" s="643"/>
      <c r="E30" s="644"/>
      <c r="F30" s="644"/>
      <c r="G30" s="645"/>
      <c r="H30" s="924"/>
    </row>
    <row r="31" spans="1:8" ht="21.75" customHeight="1">
      <c r="C31" s="658">
        <f t="shared" ca="1" si="0"/>
        <v>45682</v>
      </c>
      <c r="D31" s="643"/>
      <c r="E31" s="644"/>
      <c r="F31" s="644"/>
      <c r="G31" s="645"/>
      <c r="H31" s="924"/>
    </row>
    <row r="32" spans="1:8" ht="21.75" customHeight="1">
      <c r="C32" s="658">
        <f t="shared" ca="1" si="0"/>
        <v>45683</v>
      </c>
      <c r="D32" s="643"/>
      <c r="E32" s="644"/>
      <c r="F32" s="644"/>
      <c r="G32" s="645"/>
      <c r="H32" s="924"/>
    </row>
    <row r="33" spans="1:16136" ht="21.75" customHeight="1">
      <c r="C33" s="658">
        <f t="shared" ca="1" si="0"/>
        <v>45684</v>
      </c>
      <c r="D33" s="643"/>
      <c r="E33" s="644"/>
      <c r="F33" s="644"/>
      <c r="G33" s="645"/>
      <c r="H33" s="924"/>
    </row>
    <row r="34" spans="1:16136" ht="21.75" customHeight="1">
      <c r="C34" s="658">
        <f t="shared" ca="1" si="0"/>
        <v>45685</v>
      </c>
      <c r="D34" s="643"/>
      <c r="E34" s="644"/>
      <c r="F34" s="644"/>
      <c r="G34" s="645"/>
      <c r="H34" s="924"/>
    </row>
    <row r="35" spans="1:16136" ht="21.75" customHeight="1">
      <c r="C35" s="658">
        <f t="shared" ca="1" si="0"/>
        <v>45686</v>
      </c>
      <c r="D35" s="643"/>
      <c r="E35" s="644"/>
      <c r="F35" s="644"/>
      <c r="G35" s="645"/>
      <c r="H35" s="924"/>
    </row>
    <row r="36" spans="1:16136" ht="21.75" customHeight="1">
      <c r="C36" s="658">
        <f t="shared" ca="1" si="0"/>
        <v>45687</v>
      </c>
      <c r="D36" s="643"/>
      <c r="E36" s="644"/>
      <c r="F36" s="644"/>
      <c r="G36" s="645"/>
      <c r="H36" s="924"/>
    </row>
    <row r="37" spans="1:16136" ht="21.75" customHeight="1">
      <c r="C37" s="658">
        <f t="shared" ca="1" si="0"/>
        <v>45688</v>
      </c>
      <c r="D37" s="643"/>
      <c r="E37" s="644"/>
      <c r="F37" s="644"/>
      <c r="G37" s="645"/>
      <c r="H37" s="924"/>
    </row>
    <row r="38" spans="1:16136" s="650" customFormat="1" ht="21.75" customHeight="1">
      <c r="A38" s="648"/>
      <c r="B38" s="639"/>
      <c r="C38" s="658">
        <f t="shared" ca="1" si="0"/>
        <v>45689</v>
      </c>
      <c r="D38" s="643"/>
      <c r="E38" s="644"/>
      <c r="F38" s="644"/>
      <c r="G38" s="645"/>
      <c r="H38" s="924"/>
      <c r="I38" s="649"/>
      <c r="J38" s="649"/>
      <c r="K38" s="649"/>
      <c r="L38" s="649"/>
      <c r="M38" s="649"/>
      <c r="N38" s="649"/>
      <c r="O38" s="649"/>
      <c r="P38" s="649"/>
      <c r="Q38" s="649"/>
      <c r="R38" s="649"/>
      <c r="S38" s="649"/>
      <c r="T38" s="649"/>
      <c r="U38" s="649"/>
      <c r="V38" s="649"/>
      <c r="W38" s="649"/>
      <c r="X38" s="649"/>
      <c r="Y38" s="649"/>
      <c r="Z38" s="649"/>
      <c r="AA38" s="649"/>
      <c r="AB38" s="649"/>
      <c r="AC38" s="649"/>
      <c r="AD38" s="649"/>
      <c r="AE38" s="649"/>
      <c r="AF38" s="649"/>
      <c r="AG38" s="649"/>
      <c r="AH38" s="649"/>
      <c r="AI38" s="649"/>
      <c r="AJ38" s="649"/>
      <c r="AK38" s="649"/>
      <c r="AL38" s="649"/>
      <c r="AM38" s="649"/>
      <c r="AN38" s="649"/>
      <c r="AO38" s="649"/>
      <c r="AP38" s="649"/>
      <c r="AQ38" s="649"/>
      <c r="AR38" s="649"/>
      <c r="AS38" s="649"/>
      <c r="AT38" s="649"/>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649"/>
      <c r="CC38" s="649"/>
      <c r="CD38" s="649"/>
      <c r="CE38" s="649"/>
      <c r="CF38" s="649"/>
      <c r="CG38" s="649"/>
      <c r="CH38" s="649"/>
      <c r="CI38" s="649"/>
      <c r="CJ38" s="649"/>
      <c r="CK38" s="649"/>
      <c r="CL38" s="649"/>
      <c r="CM38" s="649"/>
      <c r="CN38" s="649"/>
      <c r="CO38" s="649"/>
      <c r="CP38" s="649"/>
      <c r="CQ38" s="649"/>
      <c r="CR38" s="649"/>
      <c r="CS38" s="649"/>
      <c r="CT38" s="649"/>
      <c r="CU38" s="649"/>
      <c r="CV38" s="649"/>
      <c r="CW38" s="649"/>
      <c r="CX38" s="649"/>
      <c r="CY38" s="649"/>
      <c r="CZ38" s="649"/>
      <c r="DA38" s="649"/>
      <c r="DB38" s="649"/>
      <c r="DC38" s="649"/>
      <c r="DD38" s="649"/>
      <c r="DE38" s="649"/>
      <c r="DF38" s="649"/>
      <c r="DG38" s="649"/>
      <c r="DH38" s="649"/>
      <c r="DI38" s="649"/>
      <c r="DJ38" s="649"/>
      <c r="DK38" s="649"/>
      <c r="DL38" s="649"/>
      <c r="DM38" s="649"/>
      <c r="DN38" s="649"/>
      <c r="DO38" s="649"/>
      <c r="DP38" s="649"/>
      <c r="DQ38" s="649"/>
      <c r="DR38" s="649"/>
      <c r="DS38" s="649"/>
      <c r="DT38" s="649"/>
      <c r="DU38" s="649"/>
      <c r="DV38" s="649"/>
      <c r="DW38" s="649"/>
      <c r="DX38" s="649"/>
      <c r="DY38" s="649"/>
      <c r="DZ38" s="649"/>
      <c r="EA38" s="649"/>
      <c r="EB38" s="649"/>
      <c r="EC38" s="649"/>
      <c r="ED38" s="649"/>
      <c r="EE38" s="649"/>
      <c r="EF38" s="649"/>
      <c r="EG38" s="649"/>
      <c r="EH38" s="649"/>
      <c r="EI38" s="649"/>
      <c r="EJ38" s="649"/>
      <c r="EK38" s="649"/>
      <c r="EL38" s="649"/>
      <c r="EM38" s="649"/>
      <c r="EN38" s="649"/>
      <c r="EO38" s="649"/>
      <c r="EP38" s="649"/>
      <c r="EQ38" s="649"/>
      <c r="ER38" s="649"/>
      <c r="ES38" s="649"/>
      <c r="ET38" s="649"/>
      <c r="EU38" s="649"/>
      <c r="EV38" s="649"/>
      <c r="EW38" s="649"/>
      <c r="EX38" s="649"/>
      <c r="EY38" s="649"/>
      <c r="EZ38" s="649"/>
      <c r="FA38" s="649"/>
      <c r="FB38" s="649"/>
      <c r="FC38" s="649"/>
      <c r="FD38" s="649"/>
      <c r="FE38" s="649"/>
      <c r="FF38" s="649"/>
      <c r="FG38" s="649"/>
      <c r="FH38" s="649"/>
      <c r="FI38" s="649"/>
      <c r="FJ38" s="649"/>
      <c r="FK38" s="649"/>
      <c r="FL38" s="649"/>
      <c r="FM38" s="649"/>
      <c r="FN38" s="649"/>
      <c r="FO38" s="649"/>
      <c r="FP38" s="649"/>
      <c r="FQ38" s="649"/>
      <c r="FR38" s="649"/>
      <c r="FS38" s="649"/>
      <c r="FT38" s="649"/>
      <c r="FU38" s="649"/>
      <c r="FV38" s="649"/>
      <c r="FW38" s="649"/>
      <c r="FX38" s="649"/>
      <c r="FY38" s="649"/>
      <c r="FZ38" s="649"/>
      <c r="GA38" s="649"/>
      <c r="GB38" s="649"/>
      <c r="GC38" s="649"/>
      <c r="GD38" s="649"/>
      <c r="GE38" s="649"/>
      <c r="GF38" s="649"/>
      <c r="GG38" s="649"/>
      <c r="GH38" s="649"/>
      <c r="GI38" s="649"/>
      <c r="GJ38" s="649"/>
      <c r="GK38" s="649"/>
      <c r="GL38" s="649"/>
      <c r="GM38" s="649"/>
      <c r="GN38" s="649"/>
      <c r="GO38" s="649"/>
      <c r="GP38" s="649"/>
      <c r="GQ38" s="649"/>
      <c r="GR38" s="649"/>
      <c r="GS38" s="649"/>
      <c r="GT38" s="649"/>
      <c r="GU38" s="649"/>
      <c r="GV38" s="649"/>
      <c r="GW38" s="649"/>
      <c r="GX38" s="649"/>
      <c r="GY38" s="649"/>
      <c r="GZ38" s="649"/>
      <c r="HA38" s="649"/>
      <c r="HB38" s="649"/>
      <c r="HC38" s="649"/>
      <c r="HD38" s="649"/>
      <c r="HE38" s="649"/>
      <c r="HF38" s="649"/>
      <c r="HG38" s="649"/>
      <c r="HH38" s="649"/>
      <c r="HI38" s="649"/>
      <c r="HJ38" s="649"/>
      <c r="HK38" s="649"/>
      <c r="HL38" s="649"/>
      <c r="HM38" s="649"/>
      <c r="HN38" s="649"/>
      <c r="HO38" s="649"/>
      <c r="HP38" s="649"/>
      <c r="HQ38" s="649"/>
      <c r="HR38" s="649"/>
      <c r="HS38" s="649"/>
      <c r="HT38" s="649"/>
      <c r="HU38" s="649"/>
      <c r="HV38" s="649"/>
      <c r="HW38" s="649"/>
      <c r="HX38" s="649"/>
      <c r="HY38" s="649"/>
      <c r="HZ38" s="649"/>
      <c r="IA38" s="649"/>
      <c r="IB38" s="649"/>
      <c r="IC38" s="649"/>
      <c r="ID38" s="649"/>
      <c r="IE38" s="649"/>
      <c r="IF38" s="649"/>
      <c r="IG38" s="649"/>
      <c r="IH38" s="649"/>
      <c r="II38" s="649"/>
      <c r="IJ38" s="649"/>
      <c r="IK38" s="649"/>
      <c r="IL38" s="649"/>
      <c r="IM38" s="649"/>
      <c r="IN38" s="649"/>
      <c r="IO38" s="649"/>
      <c r="IP38" s="649"/>
      <c r="IQ38" s="649"/>
      <c r="IR38" s="649"/>
      <c r="IS38" s="649"/>
      <c r="IT38" s="649"/>
      <c r="IU38" s="649"/>
      <c r="IV38" s="649"/>
      <c r="IW38" s="649"/>
      <c r="IX38" s="649"/>
      <c r="IY38" s="649"/>
      <c r="IZ38" s="649"/>
      <c r="JA38" s="649"/>
      <c r="JB38" s="649"/>
      <c r="JC38" s="649"/>
      <c r="JD38" s="649"/>
      <c r="JE38" s="649"/>
      <c r="JF38" s="649"/>
      <c r="JG38" s="649"/>
      <c r="JH38" s="649"/>
      <c r="JI38" s="649"/>
      <c r="JJ38" s="649"/>
      <c r="JK38" s="649"/>
      <c r="JL38" s="649"/>
      <c r="JM38" s="649"/>
      <c r="JN38" s="649"/>
      <c r="JO38" s="649"/>
      <c r="JP38" s="649"/>
      <c r="JQ38" s="649"/>
      <c r="JR38" s="649"/>
      <c r="JS38" s="649"/>
      <c r="JT38" s="649"/>
      <c r="JU38" s="649"/>
      <c r="JV38" s="649"/>
      <c r="JW38" s="649"/>
      <c r="JX38" s="649"/>
      <c r="JY38" s="649"/>
      <c r="JZ38" s="649"/>
      <c r="KA38" s="649"/>
      <c r="KB38" s="649"/>
      <c r="KC38" s="649"/>
      <c r="KD38" s="649"/>
      <c r="KE38" s="649"/>
      <c r="KF38" s="649"/>
      <c r="KG38" s="649"/>
      <c r="KH38" s="649"/>
      <c r="KI38" s="649"/>
      <c r="KJ38" s="649"/>
      <c r="KK38" s="649"/>
      <c r="KL38" s="649"/>
      <c r="KM38" s="649"/>
      <c r="KN38" s="649"/>
      <c r="KO38" s="649"/>
      <c r="KP38" s="649"/>
      <c r="KQ38" s="649"/>
      <c r="KR38" s="649"/>
      <c r="KS38" s="649"/>
      <c r="KT38" s="649"/>
      <c r="KU38" s="649"/>
      <c r="KV38" s="649"/>
      <c r="KW38" s="649"/>
      <c r="KX38" s="649"/>
      <c r="KY38" s="649"/>
      <c r="KZ38" s="649"/>
      <c r="LA38" s="649"/>
      <c r="LB38" s="649"/>
      <c r="LC38" s="649"/>
      <c r="LD38" s="649"/>
      <c r="LE38" s="649"/>
      <c r="LF38" s="649"/>
      <c r="LG38" s="649"/>
      <c r="LH38" s="649"/>
      <c r="LI38" s="649"/>
      <c r="LJ38" s="649"/>
      <c r="LK38" s="649"/>
      <c r="LL38" s="649"/>
      <c r="LM38" s="649"/>
      <c r="LN38" s="649"/>
      <c r="LO38" s="649"/>
      <c r="LP38" s="649"/>
      <c r="LQ38" s="649"/>
      <c r="LR38" s="649"/>
      <c r="LS38" s="649"/>
      <c r="LT38" s="649"/>
      <c r="LU38" s="649"/>
      <c r="LV38" s="649"/>
      <c r="LW38" s="649"/>
      <c r="LX38" s="649"/>
      <c r="LY38" s="649"/>
      <c r="LZ38" s="649"/>
      <c r="MA38" s="649"/>
      <c r="MB38" s="649"/>
      <c r="MC38" s="649"/>
      <c r="MD38" s="649"/>
      <c r="ME38" s="649"/>
      <c r="MF38" s="649"/>
      <c r="MG38" s="649"/>
      <c r="MH38" s="649"/>
      <c r="MI38" s="649"/>
      <c r="MJ38" s="649"/>
      <c r="MK38" s="649"/>
      <c r="ML38" s="649"/>
      <c r="MM38" s="649"/>
      <c r="MN38" s="649"/>
      <c r="MO38" s="649"/>
      <c r="MP38" s="649"/>
      <c r="MQ38" s="649"/>
      <c r="MR38" s="649"/>
      <c r="MS38" s="649"/>
      <c r="MT38" s="649"/>
      <c r="MU38" s="649"/>
      <c r="MV38" s="649"/>
      <c r="MW38" s="649"/>
      <c r="MX38" s="649"/>
      <c r="MY38" s="649"/>
      <c r="MZ38" s="649"/>
      <c r="NA38" s="649"/>
      <c r="NB38" s="649"/>
      <c r="NC38" s="649"/>
      <c r="ND38" s="649"/>
      <c r="NE38" s="649"/>
      <c r="NF38" s="649"/>
      <c r="NG38" s="649"/>
      <c r="NH38" s="649"/>
      <c r="NI38" s="649"/>
      <c r="NJ38" s="649"/>
      <c r="NK38" s="649"/>
      <c r="NL38" s="649"/>
      <c r="NM38" s="649"/>
      <c r="NN38" s="649"/>
      <c r="NO38" s="649"/>
      <c r="NP38" s="649"/>
      <c r="NQ38" s="649"/>
      <c r="NR38" s="649"/>
      <c r="NS38" s="649"/>
      <c r="NT38" s="649"/>
      <c r="NU38" s="649"/>
      <c r="NV38" s="649"/>
      <c r="NW38" s="649"/>
      <c r="NX38" s="649"/>
      <c r="NY38" s="649"/>
      <c r="NZ38" s="649"/>
      <c r="OA38" s="649"/>
      <c r="OB38" s="649"/>
      <c r="OC38" s="649"/>
      <c r="OD38" s="649"/>
      <c r="OE38" s="649"/>
      <c r="OF38" s="649"/>
      <c r="OG38" s="649"/>
      <c r="OH38" s="649"/>
      <c r="OI38" s="649"/>
      <c r="OJ38" s="649"/>
      <c r="OK38" s="649"/>
      <c r="OL38" s="649"/>
      <c r="OM38" s="649"/>
      <c r="ON38" s="649"/>
      <c r="OO38" s="649"/>
      <c r="OP38" s="649"/>
      <c r="OQ38" s="649"/>
      <c r="OR38" s="649"/>
      <c r="OS38" s="649"/>
      <c r="OT38" s="649"/>
      <c r="OU38" s="649"/>
      <c r="OV38" s="649"/>
      <c r="OW38" s="649"/>
      <c r="OX38" s="649"/>
      <c r="OY38" s="649"/>
      <c r="OZ38" s="649"/>
      <c r="PA38" s="649"/>
      <c r="PB38" s="649"/>
      <c r="PC38" s="649"/>
      <c r="PD38" s="649"/>
      <c r="PE38" s="649"/>
      <c r="PF38" s="649"/>
      <c r="PG38" s="649"/>
      <c r="PH38" s="649"/>
      <c r="PI38" s="649"/>
      <c r="PJ38" s="649"/>
      <c r="PK38" s="649"/>
      <c r="PL38" s="649"/>
      <c r="PM38" s="649"/>
      <c r="PN38" s="649"/>
      <c r="PO38" s="649"/>
      <c r="PP38" s="649"/>
      <c r="PQ38" s="649"/>
      <c r="PR38" s="649"/>
      <c r="PS38" s="649"/>
      <c r="PT38" s="649"/>
      <c r="PU38" s="649"/>
      <c r="PV38" s="649"/>
      <c r="PW38" s="649"/>
      <c r="PX38" s="649"/>
      <c r="PY38" s="649"/>
      <c r="PZ38" s="649"/>
      <c r="QA38" s="649"/>
      <c r="QB38" s="649"/>
      <c r="QC38" s="649"/>
      <c r="QD38" s="649"/>
      <c r="QE38" s="649"/>
      <c r="QF38" s="649"/>
      <c r="QG38" s="649"/>
      <c r="QH38" s="649"/>
      <c r="QI38" s="649"/>
      <c r="QJ38" s="649"/>
      <c r="QK38" s="649"/>
      <c r="QL38" s="649"/>
      <c r="QM38" s="649"/>
      <c r="QN38" s="649"/>
      <c r="QO38" s="649"/>
      <c r="QP38" s="649"/>
      <c r="QQ38" s="649"/>
      <c r="QR38" s="649"/>
      <c r="QS38" s="649"/>
      <c r="QT38" s="649"/>
      <c r="QU38" s="649"/>
      <c r="QV38" s="649"/>
      <c r="QW38" s="649"/>
      <c r="QX38" s="649"/>
      <c r="QY38" s="649"/>
      <c r="QZ38" s="649"/>
      <c r="RA38" s="649"/>
      <c r="RB38" s="649"/>
      <c r="RC38" s="649"/>
      <c r="RD38" s="649"/>
      <c r="RE38" s="649"/>
      <c r="RF38" s="649"/>
      <c r="RG38" s="649"/>
      <c r="RH38" s="649"/>
      <c r="RI38" s="649"/>
      <c r="RJ38" s="649"/>
      <c r="RK38" s="649"/>
      <c r="RL38" s="649"/>
      <c r="RM38" s="649"/>
      <c r="RN38" s="649"/>
      <c r="RO38" s="649"/>
      <c r="RP38" s="649"/>
      <c r="RQ38" s="649"/>
      <c r="RR38" s="649"/>
      <c r="RS38" s="649"/>
      <c r="RT38" s="649"/>
      <c r="RU38" s="649"/>
      <c r="RV38" s="649"/>
      <c r="RW38" s="649"/>
      <c r="RX38" s="649"/>
      <c r="RY38" s="649"/>
      <c r="RZ38" s="649"/>
      <c r="SA38" s="649"/>
      <c r="SB38" s="649"/>
      <c r="SC38" s="649"/>
      <c r="SD38" s="649"/>
      <c r="SE38" s="649"/>
      <c r="SF38" s="649"/>
      <c r="SG38" s="649"/>
      <c r="SH38" s="649"/>
      <c r="SI38" s="649"/>
      <c r="SJ38" s="649"/>
      <c r="SK38" s="649"/>
      <c r="SL38" s="649"/>
      <c r="SM38" s="649"/>
      <c r="SN38" s="649"/>
      <c r="SO38" s="649"/>
      <c r="SP38" s="649"/>
      <c r="SQ38" s="649"/>
      <c r="SR38" s="649"/>
      <c r="SS38" s="649"/>
      <c r="ST38" s="649"/>
      <c r="SU38" s="649"/>
      <c r="SV38" s="649"/>
      <c r="SW38" s="649"/>
      <c r="SX38" s="649"/>
      <c r="SY38" s="649"/>
      <c r="SZ38" s="649"/>
      <c r="TA38" s="649"/>
      <c r="TB38" s="649"/>
      <c r="TC38" s="649"/>
      <c r="TD38" s="649"/>
      <c r="TE38" s="649"/>
      <c r="TF38" s="649"/>
      <c r="TG38" s="649"/>
      <c r="TH38" s="649"/>
      <c r="TI38" s="649"/>
      <c r="TJ38" s="649"/>
      <c r="TK38" s="649"/>
      <c r="TL38" s="649"/>
      <c r="TM38" s="649"/>
      <c r="TN38" s="649"/>
      <c r="TO38" s="649"/>
      <c r="TP38" s="649"/>
      <c r="TQ38" s="649"/>
      <c r="TR38" s="649"/>
      <c r="TS38" s="649"/>
      <c r="TT38" s="649"/>
      <c r="TU38" s="649"/>
      <c r="TV38" s="649"/>
      <c r="TW38" s="649"/>
      <c r="TX38" s="649"/>
      <c r="TY38" s="649"/>
      <c r="TZ38" s="649"/>
      <c r="UA38" s="649"/>
      <c r="UB38" s="649"/>
      <c r="UC38" s="649"/>
      <c r="UD38" s="649"/>
      <c r="UE38" s="649"/>
      <c r="UF38" s="649"/>
      <c r="UG38" s="649"/>
      <c r="UH38" s="649"/>
      <c r="UI38" s="649"/>
      <c r="UJ38" s="649"/>
      <c r="UK38" s="649"/>
      <c r="UL38" s="649"/>
      <c r="UM38" s="649"/>
      <c r="UN38" s="649"/>
      <c r="UO38" s="649"/>
      <c r="UP38" s="649"/>
      <c r="UQ38" s="649"/>
      <c r="UR38" s="649"/>
      <c r="US38" s="649"/>
      <c r="UT38" s="649"/>
      <c r="UU38" s="649"/>
      <c r="UV38" s="649"/>
      <c r="UW38" s="649"/>
      <c r="UX38" s="649"/>
      <c r="UY38" s="649"/>
      <c r="UZ38" s="649"/>
      <c r="VA38" s="649"/>
      <c r="VB38" s="649"/>
      <c r="VC38" s="649"/>
      <c r="VD38" s="649"/>
      <c r="VE38" s="649"/>
      <c r="VF38" s="649"/>
      <c r="VG38" s="649"/>
      <c r="VH38" s="649"/>
      <c r="VI38" s="649"/>
      <c r="VJ38" s="649"/>
      <c r="VK38" s="649"/>
      <c r="VL38" s="649"/>
      <c r="VM38" s="649"/>
      <c r="VN38" s="649"/>
      <c r="VO38" s="649"/>
      <c r="VP38" s="649"/>
      <c r="VQ38" s="649"/>
      <c r="VR38" s="649"/>
      <c r="VS38" s="649"/>
      <c r="VT38" s="649"/>
      <c r="VU38" s="649"/>
      <c r="VV38" s="649"/>
      <c r="VW38" s="649"/>
      <c r="VX38" s="649"/>
      <c r="VY38" s="649"/>
      <c r="VZ38" s="649"/>
      <c r="WA38" s="649"/>
      <c r="WB38" s="649"/>
      <c r="WC38" s="649"/>
      <c r="WD38" s="649"/>
      <c r="WE38" s="649"/>
      <c r="WF38" s="649"/>
      <c r="WG38" s="649"/>
      <c r="WH38" s="649"/>
      <c r="WI38" s="649"/>
      <c r="WJ38" s="649"/>
      <c r="WK38" s="649"/>
      <c r="WL38" s="649"/>
      <c r="WM38" s="649"/>
      <c r="WN38" s="649"/>
      <c r="WO38" s="649"/>
      <c r="WP38" s="649"/>
      <c r="WQ38" s="649"/>
      <c r="WR38" s="649"/>
      <c r="WS38" s="649"/>
      <c r="WT38" s="649"/>
      <c r="WU38" s="649"/>
      <c r="WV38" s="649"/>
      <c r="WW38" s="649"/>
      <c r="WX38" s="649"/>
      <c r="WY38" s="649"/>
      <c r="WZ38" s="649"/>
      <c r="XA38" s="649"/>
      <c r="XB38" s="649"/>
      <c r="XC38" s="649"/>
      <c r="XD38" s="649"/>
      <c r="XE38" s="649"/>
      <c r="XF38" s="649"/>
      <c r="XG38" s="649"/>
      <c r="XH38" s="649"/>
      <c r="XI38" s="649"/>
      <c r="XJ38" s="649"/>
      <c r="XK38" s="649"/>
      <c r="XL38" s="649"/>
      <c r="XM38" s="649"/>
      <c r="XN38" s="649"/>
      <c r="XO38" s="649"/>
      <c r="XP38" s="649"/>
      <c r="XQ38" s="649"/>
      <c r="XR38" s="649"/>
      <c r="XS38" s="649"/>
      <c r="XT38" s="649"/>
      <c r="XU38" s="649"/>
      <c r="XV38" s="649"/>
      <c r="XW38" s="649"/>
      <c r="XX38" s="649"/>
      <c r="XY38" s="649"/>
      <c r="XZ38" s="649"/>
      <c r="YA38" s="649"/>
      <c r="YB38" s="649"/>
      <c r="YC38" s="649"/>
      <c r="YD38" s="649"/>
      <c r="YE38" s="649"/>
      <c r="YF38" s="649"/>
      <c r="YG38" s="649"/>
      <c r="YH38" s="649"/>
      <c r="YI38" s="649"/>
      <c r="YJ38" s="649"/>
      <c r="YK38" s="649"/>
      <c r="YL38" s="649"/>
      <c r="YM38" s="649"/>
      <c r="YN38" s="649"/>
      <c r="YO38" s="649"/>
      <c r="YP38" s="649"/>
      <c r="YQ38" s="649"/>
      <c r="YR38" s="649"/>
      <c r="YS38" s="649"/>
      <c r="YT38" s="649"/>
      <c r="YU38" s="649"/>
      <c r="YV38" s="649"/>
      <c r="YW38" s="649"/>
      <c r="YX38" s="649"/>
      <c r="YY38" s="649"/>
      <c r="YZ38" s="649"/>
      <c r="ZA38" s="649"/>
      <c r="ZB38" s="649"/>
      <c r="ZC38" s="649"/>
      <c r="ZD38" s="649"/>
      <c r="ZE38" s="649"/>
      <c r="ZF38" s="649"/>
      <c r="ZG38" s="649"/>
      <c r="ZH38" s="649"/>
      <c r="ZI38" s="649"/>
      <c r="ZJ38" s="649"/>
      <c r="ZK38" s="649"/>
      <c r="ZL38" s="649"/>
      <c r="ZM38" s="649"/>
      <c r="ZN38" s="649"/>
      <c r="ZO38" s="649"/>
      <c r="ZP38" s="649"/>
      <c r="ZQ38" s="649"/>
      <c r="ZR38" s="649"/>
      <c r="ZS38" s="649"/>
      <c r="ZT38" s="649"/>
      <c r="ZU38" s="649"/>
      <c r="ZV38" s="649"/>
      <c r="ZW38" s="649"/>
      <c r="ZX38" s="649"/>
      <c r="ZY38" s="649"/>
      <c r="ZZ38" s="649"/>
      <c r="AAA38" s="649"/>
      <c r="AAB38" s="649"/>
      <c r="AAC38" s="649"/>
      <c r="AAD38" s="649"/>
      <c r="AAE38" s="649"/>
      <c r="AAF38" s="649"/>
      <c r="AAG38" s="649"/>
      <c r="AAH38" s="649"/>
      <c r="AAI38" s="649"/>
      <c r="AAJ38" s="649"/>
      <c r="AAK38" s="649"/>
      <c r="AAL38" s="649"/>
      <c r="AAM38" s="649"/>
      <c r="AAN38" s="649"/>
      <c r="AAO38" s="649"/>
      <c r="AAP38" s="649"/>
      <c r="AAQ38" s="649"/>
      <c r="AAR38" s="649"/>
      <c r="AAS38" s="649"/>
      <c r="AAT38" s="649"/>
      <c r="AAU38" s="649"/>
      <c r="AAV38" s="649"/>
      <c r="AAW38" s="649"/>
      <c r="AAX38" s="649"/>
      <c r="AAY38" s="649"/>
      <c r="AAZ38" s="649"/>
      <c r="ABA38" s="649"/>
      <c r="ABB38" s="649"/>
      <c r="ABC38" s="649"/>
      <c r="ABD38" s="649"/>
      <c r="ABE38" s="649"/>
      <c r="ABF38" s="649"/>
      <c r="ABG38" s="649"/>
      <c r="ABH38" s="649"/>
      <c r="ABI38" s="649"/>
      <c r="ABJ38" s="649"/>
      <c r="ABK38" s="649"/>
      <c r="ABL38" s="649"/>
      <c r="ABM38" s="649"/>
      <c r="ABN38" s="649"/>
      <c r="ABO38" s="649"/>
      <c r="ABP38" s="649"/>
      <c r="ABQ38" s="649"/>
      <c r="ABR38" s="649"/>
      <c r="ABS38" s="649"/>
      <c r="ABT38" s="649"/>
      <c r="ABU38" s="649"/>
      <c r="ABV38" s="649"/>
      <c r="ABW38" s="649"/>
      <c r="ABX38" s="649"/>
      <c r="ABY38" s="649"/>
      <c r="ABZ38" s="649"/>
      <c r="ACA38" s="649"/>
      <c r="ACB38" s="649"/>
      <c r="ACC38" s="649"/>
      <c r="ACD38" s="649"/>
      <c r="ACE38" s="649"/>
      <c r="ACF38" s="649"/>
      <c r="ACG38" s="649"/>
      <c r="ACH38" s="649"/>
      <c r="ACI38" s="649"/>
      <c r="ACJ38" s="649"/>
      <c r="ACK38" s="649"/>
      <c r="ACL38" s="649"/>
      <c r="ACM38" s="649"/>
      <c r="ACN38" s="649"/>
      <c r="ACO38" s="649"/>
      <c r="ACP38" s="649"/>
      <c r="ACQ38" s="649"/>
      <c r="ACR38" s="649"/>
      <c r="ACS38" s="649"/>
      <c r="ACT38" s="649"/>
      <c r="ACU38" s="649"/>
      <c r="ACV38" s="649"/>
      <c r="ACW38" s="649"/>
      <c r="ACX38" s="649"/>
      <c r="ACY38" s="649"/>
      <c r="ACZ38" s="649"/>
      <c r="ADA38" s="649"/>
      <c r="ADB38" s="649"/>
      <c r="ADC38" s="649"/>
      <c r="ADD38" s="649"/>
      <c r="ADE38" s="649"/>
      <c r="ADF38" s="649"/>
      <c r="ADG38" s="649"/>
      <c r="ADH38" s="649"/>
      <c r="ADI38" s="649"/>
      <c r="ADJ38" s="649"/>
      <c r="ADK38" s="649"/>
      <c r="ADL38" s="649"/>
      <c r="ADM38" s="649"/>
      <c r="ADN38" s="649"/>
      <c r="ADO38" s="649"/>
      <c r="ADP38" s="649"/>
      <c r="ADQ38" s="649"/>
      <c r="ADR38" s="649"/>
      <c r="ADS38" s="649"/>
      <c r="ADT38" s="649"/>
      <c r="ADU38" s="649"/>
      <c r="ADV38" s="649"/>
      <c r="ADW38" s="649"/>
      <c r="ADX38" s="649"/>
      <c r="ADY38" s="649"/>
      <c r="ADZ38" s="649"/>
      <c r="AEA38" s="649"/>
      <c r="AEB38" s="649"/>
      <c r="AEC38" s="649"/>
      <c r="AED38" s="649"/>
      <c r="AEE38" s="649"/>
      <c r="AEF38" s="649"/>
      <c r="AEG38" s="649"/>
      <c r="AEH38" s="649"/>
      <c r="AEI38" s="649"/>
      <c r="AEJ38" s="649"/>
      <c r="AEK38" s="649"/>
      <c r="AEL38" s="649"/>
      <c r="AEM38" s="649"/>
      <c r="AEN38" s="649"/>
      <c r="AEO38" s="649"/>
      <c r="AEP38" s="649"/>
      <c r="AEQ38" s="649"/>
      <c r="AER38" s="649"/>
      <c r="AES38" s="649"/>
      <c r="AET38" s="649"/>
      <c r="AEU38" s="649"/>
      <c r="AEV38" s="649"/>
      <c r="AEW38" s="649"/>
      <c r="AEX38" s="649"/>
      <c r="AEY38" s="649"/>
      <c r="AEZ38" s="649"/>
      <c r="AFA38" s="649"/>
      <c r="AFB38" s="649"/>
      <c r="AFC38" s="649"/>
      <c r="AFD38" s="649"/>
      <c r="AFE38" s="649"/>
      <c r="AFF38" s="649"/>
      <c r="AFG38" s="649"/>
      <c r="AFH38" s="649"/>
      <c r="AFI38" s="649"/>
      <c r="AFJ38" s="649"/>
      <c r="AFK38" s="649"/>
      <c r="AFL38" s="649"/>
      <c r="AFM38" s="649"/>
      <c r="AFN38" s="649"/>
      <c r="AFO38" s="649"/>
      <c r="AFP38" s="649"/>
      <c r="AFQ38" s="649"/>
      <c r="AFR38" s="649"/>
      <c r="AFS38" s="649"/>
      <c r="AFT38" s="649"/>
      <c r="AFU38" s="649"/>
      <c r="AFV38" s="649"/>
      <c r="AFW38" s="649"/>
      <c r="AFX38" s="649"/>
      <c r="AFY38" s="649"/>
      <c r="AFZ38" s="649"/>
      <c r="AGA38" s="649"/>
      <c r="AGB38" s="649"/>
      <c r="AGC38" s="649"/>
      <c r="AGD38" s="649"/>
      <c r="AGE38" s="649"/>
      <c r="AGF38" s="649"/>
      <c r="AGG38" s="649"/>
      <c r="AGH38" s="649"/>
      <c r="AGI38" s="649"/>
      <c r="AGJ38" s="649"/>
      <c r="AGK38" s="649"/>
      <c r="AGL38" s="649"/>
      <c r="AGM38" s="649"/>
      <c r="AGN38" s="649"/>
      <c r="AGO38" s="649"/>
      <c r="AGP38" s="649"/>
      <c r="AGQ38" s="649"/>
      <c r="AGR38" s="649"/>
      <c r="AGS38" s="649"/>
      <c r="AGT38" s="649"/>
      <c r="AGU38" s="649"/>
      <c r="AGV38" s="649"/>
      <c r="AGW38" s="649"/>
      <c r="AGX38" s="649"/>
      <c r="AGY38" s="649"/>
      <c r="AGZ38" s="649"/>
      <c r="AHA38" s="649"/>
      <c r="AHB38" s="649"/>
      <c r="AHC38" s="649"/>
      <c r="AHD38" s="649"/>
      <c r="AHE38" s="649"/>
      <c r="AHF38" s="649"/>
      <c r="AHG38" s="649"/>
      <c r="AHH38" s="649"/>
      <c r="AHI38" s="649"/>
      <c r="AHJ38" s="649"/>
      <c r="AHK38" s="649"/>
      <c r="AHL38" s="649"/>
      <c r="AHM38" s="649"/>
      <c r="AHN38" s="649"/>
      <c r="AHO38" s="649"/>
      <c r="AHP38" s="649"/>
      <c r="AHQ38" s="649"/>
      <c r="AHR38" s="649"/>
      <c r="AHS38" s="649"/>
      <c r="AHT38" s="649"/>
      <c r="AHU38" s="649"/>
      <c r="AHV38" s="649"/>
      <c r="AHW38" s="649"/>
      <c r="AHX38" s="649"/>
      <c r="AHY38" s="649"/>
      <c r="AHZ38" s="649"/>
      <c r="AIA38" s="649"/>
      <c r="AIB38" s="649"/>
      <c r="AIC38" s="649"/>
      <c r="AID38" s="649"/>
      <c r="AIE38" s="649"/>
      <c r="AIF38" s="649"/>
      <c r="AIG38" s="649"/>
      <c r="AIH38" s="649"/>
      <c r="AII38" s="649"/>
      <c r="AIJ38" s="649"/>
      <c r="AIK38" s="649"/>
      <c r="AIL38" s="649"/>
      <c r="AIM38" s="649"/>
      <c r="AIN38" s="649"/>
      <c r="AIO38" s="649"/>
      <c r="AIP38" s="649"/>
      <c r="AIQ38" s="649"/>
      <c r="AIR38" s="649"/>
      <c r="AIS38" s="649"/>
      <c r="AIT38" s="649"/>
      <c r="AIU38" s="649"/>
      <c r="AIV38" s="649"/>
      <c r="AIW38" s="649"/>
      <c r="AIX38" s="649"/>
      <c r="AIY38" s="649"/>
      <c r="AIZ38" s="649"/>
      <c r="AJA38" s="649"/>
      <c r="AJB38" s="649"/>
      <c r="AJC38" s="649"/>
      <c r="AJD38" s="649"/>
      <c r="AJE38" s="649"/>
      <c r="AJF38" s="649"/>
      <c r="AJG38" s="649"/>
      <c r="AJH38" s="649"/>
      <c r="AJI38" s="649"/>
      <c r="AJJ38" s="649"/>
      <c r="AJK38" s="649"/>
      <c r="AJL38" s="649"/>
      <c r="AJM38" s="649"/>
      <c r="AJN38" s="649"/>
      <c r="AJO38" s="649"/>
      <c r="AJP38" s="649"/>
      <c r="AJQ38" s="649"/>
      <c r="AJR38" s="649"/>
      <c r="AJS38" s="649"/>
      <c r="AJT38" s="649"/>
      <c r="AJU38" s="649"/>
      <c r="AJV38" s="649"/>
      <c r="AJW38" s="649"/>
      <c r="AJX38" s="649"/>
      <c r="AJY38" s="649"/>
      <c r="AJZ38" s="649"/>
      <c r="AKA38" s="649"/>
      <c r="AKB38" s="649"/>
      <c r="AKC38" s="649"/>
      <c r="AKD38" s="649"/>
      <c r="AKE38" s="649"/>
      <c r="AKF38" s="649"/>
      <c r="AKG38" s="649"/>
      <c r="AKH38" s="649"/>
      <c r="AKI38" s="649"/>
      <c r="AKJ38" s="649"/>
      <c r="AKK38" s="649"/>
      <c r="AKL38" s="649"/>
      <c r="AKM38" s="649"/>
      <c r="AKN38" s="649"/>
      <c r="AKO38" s="649"/>
      <c r="AKP38" s="649"/>
      <c r="AKQ38" s="649"/>
      <c r="AKR38" s="649"/>
      <c r="AKS38" s="649"/>
      <c r="AKT38" s="649"/>
      <c r="AKU38" s="649"/>
      <c r="AKV38" s="649"/>
      <c r="AKW38" s="649"/>
      <c r="AKX38" s="649"/>
      <c r="AKY38" s="649"/>
      <c r="AKZ38" s="649"/>
      <c r="ALA38" s="649"/>
      <c r="ALB38" s="649"/>
      <c r="ALC38" s="649"/>
      <c r="ALD38" s="649"/>
      <c r="ALE38" s="649"/>
      <c r="ALF38" s="649"/>
      <c r="ALG38" s="649"/>
      <c r="ALH38" s="649"/>
      <c r="ALI38" s="649"/>
      <c r="ALJ38" s="649"/>
      <c r="ALK38" s="649"/>
      <c r="ALL38" s="649"/>
      <c r="ALM38" s="649"/>
      <c r="ALN38" s="649"/>
      <c r="ALO38" s="649"/>
      <c r="ALP38" s="649"/>
      <c r="ALQ38" s="649"/>
      <c r="ALR38" s="649"/>
      <c r="ALS38" s="649"/>
      <c r="ALT38" s="649"/>
      <c r="ALU38" s="649"/>
      <c r="ALV38" s="649"/>
      <c r="ALW38" s="649"/>
      <c r="ALX38" s="649"/>
      <c r="ALY38" s="649"/>
      <c r="ALZ38" s="649"/>
      <c r="AMA38" s="649"/>
      <c r="AMB38" s="649"/>
      <c r="AMC38" s="649"/>
      <c r="AMD38" s="649"/>
      <c r="AME38" s="649"/>
      <c r="AMF38" s="649"/>
      <c r="AMG38" s="649"/>
      <c r="AMH38" s="649"/>
      <c r="AMI38" s="649"/>
      <c r="AMJ38" s="649"/>
      <c r="AMK38" s="649"/>
      <c r="AML38" s="649"/>
      <c r="AMM38" s="649"/>
      <c r="AMN38" s="649"/>
      <c r="AMO38" s="649"/>
      <c r="AMP38" s="649"/>
      <c r="AMQ38" s="649"/>
      <c r="AMR38" s="649"/>
      <c r="AMS38" s="649"/>
      <c r="AMT38" s="649"/>
      <c r="AMU38" s="649"/>
      <c r="AMV38" s="649"/>
      <c r="AMW38" s="649"/>
      <c r="AMX38" s="649"/>
      <c r="AMY38" s="649"/>
      <c r="AMZ38" s="649"/>
      <c r="ANA38" s="649"/>
      <c r="ANB38" s="649"/>
      <c r="ANC38" s="649"/>
      <c r="AND38" s="649"/>
      <c r="ANE38" s="649"/>
      <c r="ANF38" s="649"/>
      <c r="ANG38" s="649"/>
      <c r="ANH38" s="649"/>
      <c r="ANI38" s="649"/>
      <c r="ANJ38" s="649"/>
      <c r="ANK38" s="649"/>
      <c r="ANL38" s="649"/>
      <c r="ANM38" s="649"/>
      <c r="ANN38" s="649"/>
      <c r="ANO38" s="649"/>
      <c r="ANP38" s="649"/>
      <c r="ANQ38" s="649"/>
      <c r="ANR38" s="649"/>
      <c r="ANS38" s="649"/>
      <c r="ANT38" s="649"/>
      <c r="ANU38" s="649"/>
      <c r="ANV38" s="649"/>
      <c r="ANW38" s="649"/>
      <c r="ANX38" s="649"/>
      <c r="ANY38" s="649"/>
      <c r="ANZ38" s="649"/>
      <c r="AOA38" s="649"/>
      <c r="AOB38" s="649"/>
      <c r="AOC38" s="649"/>
      <c r="AOD38" s="649"/>
      <c r="AOE38" s="649"/>
      <c r="AOF38" s="649"/>
      <c r="AOG38" s="649"/>
      <c r="AOH38" s="649"/>
      <c r="AOI38" s="649"/>
      <c r="AOJ38" s="649"/>
      <c r="AOK38" s="649"/>
      <c r="AOL38" s="649"/>
      <c r="AOM38" s="649"/>
      <c r="AON38" s="649"/>
      <c r="AOO38" s="649"/>
      <c r="AOP38" s="649"/>
      <c r="AOQ38" s="649"/>
      <c r="AOR38" s="649"/>
      <c r="AOS38" s="649"/>
      <c r="AOT38" s="649"/>
      <c r="AOU38" s="649"/>
      <c r="AOV38" s="649"/>
      <c r="AOW38" s="649"/>
      <c r="AOX38" s="649"/>
      <c r="AOY38" s="649"/>
      <c r="AOZ38" s="649"/>
      <c r="APA38" s="649"/>
      <c r="APB38" s="649"/>
      <c r="APC38" s="649"/>
      <c r="APD38" s="649"/>
      <c r="APE38" s="649"/>
      <c r="APF38" s="649"/>
      <c r="APG38" s="649"/>
      <c r="APH38" s="649"/>
      <c r="API38" s="649"/>
      <c r="APJ38" s="649"/>
      <c r="APK38" s="649"/>
      <c r="APL38" s="649"/>
      <c r="APM38" s="649"/>
      <c r="APN38" s="649"/>
      <c r="APO38" s="649"/>
      <c r="APP38" s="649"/>
      <c r="APQ38" s="649"/>
      <c r="APR38" s="649"/>
      <c r="APS38" s="649"/>
      <c r="APT38" s="649"/>
      <c r="APU38" s="649"/>
      <c r="APV38" s="649"/>
      <c r="APW38" s="649"/>
      <c r="APX38" s="649"/>
      <c r="APY38" s="649"/>
      <c r="APZ38" s="649"/>
      <c r="AQA38" s="649"/>
      <c r="AQB38" s="649"/>
      <c r="AQC38" s="649"/>
      <c r="AQD38" s="649"/>
      <c r="AQE38" s="649"/>
      <c r="AQF38" s="649"/>
      <c r="AQG38" s="649"/>
      <c r="AQH38" s="649"/>
      <c r="AQI38" s="649"/>
      <c r="AQJ38" s="649"/>
      <c r="AQK38" s="649"/>
      <c r="AQL38" s="649"/>
      <c r="AQM38" s="649"/>
      <c r="AQN38" s="649"/>
      <c r="AQO38" s="649"/>
      <c r="AQP38" s="649"/>
      <c r="AQQ38" s="649"/>
      <c r="AQR38" s="649"/>
      <c r="AQS38" s="649"/>
      <c r="AQT38" s="649"/>
      <c r="AQU38" s="649"/>
      <c r="AQV38" s="649"/>
      <c r="AQW38" s="649"/>
      <c r="AQX38" s="649"/>
      <c r="AQY38" s="649"/>
      <c r="AQZ38" s="649"/>
      <c r="ARA38" s="649"/>
      <c r="ARB38" s="649"/>
      <c r="ARC38" s="649"/>
      <c r="ARD38" s="649"/>
      <c r="ARE38" s="649"/>
      <c r="ARF38" s="649"/>
      <c r="ARG38" s="649"/>
      <c r="ARH38" s="649"/>
      <c r="ARI38" s="649"/>
      <c r="ARJ38" s="649"/>
      <c r="ARK38" s="649"/>
      <c r="ARL38" s="649"/>
      <c r="ARM38" s="649"/>
      <c r="ARN38" s="649"/>
      <c r="ARO38" s="649"/>
      <c r="ARP38" s="649"/>
      <c r="ARQ38" s="649"/>
      <c r="ARR38" s="649"/>
      <c r="ARS38" s="649"/>
      <c r="ART38" s="649"/>
      <c r="ARU38" s="649"/>
      <c r="ARV38" s="649"/>
      <c r="ARW38" s="649"/>
      <c r="ARX38" s="649"/>
      <c r="ARY38" s="649"/>
      <c r="ARZ38" s="649"/>
      <c r="ASA38" s="649"/>
      <c r="ASB38" s="649"/>
      <c r="ASC38" s="649"/>
      <c r="ASD38" s="649"/>
      <c r="ASE38" s="649"/>
      <c r="ASF38" s="649"/>
      <c r="ASG38" s="649"/>
      <c r="ASH38" s="649"/>
      <c r="ASI38" s="649"/>
      <c r="ASJ38" s="649"/>
      <c r="ASK38" s="649"/>
      <c r="ASL38" s="649"/>
      <c r="ASM38" s="649"/>
      <c r="ASN38" s="649"/>
      <c r="ASO38" s="649"/>
      <c r="ASP38" s="649"/>
      <c r="ASQ38" s="649"/>
      <c r="ASR38" s="649"/>
      <c r="ASS38" s="649"/>
      <c r="AST38" s="649"/>
      <c r="ASU38" s="649"/>
      <c r="ASV38" s="649"/>
      <c r="ASW38" s="649"/>
      <c r="ASX38" s="649"/>
      <c r="ASY38" s="649"/>
      <c r="ASZ38" s="649"/>
      <c r="ATA38" s="649"/>
      <c r="ATB38" s="649"/>
      <c r="ATC38" s="649"/>
      <c r="ATD38" s="649"/>
      <c r="ATE38" s="649"/>
      <c r="ATF38" s="649"/>
      <c r="ATG38" s="649"/>
      <c r="ATH38" s="649"/>
      <c r="ATI38" s="649"/>
      <c r="ATJ38" s="649"/>
      <c r="ATK38" s="649"/>
      <c r="ATL38" s="649"/>
      <c r="ATM38" s="649"/>
      <c r="ATN38" s="649"/>
      <c r="ATO38" s="649"/>
      <c r="ATP38" s="649"/>
      <c r="ATQ38" s="649"/>
      <c r="ATR38" s="649"/>
      <c r="ATS38" s="649"/>
      <c r="ATT38" s="649"/>
      <c r="ATU38" s="649"/>
      <c r="ATV38" s="649"/>
      <c r="ATW38" s="649"/>
      <c r="ATX38" s="649"/>
      <c r="ATY38" s="649"/>
      <c r="ATZ38" s="649"/>
      <c r="AUA38" s="649"/>
      <c r="AUB38" s="649"/>
      <c r="AUC38" s="649"/>
      <c r="AUD38" s="649"/>
      <c r="AUE38" s="649"/>
      <c r="AUF38" s="649"/>
      <c r="AUG38" s="649"/>
      <c r="AUH38" s="649"/>
      <c r="AUI38" s="649"/>
      <c r="AUJ38" s="649"/>
      <c r="AUK38" s="649"/>
      <c r="AUL38" s="649"/>
      <c r="AUM38" s="649"/>
      <c r="AUN38" s="649"/>
      <c r="AUO38" s="649"/>
      <c r="AUP38" s="649"/>
      <c r="AUQ38" s="649"/>
      <c r="AUR38" s="649"/>
      <c r="AUS38" s="649"/>
      <c r="AUT38" s="649"/>
      <c r="AUU38" s="649"/>
      <c r="AUV38" s="649"/>
      <c r="AUW38" s="649"/>
      <c r="AUX38" s="649"/>
      <c r="AUY38" s="649"/>
      <c r="AUZ38" s="649"/>
      <c r="AVA38" s="649"/>
      <c r="AVB38" s="649"/>
      <c r="AVC38" s="649"/>
      <c r="AVD38" s="649"/>
      <c r="AVE38" s="649"/>
      <c r="AVF38" s="649"/>
      <c r="AVG38" s="649"/>
      <c r="AVH38" s="649"/>
      <c r="AVI38" s="649"/>
      <c r="AVJ38" s="649"/>
      <c r="AVK38" s="649"/>
      <c r="AVL38" s="649"/>
      <c r="AVM38" s="649"/>
      <c r="AVN38" s="649"/>
      <c r="AVO38" s="649"/>
      <c r="AVP38" s="649"/>
      <c r="AVQ38" s="649"/>
      <c r="AVR38" s="649"/>
      <c r="AVS38" s="649"/>
      <c r="AVT38" s="649"/>
      <c r="AVU38" s="649"/>
      <c r="AVV38" s="649"/>
      <c r="AVW38" s="649"/>
      <c r="AVX38" s="649"/>
      <c r="AVY38" s="649"/>
      <c r="AVZ38" s="649"/>
      <c r="AWA38" s="649"/>
      <c r="AWB38" s="649"/>
      <c r="AWC38" s="649"/>
      <c r="AWD38" s="649"/>
      <c r="AWE38" s="649"/>
      <c r="AWF38" s="649"/>
      <c r="AWG38" s="649"/>
      <c r="AWH38" s="649"/>
      <c r="AWI38" s="649"/>
      <c r="AWJ38" s="649"/>
      <c r="AWK38" s="649"/>
      <c r="AWL38" s="649"/>
      <c r="AWM38" s="649"/>
      <c r="AWN38" s="649"/>
      <c r="AWO38" s="649"/>
      <c r="AWP38" s="649"/>
      <c r="AWQ38" s="649"/>
      <c r="AWR38" s="649"/>
      <c r="AWS38" s="649"/>
      <c r="AWT38" s="649"/>
      <c r="AWU38" s="649"/>
      <c r="AWV38" s="649"/>
      <c r="AWW38" s="649"/>
      <c r="AWX38" s="649"/>
      <c r="AWY38" s="649"/>
      <c r="AWZ38" s="649"/>
      <c r="AXA38" s="649"/>
      <c r="AXB38" s="649"/>
      <c r="AXC38" s="649"/>
      <c r="AXD38" s="649"/>
      <c r="AXE38" s="649"/>
      <c r="AXF38" s="649"/>
      <c r="AXG38" s="649"/>
      <c r="AXH38" s="649"/>
      <c r="AXI38" s="649"/>
      <c r="AXJ38" s="649"/>
      <c r="AXK38" s="649"/>
      <c r="AXL38" s="649"/>
      <c r="AXM38" s="649"/>
      <c r="AXN38" s="649"/>
      <c r="AXO38" s="649"/>
      <c r="AXP38" s="649"/>
      <c r="AXQ38" s="649"/>
      <c r="AXR38" s="649"/>
      <c r="AXS38" s="649"/>
      <c r="AXT38" s="649"/>
      <c r="AXU38" s="649"/>
      <c r="AXV38" s="649"/>
      <c r="AXW38" s="649"/>
      <c r="AXX38" s="649"/>
      <c r="AXY38" s="649"/>
      <c r="AXZ38" s="649"/>
      <c r="AYA38" s="649"/>
      <c r="AYB38" s="649"/>
      <c r="AYC38" s="649"/>
      <c r="AYD38" s="649"/>
      <c r="AYE38" s="649"/>
      <c r="AYF38" s="649"/>
      <c r="AYG38" s="649"/>
      <c r="AYH38" s="649"/>
      <c r="AYI38" s="649"/>
      <c r="AYJ38" s="649"/>
      <c r="AYK38" s="649"/>
      <c r="AYL38" s="649"/>
      <c r="AYM38" s="649"/>
      <c r="AYN38" s="649"/>
      <c r="AYO38" s="649"/>
      <c r="AYP38" s="649"/>
      <c r="AYQ38" s="649"/>
      <c r="AYR38" s="649"/>
      <c r="AYS38" s="649"/>
      <c r="AYT38" s="649"/>
      <c r="AYU38" s="649"/>
      <c r="AYV38" s="649"/>
      <c r="AYW38" s="649"/>
      <c r="AYX38" s="649"/>
      <c r="AYY38" s="649"/>
      <c r="AYZ38" s="649"/>
      <c r="AZA38" s="649"/>
      <c r="AZB38" s="649"/>
      <c r="AZC38" s="649"/>
      <c r="AZD38" s="649"/>
      <c r="AZE38" s="649"/>
      <c r="AZF38" s="649"/>
      <c r="AZG38" s="649"/>
      <c r="AZH38" s="649"/>
      <c r="AZI38" s="649"/>
      <c r="AZJ38" s="649"/>
      <c r="AZK38" s="649"/>
      <c r="AZL38" s="649"/>
      <c r="AZM38" s="649"/>
      <c r="AZN38" s="649"/>
      <c r="AZO38" s="649"/>
      <c r="AZP38" s="649"/>
      <c r="AZQ38" s="649"/>
      <c r="AZR38" s="649"/>
      <c r="AZS38" s="649"/>
      <c r="AZT38" s="649"/>
      <c r="AZU38" s="649"/>
      <c r="AZV38" s="649"/>
      <c r="AZW38" s="649"/>
      <c r="AZX38" s="649"/>
      <c r="AZY38" s="649"/>
      <c r="AZZ38" s="649"/>
      <c r="BAA38" s="649"/>
      <c r="BAB38" s="649"/>
      <c r="BAC38" s="649"/>
      <c r="BAD38" s="649"/>
      <c r="BAE38" s="649"/>
      <c r="BAF38" s="649"/>
      <c r="BAG38" s="649"/>
      <c r="BAH38" s="649"/>
      <c r="BAI38" s="649"/>
      <c r="BAJ38" s="649"/>
      <c r="BAK38" s="649"/>
      <c r="BAL38" s="649"/>
      <c r="BAM38" s="649"/>
      <c r="BAN38" s="649"/>
      <c r="BAO38" s="649"/>
      <c r="BAP38" s="649"/>
      <c r="BAQ38" s="649"/>
      <c r="BAR38" s="649"/>
      <c r="BAS38" s="649"/>
      <c r="BAT38" s="649"/>
      <c r="BAU38" s="649"/>
      <c r="BAV38" s="649"/>
      <c r="BAW38" s="649"/>
      <c r="BAX38" s="649"/>
      <c r="BAY38" s="649"/>
      <c r="BAZ38" s="649"/>
      <c r="BBA38" s="649"/>
      <c r="BBB38" s="649"/>
      <c r="BBC38" s="649"/>
      <c r="BBD38" s="649"/>
      <c r="BBE38" s="649"/>
      <c r="BBF38" s="649"/>
      <c r="BBG38" s="649"/>
      <c r="BBH38" s="649"/>
      <c r="BBI38" s="649"/>
      <c r="BBJ38" s="649"/>
      <c r="BBK38" s="649"/>
      <c r="BBL38" s="649"/>
      <c r="BBM38" s="649"/>
      <c r="BBN38" s="649"/>
      <c r="BBO38" s="649"/>
      <c r="BBP38" s="649"/>
      <c r="BBQ38" s="649"/>
      <c r="BBR38" s="649"/>
      <c r="BBS38" s="649"/>
      <c r="BBT38" s="649"/>
      <c r="BBU38" s="649"/>
      <c r="BBV38" s="649"/>
      <c r="BBW38" s="649"/>
      <c r="BBX38" s="649"/>
      <c r="BBY38" s="649"/>
      <c r="BBZ38" s="649"/>
      <c r="BCA38" s="649"/>
      <c r="BCB38" s="649"/>
      <c r="BCC38" s="649"/>
      <c r="BCD38" s="649"/>
      <c r="BCE38" s="649"/>
      <c r="BCF38" s="649"/>
      <c r="BCG38" s="649"/>
      <c r="BCH38" s="649"/>
      <c r="BCI38" s="649"/>
      <c r="BCJ38" s="649"/>
      <c r="BCK38" s="649"/>
      <c r="BCL38" s="649"/>
      <c r="BCM38" s="649"/>
      <c r="BCN38" s="649"/>
      <c r="BCO38" s="649"/>
      <c r="BCP38" s="649"/>
      <c r="BCQ38" s="649"/>
      <c r="BCR38" s="649"/>
      <c r="BCS38" s="649"/>
      <c r="BCT38" s="649"/>
      <c r="BCU38" s="649"/>
      <c r="BCV38" s="649"/>
      <c r="BCW38" s="649"/>
      <c r="BCX38" s="649"/>
      <c r="BCY38" s="649"/>
      <c r="BCZ38" s="649"/>
      <c r="BDA38" s="649"/>
      <c r="BDB38" s="649"/>
      <c r="BDC38" s="649"/>
      <c r="BDD38" s="649"/>
      <c r="BDE38" s="649"/>
      <c r="BDF38" s="649"/>
      <c r="BDG38" s="649"/>
      <c r="BDH38" s="649"/>
      <c r="BDI38" s="649"/>
      <c r="BDJ38" s="649"/>
      <c r="BDK38" s="649"/>
      <c r="BDL38" s="649"/>
      <c r="BDM38" s="649"/>
      <c r="BDN38" s="649"/>
      <c r="BDO38" s="649"/>
      <c r="BDP38" s="649"/>
      <c r="BDQ38" s="649"/>
      <c r="BDR38" s="649"/>
      <c r="BDS38" s="649"/>
      <c r="BDT38" s="649"/>
      <c r="BDU38" s="649"/>
      <c r="BDV38" s="649"/>
      <c r="BDW38" s="649"/>
      <c r="BDX38" s="649"/>
      <c r="BDY38" s="649"/>
      <c r="BDZ38" s="649"/>
      <c r="BEA38" s="649"/>
      <c r="BEB38" s="649"/>
      <c r="BEC38" s="649"/>
      <c r="BED38" s="649"/>
      <c r="BEE38" s="649"/>
      <c r="BEF38" s="649"/>
      <c r="BEG38" s="649"/>
      <c r="BEH38" s="649"/>
      <c r="BEI38" s="649"/>
      <c r="BEJ38" s="649"/>
      <c r="BEK38" s="649"/>
      <c r="BEL38" s="649"/>
      <c r="BEM38" s="649"/>
      <c r="BEN38" s="649"/>
      <c r="BEO38" s="649"/>
      <c r="BEP38" s="649"/>
      <c r="BEQ38" s="649"/>
      <c r="BER38" s="649"/>
      <c r="BES38" s="649"/>
      <c r="BET38" s="649"/>
      <c r="BEU38" s="649"/>
      <c r="BEV38" s="649"/>
      <c r="BEW38" s="649"/>
      <c r="BEX38" s="649"/>
      <c r="BEY38" s="649"/>
      <c r="BEZ38" s="649"/>
      <c r="BFA38" s="649"/>
      <c r="BFB38" s="649"/>
      <c r="BFC38" s="649"/>
      <c r="BFD38" s="649"/>
      <c r="BFE38" s="649"/>
      <c r="BFF38" s="649"/>
      <c r="BFG38" s="649"/>
      <c r="BFH38" s="649"/>
      <c r="BFI38" s="649"/>
      <c r="BFJ38" s="649"/>
      <c r="BFK38" s="649"/>
      <c r="BFL38" s="649"/>
      <c r="BFM38" s="649"/>
      <c r="BFN38" s="649"/>
      <c r="BFO38" s="649"/>
      <c r="BFP38" s="649"/>
      <c r="BFQ38" s="649"/>
      <c r="BFR38" s="649"/>
      <c r="BFS38" s="649"/>
      <c r="BFT38" s="649"/>
      <c r="BFU38" s="649"/>
      <c r="BFV38" s="649"/>
      <c r="BFW38" s="649"/>
      <c r="BFX38" s="649"/>
      <c r="BFY38" s="649"/>
      <c r="BFZ38" s="649"/>
      <c r="BGA38" s="649"/>
      <c r="BGB38" s="649"/>
      <c r="BGC38" s="649"/>
      <c r="BGD38" s="649"/>
      <c r="BGE38" s="649"/>
      <c r="BGF38" s="649"/>
      <c r="BGG38" s="649"/>
      <c r="BGH38" s="649"/>
      <c r="BGI38" s="649"/>
      <c r="BGJ38" s="649"/>
      <c r="BGK38" s="649"/>
      <c r="BGL38" s="649"/>
      <c r="BGM38" s="649"/>
      <c r="BGN38" s="649"/>
      <c r="BGO38" s="649"/>
      <c r="BGP38" s="649"/>
      <c r="BGQ38" s="649"/>
      <c r="BGR38" s="649"/>
      <c r="BGS38" s="649"/>
      <c r="BGT38" s="649"/>
      <c r="BGU38" s="649"/>
      <c r="BGV38" s="649"/>
      <c r="BGW38" s="649"/>
      <c r="BGX38" s="649"/>
      <c r="BGY38" s="649"/>
      <c r="BGZ38" s="649"/>
      <c r="BHA38" s="649"/>
      <c r="BHB38" s="649"/>
      <c r="BHC38" s="649"/>
      <c r="BHD38" s="649"/>
      <c r="BHE38" s="649"/>
      <c r="BHF38" s="649"/>
      <c r="BHG38" s="649"/>
      <c r="BHH38" s="649"/>
      <c r="BHI38" s="649"/>
      <c r="BHJ38" s="649"/>
      <c r="BHK38" s="649"/>
      <c r="BHL38" s="649"/>
      <c r="BHM38" s="649"/>
      <c r="BHN38" s="649"/>
      <c r="BHO38" s="649"/>
      <c r="BHP38" s="649"/>
      <c r="BHQ38" s="649"/>
      <c r="BHR38" s="649"/>
      <c r="BHS38" s="649"/>
      <c r="BHT38" s="649"/>
      <c r="BHU38" s="649"/>
      <c r="BHV38" s="649"/>
      <c r="BHW38" s="649"/>
      <c r="BHX38" s="649"/>
      <c r="BHY38" s="649"/>
      <c r="BHZ38" s="649"/>
      <c r="BIA38" s="649"/>
      <c r="BIB38" s="649"/>
      <c r="BIC38" s="649"/>
      <c r="BID38" s="649"/>
      <c r="BIE38" s="649"/>
      <c r="BIF38" s="649"/>
      <c r="BIG38" s="649"/>
      <c r="BIH38" s="649"/>
      <c r="BII38" s="649"/>
      <c r="BIJ38" s="649"/>
      <c r="BIK38" s="649"/>
      <c r="BIL38" s="649"/>
      <c r="BIM38" s="649"/>
      <c r="BIN38" s="649"/>
      <c r="BIO38" s="649"/>
      <c r="BIP38" s="649"/>
      <c r="BIQ38" s="649"/>
      <c r="BIR38" s="649"/>
      <c r="BIS38" s="649"/>
      <c r="BIT38" s="649"/>
      <c r="BIU38" s="649"/>
      <c r="BIV38" s="649"/>
      <c r="BIW38" s="649"/>
      <c r="BIX38" s="649"/>
      <c r="BIY38" s="649"/>
      <c r="BIZ38" s="649"/>
      <c r="BJA38" s="649"/>
      <c r="BJB38" s="649"/>
      <c r="BJC38" s="649"/>
      <c r="BJD38" s="649"/>
      <c r="BJE38" s="649"/>
      <c r="BJF38" s="649"/>
      <c r="BJG38" s="649"/>
      <c r="BJH38" s="649"/>
      <c r="BJI38" s="649"/>
      <c r="BJJ38" s="649"/>
      <c r="BJK38" s="649"/>
      <c r="BJL38" s="649"/>
      <c r="BJM38" s="649"/>
      <c r="BJN38" s="649"/>
      <c r="BJO38" s="649"/>
      <c r="BJP38" s="649"/>
      <c r="BJQ38" s="649"/>
      <c r="BJR38" s="649"/>
      <c r="BJS38" s="649"/>
      <c r="BJT38" s="649"/>
      <c r="BJU38" s="649"/>
      <c r="BJV38" s="649"/>
      <c r="BJW38" s="649"/>
      <c r="BJX38" s="649"/>
      <c r="BJY38" s="649"/>
      <c r="BJZ38" s="649"/>
      <c r="BKA38" s="649"/>
      <c r="BKB38" s="649"/>
      <c r="BKC38" s="649"/>
      <c r="BKD38" s="649"/>
      <c r="BKE38" s="649"/>
      <c r="BKF38" s="649"/>
      <c r="BKG38" s="649"/>
      <c r="BKH38" s="649"/>
      <c r="BKI38" s="649"/>
      <c r="BKJ38" s="649"/>
      <c r="BKK38" s="649"/>
      <c r="BKL38" s="649"/>
      <c r="BKM38" s="649"/>
      <c r="BKN38" s="649"/>
      <c r="BKO38" s="649"/>
      <c r="BKP38" s="649"/>
      <c r="BKQ38" s="649"/>
      <c r="BKR38" s="649"/>
      <c r="BKS38" s="649"/>
      <c r="BKT38" s="649"/>
      <c r="BKU38" s="649"/>
      <c r="BKV38" s="649"/>
      <c r="BKW38" s="649"/>
      <c r="BKX38" s="649"/>
      <c r="BKY38" s="649"/>
      <c r="BKZ38" s="649"/>
      <c r="BLA38" s="649"/>
      <c r="BLB38" s="649"/>
      <c r="BLC38" s="649"/>
      <c r="BLD38" s="649"/>
      <c r="BLE38" s="649"/>
      <c r="BLF38" s="649"/>
      <c r="BLG38" s="649"/>
      <c r="BLH38" s="649"/>
      <c r="BLI38" s="649"/>
      <c r="BLJ38" s="649"/>
      <c r="BLK38" s="649"/>
      <c r="BLL38" s="649"/>
      <c r="BLM38" s="649"/>
      <c r="BLN38" s="649"/>
      <c r="BLO38" s="649"/>
      <c r="BLP38" s="649"/>
      <c r="BLQ38" s="649"/>
      <c r="BLR38" s="649"/>
      <c r="BLS38" s="649"/>
      <c r="BLT38" s="649"/>
      <c r="BLU38" s="649"/>
      <c r="BLV38" s="649"/>
      <c r="BLW38" s="649"/>
      <c r="BLX38" s="649"/>
      <c r="BLY38" s="649"/>
      <c r="BLZ38" s="649"/>
      <c r="BMA38" s="649"/>
      <c r="BMB38" s="649"/>
      <c r="BMC38" s="649"/>
      <c r="BMD38" s="649"/>
      <c r="BME38" s="649"/>
      <c r="BMF38" s="649"/>
      <c r="BMG38" s="649"/>
      <c r="BMH38" s="649"/>
      <c r="BMI38" s="649"/>
      <c r="BMJ38" s="649"/>
      <c r="BMK38" s="649"/>
      <c r="BML38" s="649"/>
      <c r="BMM38" s="649"/>
      <c r="BMN38" s="649"/>
      <c r="BMO38" s="649"/>
      <c r="BMP38" s="649"/>
      <c r="BMQ38" s="649"/>
      <c r="BMR38" s="649"/>
      <c r="BMS38" s="649"/>
      <c r="BMT38" s="649"/>
      <c r="BMU38" s="649"/>
      <c r="BMV38" s="649"/>
      <c r="BMW38" s="649"/>
      <c r="BMX38" s="649"/>
      <c r="BMY38" s="649"/>
      <c r="BMZ38" s="649"/>
      <c r="BNA38" s="649"/>
      <c r="BNB38" s="649"/>
      <c r="BNC38" s="649"/>
      <c r="BND38" s="649"/>
      <c r="BNE38" s="649"/>
      <c r="BNF38" s="649"/>
      <c r="BNG38" s="649"/>
      <c r="BNH38" s="649"/>
      <c r="BNI38" s="649"/>
      <c r="BNJ38" s="649"/>
      <c r="BNK38" s="649"/>
      <c r="BNL38" s="649"/>
      <c r="BNM38" s="649"/>
      <c r="BNN38" s="649"/>
      <c r="BNO38" s="649"/>
      <c r="BNP38" s="649"/>
      <c r="BNQ38" s="649"/>
      <c r="BNR38" s="649"/>
      <c r="BNS38" s="649"/>
      <c r="BNT38" s="649"/>
      <c r="BNU38" s="649"/>
      <c r="BNV38" s="649"/>
      <c r="BNW38" s="649"/>
      <c r="BNX38" s="649"/>
      <c r="BNY38" s="649"/>
      <c r="BNZ38" s="649"/>
      <c r="BOA38" s="649"/>
      <c r="BOB38" s="649"/>
      <c r="BOC38" s="649"/>
      <c r="BOD38" s="649"/>
      <c r="BOE38" s="649"/>
      <c r="BOF38" s="649"/>
      <c r="BOG38" s="649"/>
      <c r="BOH38" s="649"/>
      <c r="BOI38" s="649"/>
      <c r="BOJ38" s="649"/>
      <c r="BOK38" s="649"/>
      <c r="BOL38" s="649"/>
      <c r="BOM38" s="649"/>
      <c r="BON38" s="649"/>
      <c r="BOO38" s="649"/>
      <c r="BOP38" s="649"/>
      <c r="BOQ38" s="649"/>
      <c r="BOR38" s="649"/>
      <c r="BOS38" s="649"/>
      <c r="BOT38" s="649"/>
      <c r="BOU38" s="649"/>
      <c r="BOV38" s="649"/>
      <c r="BOW38" s="649"/>
      <c r="BOX38" s="649"/>
      <c r="BOY38" s="649"/>
      <c r="BOZ38" s="649"/>
      <c r="BPA38" s="649"/>
      <c r="BPB38" s="649"/>
      <c r="BPC38" s="649"/>
      <c r="BPD38" s="649"/>
      <c r="BPE38" s="649"/>
      <c r="BPF38" s="649"/>
      <c r="BPG38" s="649"/>
      <c r="BPH38" s="649"/>
      <c r="BPI38" s="649"/>
      <c r="BPJ38" s="649"/>
      <c r="BPK38" s="649"/>
      <c r="BPL38" s="649"/>
      <c r="BPM38" s="649"/>
      <c r="BPN38" s="649"/>
      <c r="BPO38" s="649"/>
      <c r="BPP38" s="649"/>
      <c r="BPQ38" s="649"/>
      <c r="BPR38" s="649"/>
      <c r="BPS38" s="649"/>
      <c r="BPT38" s="649"/>
      <c r="BPU38" s="649"/>
      <c r="BPV38" s="649"/>
      <c r="BPW38" s="649"/>
      <c r="BPX38" s="649"/>
      <c r="BPY38" s="649"/>
      <c r="BPZ38" s="649"/>
      <c r="BQA38" s="649"/>
      <c r="BQB38" s="649"/>
      <c r="BQC38" s="649"/>
      <c r="BQD38" s="649"/>
      <c r="BQE38" s="649"/>
      <c r="BQF38" s="649"/>
      <c r="BQG38" s="649"/>
      <c r="BQH38" s="649"/>
      <c r="BQI38" s="649"/>
      <c r="BQJ38" s="649"/>
      <c r="BQK38" s="649"/>
      <c r="BQL38" s="649"/>
      <c r="BQM38" s="649"/>
      <c r="BQN38" s="649"/>
      <c r="BQO38" s="649"/>
      <c r="BQP38" s="649"/>
      <c r="BQQ38" s="649"/>
      <c r="BQR38" s="649"/>
      <c r="BQS38" s="649"/>
      <c r="BQT38" s="649"/>
      <c r="BQU38" s="649"/>
      <c r="BQV38" s="649"/>
      <c r="BQW38" s="649"/>
      <c r="BQX38" s="649"/>
      <c r="BQY38" s="649"/>
      <c r="BQZ38" s="649"/>
      <c r="BRA38" s="649"/>
      <c r="BRB38" s="649"/>
      <c r="BRC38" s="649"/>
      <c r="BRD38" s="649"/>
      <c r="BRE38" s="649"/>
      <c r="BRF38" s="649"/>
      <c r="BRG38" s="649"/>
      <c r="BRH38" s="649"/>
      <c r="BRI38" s="649"/>
      <c r="BRJ38" s="649"/>
      <c r="BRK38" s="649"/>
      <c r="BRL38" s="649"/>
      <c r="BRM38" s="649"/>
      <c r="BRN38" s="649"/>
      <c r="BRO38" s="649"/>
      <c r="BRP38" s="649"/>
      <c r="BRQ38" s="649"/>
      <c r="BRR38" s="649"/>
      <c r="BRS38" s="649"/>
      <c r="BRT38" s="649"/>
      <c r="BRU38" s="649"/>
      <c r="BRV38" s="649"/>
      <c r="BRW38" s="649"/>
      <c r="BRX38" s="649"/>
      <c r="BRY38" s="649"/>
      <c r="BRZ38" s="649"/>
      <c r="BSA38" s="649"/>
      <c r="BSB38" s="649"/>
      <c r="BSC38" s="649"/>
      <c r="BSD38" s="649"/>
      <c r="BSE38" s="649"/>
      <c r="BSF38" s="649"/>
      <c r="BSG38" s="649"/>
      <c r="BSH38" s="649"/>
      <c r="BSI38" s="649"/>
      <c r="BSJ38" s="649"/>
      <c r="BSK38" s="649"/>
      <c r="BSL38" s="649"/>
      <c r="BSM38" s="649"/>
      <c r="BSN38" s="649"/>
      <c r="BSO38" s="649"/>
      <c r="BSP38" s="649"/>
      <c r="BSQ38" s="649"/>
      <c r="BSR38" s="649"/>
      <c r="BSS38" s="649"/>
      <c r="BST38" s="649"/>
      <c r="BSU38" s="649"/>
      <c r="BSV38" s="649"/>
      <c r="BSW38" s="649"/>
      <c r="BSX38" s="649"/>
      <c r="BSY38" s="649"/>
      <c r="BSZ38" s="649"/>
      <c r="BTA38" s="649"/>
      <c r="BTB38" s="649"/>
      <c r="BTC38" s="649"/>
      <c r="BTD38" s="649"/>
      <c r="BTE38" s="649"/>
      <c r="BTF38" s="649"/>
      <c r="BTG38" s="649"/>
      <c r="BTH38" s="649"/>
      <c r="BTI38" s="649"/>
      <c r="BTJ38" s="649"/>
      <c r="BTK38" s="649"/>
      <c r="BTL38" s="649"/>
      <c r="BTM38" s="649"/>
      <c r="BTN38" s="649"/>
      <c r="BTO38" s="649"/>
      <c r="BTP38" s="649"/>
      <c r="BTQ38" s="649"/>
      <c r="BTR38" s="649"/>
      <c r="BTS38" s="649"/>
      <c r="BTT38" s="649"/>
      <c r="BTU38" s="649"/>
      <c r="BTV38" s="649"/>
      <c r="BTW38" s="649"/>
      <c r="BTX38" s="649"/>
      <c r="BTY38" s="649"/>
      <c r="BTZ38" s="649"/>
      <c r="BUA38" s="649"/>
      <c r="BUB38" s="649"/>
      <c r="BUC38" s="649"/>
      <c r="BUD38" s="649"/>
      <c r="BUE38" s="649"/>
      <c r="BUF38" s="649"/>
      <c r="BUG38" s="649"/>
      <c r="BUH38" s="649"/>
      <c r="BUI38" s="649"/>
      <c r="BUJ38" s="649"/>
      <c r="BUK38" s="649"/>
      <c r="BUL38" s="649"/>
      <c r="BUM38" s="649"/>
      <c r="BUN38" s="649"/>
      <c r="BUO38" s="649"/>
      <c r="BUP38" s="649"/>
      <c r="BUQ38" s="649"/>
      <c r="BUR38" s="649"/>
      <c r="BUS38" s="649"/>
      <c r="BUT38" s="649"/>
      <c r="BUU38" s="649"/>
      <c r="BUV38" s="649"/>
      <c r="BUW38" s="649"/>
      <c r="BUX38" s="649"/>
      <c r="BUY38" s="649"/>
      <c r="BUZ38" s="649"/>
      <c r="BVA38" s="649"/>
      <c r="BVB38" s="649"/>
      <c r="BVC38" s="649"/>
      <c r="BVD38" s="649"/>
      <c r="BVE38" s="649"/>
      <c r="BVF38" s="649"/>
      <c r="BVG38" s="649"/>
      <c r="BVH38" s="649"/>
      <c r="BVI38" s="649"/>
      <c r="BVJ38" s="649"/>
      <c r="BVK38" s="649"/>
      <c r="BVL38" s="649"/>
      <c r="BVM38" s="649"/>
      <c r="BVN38" s="649"/>
      <c r="BVO38" s="649"/>
      <c r="BVP38" s="649"/>
      <c r="BVQ38" s="649"/>
      <c r="BVR38" s="649"/>
      <c r="BVS38" s="649"/>
      <c r="BVT38" s="649"/>
      <c r="BVU38" s="649"/>
      <c r="BVV38" s="649"/>
      <c r="BVW38" s="649"/>
      <c r="BVX38" s="649"/>
      <c r="BVY38" s="649"/>
      <c r="BVZ38" s="649"/>
      <c r="BWA38" s="649"/>
      <c r="BWB38" s="649"/>
      <c r="BWC38" s="649"/>
      <c r="BWD38" s="649"/>
      <c r="BWE38" s="649"/>
      <c r="BWF38" s="649"/>
      <c r="BWG38" s="649"/>
      <c r="BWH38" s="649"/>
      <c r="BWI38" s="649"/>
      <c r="BWJ38" s="649"/>
      <c r="BWK38" s="649"/>
      <c r="BWL38" s="649"/>
      <c r="BWM38" s="649"/>
      <c r="BWN38" s="649"/>
      <c r="BWO38" s="649"/>
      <c r="BWP38" s="649"/>
      <c r="BWQ38" s="649"/>
      <c r="BWR38" s="649"/>
      <c r="BWS38" s="649"/>
      <c r="BWT38" s="649"/>
      <c r="BWU38" s="649"/>
      <c r="BWV38" s="649"/>
      <c r="BWW38" s="649"/>
      <c r="BWX38" s="649"/>
      <c r="BWY38" s="649"/>
      <c r="BWZ38" s="649"/>
      <c r="BXA38" s="649"/>
      <c r="BXB38" s="649"/>
      <c r="BXC38" s="649"/>
      <c r="BXD38" s="649"/>
      <c r="BXE38" s="649"/>
      <c r="BXF38" s="649"/>
      <c r="BXG38" s="649"/>
      <c r="BXH38" s="649"/>
      <c r="BXI38" s="649"/>
      <c r="BXJ38" s="649"/>
      <c r="BXK38" s="649"/>
      <c r="BXL38" s="649"/>
      <c r="BXM38" s="649"/>
      <c r="BXN38" s="649"/>
      <c r="BXO38" s="649"/>
      <c r="BXP38" s="649"/>
      <c r="BXQ38" s="649"/>
      <c r="BXR38" s="649"/>
      <c r="BXS38" s="649"/>
      <c r="BXT38" s="649"/>
      <c r="BXU38" s="649"/>
      <c r="BXV38" s="649"/>
      <c r="BXW38" s="649"/>
      <c r="BXX38" s="649"/>
      <c r="BXY38" s="649"/>
      <c r="BXZ38" s="649"/>
      <c r="BYA38" s="649"/>
      <c r="BYB38" s="649"/>
      <c r="BYC38" s="649"/>
      <c r="BYD38" s="649"/>
      <c r="BYE38" s="649"/>
      <c r="BYF38" s="649"/>
      <c r="BYG38" s="649"/>
      <c r="BYH38" s="649"/>
      <c r="BYI38" s="649"/>
      <c r="BYJ38" s="649"/>
      <c r="BYK38" s="649"/>
      <c r="BYL38" s="649"/>
      <c r="BYM38" s="649"/>
      <c r="BYN38" s="649"/>
      <c r="BYO38" s="649"/>
      <c r="BYP38" s="649"/>
      <c r="BYQ38" s="649"/>
      <c r="BYR38" s="649"/>
      <c r="BYS38" s="649"/>
      <c r="BYT38" s="649"/>
      <c r="BYU38" s="649"/>
      <c r="BYV38" s="649"/>
      <c r="BYW38" s="649"/>
      <c r="BYX38" s="649"/>
      <c r="BYY38" s="649"/>
      <c r="BYZ38" s="649"/>
      <c r="BZA38" s="649"/>
      <c r="BZB38" s="649"/>
      <c r="BZC38" s="649"/>
      <c r="BZD38" s="649"/>
      <c r="BZE38" s="649"/>
      <c r="BZF38" s="649"/>
      <c r="BZG38" s="649"/>
      <c r="BZH38" s="649"/>
      <c r="BZI38" s="649"/>
      <c r="BZJ38" s="649"/>
      <c r="BZK38" s="649"/>
      <c r="BZL38" s="649"/>
      <c r="BZM38" s="649"/>
      <c r="BZN38" s="649"/>
      <c r="BZO38" s="649"/>
      <c r="BZP38" s="649"/>
      <c r="BZQ38" s="649"/>
      <c r="BZR38" s="649"/>
      <c r="BZS38" s="649"/>
      <c r="BZT38" s="649"/>
      <c r="BZU38" s="649"/>
      <c r="BZV38" s="649"/>
      <c r="BZW38" s="649"/>
      <c r="BZX38" s="649"/>
      <c r="BZY38" s="649"/>
      <c r="BZZ38" s="649"/>
      <c r="CAA38" s="649"/>
      <c r="CAB38" s="649"/>
      <c r="CAC38" s="649"/>
      <c r="CAD38" s="649"/>
      <c r="CAE38" s="649"/>
      <c r="CAF38" s="649"/>
      <c r="CAG38" s="649"/>
      <c r="CAH38" s="649"/>
      <c r="CAI38" s="649"/>
      <c r="CAJ38" s="649"/>
      <c r="CAK38" s="649"/>
      <c r="CAL38" s="649"/>
      <c r="CAM38" s="649"/>
      <c r="CAN38" s="649"/>
      <c r="CAO38" s="649"/>
      <c r="CAP38" s="649"/>
      <c r="CAQ38" s="649"/>
      <c r="CAR38" s="649"/>
      <c r="CAS38" s="649"/>
      <c r="CAT38" s="649"/>
      <c r="CAU38" s="649"/>
      <c r="CAV38" s="649"/>
      <c r="CAW38" s="649"/>
      <c r="CAX38" s="649"/>
      <c r="CAY38" s="649"/>
      <c r="CAZ38" s="649"/>
      <c r="CBA38" s="649"/>
      <c r="CBB38" s="649"/>
      <c r="CBC38" s="649"/>
      <c r="CBD38" s="649"/>
      <c r="CBE38" s="649"/>
      <c r="CBF38" s="649"/>
      <c r="CBG38" s="649"/>
      <c r="CBH38" s="649"/>
      <c r="CBI38" s="649"/>
      <c r="CBJ38" s="649"/>
      <c r="CBK38" s="649"/>
      <c r="CBL38" s="649"/>
      <c r="CBM38" s="649"/>
      <c r="CBN38" s="649"/>
      <c r="CBO38" s="649"/>
      <c r="CBP38" s="649"/>
      <c r="CBQ38" s="649"/>
      <c r="CBR38" s="649"/>
      <c r="CBS38" s="649"/>
      <c r="CBT38" s="649"/>
      <c r="CBU38" s="649"/>
      <c r="CBV38" s="649"/>
      <c r="CBW38" s="649"/>
      <c r="CBX38" s="649"/>
      <c r="CBY38" s="649"/>
      <c r="CBZ38" s="649"/>
      <c r="CCA38" s="649"/>
      <c r="CCB38" s="649"/>
      <c r="CCC38" s="649"/>
      <c r="CCD38" s="649"/>
      <c r="CCE38" s="649"/>
      <c r="CCF38" s="649"/>
      <c r="CCG38" s="649"/>
      <c r="CCH38" s="649"/>
      <c r="CCI38" s="649"/>
      <c r="CCJ38" s="649"/>
      <c r="CCK38" s="649"/>
      <c r="CCL38" s="649"/>
      <c r="CCM38" s="649"/>
      <c r="CCN38" s="649"/>
      <c r="CCO38" s="649"/>
      <c r="CCP38" s="649"/>
      <c r="CCQ38" s="649"/>
      <c r="CCR38" s="649"/>
      <c r="CCS38" s="649"/>
      <c r="CCT38" s="649"/>
      <c r="CCU38" s="649"/>
      <c r="CCV38" s="649"/>
      <c r="CCW38" s="649"/>
      <c r="CCX38" s="649"/>
      <c r="CCY38" s="649"/>
      <c r="CCZ38" s="649"/>
      <c r="CDA38" s="649"/>
      <c r="CDB38" s="649"/>
      <c r="CDC38" s="649"/>
      <c r="CDD38" s="649"/>
      <c r="CDE38" s="649"/>
      <c r="CDF38" s="649"/>
      <c r="CDG38" s="649"/>
      <c r="CDH38" s="649"/>
      <c r="CDI38" s="649"/>
      <c r="CDJ38" s="649"/>
      <c r="CDK38" s="649"/>
      <c r="CDL38" s="649"/>
      <c r="CDM38" s="649"/>
      <c r="CDN38" s="649"/>
      <c r="CDO38" s="649"/>
      <c r="CDP38" s="649"/>
      <c r="CDQ38" s="649"/>
      <c r="CDR38" s="649"/>
      <c r="CDS38" s="649"/>
      <c r="CDT38" s="649"/>
      <c r="CDU38" s="649"/>
      <c r="CDV38" s="649"/>
      <c r="CDW38" s="649"/>
      <c r="CDX38" s="649"/>
      <c r="CDY38" s="649"/>
      <c r="CDZ38" s="649"/>
      <c r="CEA38" s="649"/>
      <c r="CEB38" s="649"/>
      <c r="CEC38" s="649"/>
      <c r="CED38" s="649"/>
      <c r="CEE38" s="649"/>
      <c r="CEF38" s="649"/>
      <c r="CEG38" s="649"/>
      <c r="CEH38" s="649"/>
      <c r="CEI38" s="649"/>
      <c r="CEJ38" s="649"/>
      <c r="CEK38" s="649"/>
      <c r="CEL38" s="649"/>
      <c r="CEM38" s="649"/>
      <c r="CEN38" s="649"/>
      <c r="CEO38" s="649"/>
      <c r="CEP38" s="649"/>
      <c r="CEQ38" s="649"/>
      <c r="CER38" s="649"/>
      <c r="CES38" s="649"/>
      <c r="CET38" s="649"/>
      <c r="CEU38" s="649"/>
      <c r="CEV38" s="649"/>
      <c r="CEW38" s="649"/>
      <c r="CEX38" s="649"/>
      <c r="CEY38" s="649"/>
      <c r="CEZ38" s="649"/>
      <c r="CFA38" s="649"/>
      <c r="CFB38" s="649"/>
      <c r="CFC38" s="649"/>
      <c r="CFD38" s="649"/>
      <c r="CFE38" s="649"/>
      <c r="CFF38" s="649"/>
      <c r="CFG38" s="649"/>
      <c r="CFH38" s="649"/>
      <c r="CFI38" s="649"/>
      <c r="CFJ38" s="649"/>
      <c r="CFK38" s="649"/>
      <c r="CFL38" s="649"/>
      <c r="CFM38" s="649"/>
      <c r="CFN38" s="649"/>
      <c r="CFO38" s="649"/>
      <c r="CFP38" s="649"/>
      <c r="CFQ38" s="649"/>
      <c r="CFR38" s="649"/>
      <c r="CFS38" s="649"/>
      <c r="CFT38" s="649"/>
      <c r="CFU38" s="649"/>
      <c r="CFV38" s="649"/>
      <c r="CFW38" s="649"/>
      <c r="CFX38" s="649"/>
      <c r="CFY38" s="649"/>
      <c r="CFZ38" s="649"/>
      <c r="CGA38" s="649"/>
      <c r="CGB38" s="649"/>
      <c r="CGC38" s="649"/>
      <c r="CGD38" s="649"/>
      <c r="CGE38" s="649"/>
      <c r="CGF38" s="649"/>
      <c r="CGG38" s="649"/>
      <c r="CGH38" s="649"/>
      <c r="CGI38" s="649"/>
      <c r="CGJ38" s="649"/>
      <c r="CGK38" s="649"/>
      <c r="CGL38" s="649"/>
      <c r="CGM38" s="649"/>
      <c r="CGN38" s="649"/>
      <c r="CGO38" s="649"/>
      <c r="CGP38" s="649"/>
      <c r="CGQ38" s="649"/>
      <c r="CGR38" s="649"/>
      <c r="CGS38" s="649"/>
      <c r="CGT38" s="649"/>
      <c r="CGU38" s="649"/>
      <c r="CGV38" s="649"/>
      <c r="CGW38" s="649"/>
      <c r="CGX38" s="649"/>
      <c r="CGY38" s="649"/>
      <c r="CGZ38" s="649"/>
      <c r="CHA38" s="649"/>
      <c r="CHB38" s="649"/>
      <c r="CHC38" s="649"/>
      <c r="CHD38" s="649"/>
      <c r="CHE38" s="649"/>
      <c r="CHF38" s="649"/>
      <c r="CHG38" s="649"/>
      <c r="CHH38" s="649"/>
      <c r="CHI38" s="649"/>
      <c r="CHJ38" s="649"/>
      <c r="CHK38" s="649"/>
      <c r="CHL38" s="649"/>
      <c r="CHM38" s="649"/>
      <c r="CHN38" s="649"/>
      <c r="CHO38" s="649"/>
      <c r="CHP38" s="649"/>
      <c r="CHQ38" s="649"/>
      <c r="CHR38" s="649"/>
      <c r="CHS38" s="649"/>
      <c r="CHT38" s="649"/>
      <c r="CHU38" s="649"/>
      <c r="CHV38" s="649"/>
      <c r="CHW38" s="649"/>
      <c r="CHX38" s="649"/>
      <c r="CHY38" s="649"/>
      <c r="CHZ38" s="649"/>
      <c r="CIA38" s="649"/>
      <c r="CIB38" s="649"/>
      <c r="CIC38" s="649"/>
      <c r="CID38" s="649"/>
      <c r="CIE38" s="649"/>
      <c r="CIF38" s="649"/>
      <c r="CIG38" s="649"/>
      <c r="CIH38" s="649"/>
      <c r="CII38" s="649"/>
      <c r="CIJ38" s="649"/>
      <c r="CIK38" s="649"/>
      <c r="CIL38" s="649"/>
      <c r="CIM38" s="649"/>
      <c r="CIN38" s="649"/>
      <c r="CIO38" s="649"/>
      <c r="CIP38" s="649"/>
      <c r="CIQ38" s="649"/>
      <c r="CIR38" s="649"/>
      <c r="CIS38" s="649"/>
      <c r="CIT38" s="649"/>
      <c r="CIU38" s="649"/>
      <c r="CIV38" s="649"/>
      <c r="CIW38" s="649"/>
      <c r="CIX38" s="649"/>
      <c r="CIY38" s="649"/>
      <c r="CIZ38" s="649"/>
      <c r="CJA38" s="649"/>
      <c r="CJB38" s="649"/>
      <c r="CJC38" s="649"/>
      <c r="CJD38" s="649"/>
      <c r="CJE38" s="649"/>
      <c r="CJF38" s="649"/>
      <c r="CJG38" s="649"/>
      <c r="CJH38" s="649"/>
      <c r="CJI38" s="649"/>
      <c r="CJJ38" s="649"/>
      <c r="CJK38" s="649"/>
      <c r="CJL38" s="649"/>
      <c r="CJM38" s="649"/>
      <c r="CJN38" s="649"/>
      <c r="CJO38" s="649"/>
      <c r="CJP38" s="649"/>
      <c r="CJQ38" s="649"/>
      <c r="CJR38" s="649"/>
      <c r="CJS38" s="649"/>
      <c r="CJT38" s="649"/>
      <c r="CJU38" s="649"/>
      <c r="CJV38" s="649"/>
      <c r="CJW38" s="649"/>
      <c r="CJX38" s="649"/>
      <c r="CJY38" s="649"/>
      <c r="CJZ38" s="649"/>
      <c r="CKA38" s="649"/>
      <c r="CKB38" s="649"/>
      <c r="CKC38" s="649"/>
      <c r="CKD38" s="649"/>
      <c r="CKE38" s="649"/>
      <c r="CKF38" s="649"/>
      <c r="CKG38" s="649"/>
      <c r="CKH38" s="649"/>
      <c r="CKI38" s="649"/>
      <c r="CKJ38" s="649"/>
      <c r="CKK38" s="649"/>
      <c r="CKL38" s="649"/>
      <c r="CKM38" s="649"/>
      <c r="CKN38" s="649"/>
      <c r="CKO38" s="649"/>
      <c r="CKP38" s="649"/>
      <c r="CKQ38" s="649"/>
      <c r="CKR38" s="649"/>
      <c r="CKS38" s="649"/>
      <c r="CKT38" s="649"/>
      <c r="CKU38" s="649"/>
      <c r="CKV38" s="649"/>
      <c r="CKW38" s="649"/>
      <c r="CKX38" s="649"/>
      <c r="CKY38" s="649"/>
      <c r="CKZ38" s="649"/>
      <c r="CLA38" s="649"/>
      <c r="CLB38" s="649"/>
      <c r="CLC38" s="649"/>
      <c r="CLD38" s="649"/>
      <c r="CLE38" s="649"/>
      <c r="CLF38" s="649"/>
      <c r="CLG38" s="649"/>
      <c r="CLH38" s="649"/>
      <c r="CLI38" s="649"/>
      <c r="CLJ38" s="649"/>
      <c r="CLK38" s="649"/>
      <c r="CLL38" s="649"/>
      <c r="CLM38" s="649"/>
      <c r="CLN38" s="649"/>
      <c r="CLO38" s="649"/>
      <c r="CLP38" s="649"/>
      <c r="CLQ38" s="649"/>
      <c r="CLR38" s="649"/>
      <c r="CLS38" s="649"/>
      <c r="CLT38" s="649"/>
      <c r="CLU38" s="649"/>
      <c r="CLV38" s="649"/>
      <c r="CLW38" s="649"/>
      <c r="CLX38" s="649"/>
      <c r="CLY38" s="649"/>
      <c r="CLZ38" s="649"/>
      <c r="CMA38" s="649"/>
      <c r="CMB38" s="649"/>
      <c r="CMC38" s="649"/>
      <c r="CMD38" s="649"/>
      <c r="CME38" s="649"/>
      <c r="CMF38" s="649"/>
      <c r="CMG38" s="649"/>
      <c r="CMH38" s="649"/>
      <c r="CMI38" s="649"/>
      <c r="CMJ38" s="649"/>
      <c r="CMK38" s="649"/>
      <c r="CML38" s="649"/>
      <c r="CMM38" s="649"/>
      <c r="CMN38" s="649"/>
      <c r="CMO38" s="649"/>
      <c r="CMP38" s="649"/>
      <c r="CMQ38" s="649"/>
      <c r="CMR38" s="649"/>
      <c r="CMS38" s="649"/>
      <c r="CMT38" s="649"/>
      <c r="CMU38" s="649"/>
      <c r="CMV38" s="649"/>
      <c r="CMW38" s="649"/>
      <c r="CMX38" s="649"/>
      <c r="CMY38" s="649"/>
      <c r="CMZ38" s="649"/>
      <c r="CNA38" s="649"/>
      <c r="CNB38" s="649"/>
      <c r="CNC38" s="649"/>
      <c r="CND38" s="649"/>
      <c r="CNE38" s="649"/>
      <c r="CNF38" s="649"/>
      <c r="CNG38" s="649"/>
      <c r="CNH38" s="649"/>
      <c r="CNI38" s="649"/>
      <c r="CNJ38" s="649"/>
      <c r="CNK38" s="649"/>
      <c r="CNL38" s="649"/>
      <c r="CNM38" s="649"/>
      <c r="CNN38" s="649"/>
      <c r="CNO38" s="649"/>
      <c r="CNP38" s="649"/>
      <c r="CNQ38" s="649"/>
      <c r="CNR38" s="649"/>
      <c r="CNS38" s="649"/>
      <c r="CNT38" s="649"/>
      <c r="CNU38" s="649"/>
      <c r="CNV38" s="649"/>
      <c r="CNW38" s="649"/>
      <c r="CNX38" s="649"/>
      <c r="CNY38" s="649"/>
      <c r="CNZ38" s="649"/>
      <c r="COA38" s="649"/>
      <c r="COB38" s="649"/>
      <c r="COC38" s="649"/>
      <c r="COD38" s="649"/>
      <c r="COE38" s="649"/>
      <c r="COF38" s="649"/>
      <c r="COG38" s="649"/>
      <c r="COH38" s="649"/>
      <c r="COI38" s="649"/>
      <c r="COJ38" s="649"/>
      <c r="COK38" s="649"/>
      <c r="COL38" s="649"/>
      <c r="COM38" s="649"/>
      <c r="CON38" s="649"/>
      <c r="COO38" s="649"/>
      <c r="COP38" s="649"/>
      <c r="COQ38" s="649"/>
      <c r="COR38" s="649"/>
      <c r="COS38" s="649"/>
      <c r="COT38" s="649"/>
      <c r="COU38" s="649"/>
      <c r="COV38" s="649"/>
      <c r="COW38" s="649"/>
      <c r="COX38" s="649"/>
      <c r="COY38" s="649"/>
      <c r="COZ38" s="649"/>
      <c r="CPA38" s="649"/>
      <c r="CPB38" s="649"/>
      <c r="CPC38" s="649"/>
      <c r="CPD38" s="649"/>
      <c r="CPE38" s="649"/>
      <c r="CPF38" s="649"/>
      <c r="CPG38" s="649"/>
      <c r="CPH38" s="649"/>
      <c r="CPI38" s="649"/>
      <c r="CPJ38" s="649"/>
      <c r="CPK38" s="649"/>
      <c r="CPL38" s="649"/>
      <c r="CPM38" s="649"/>
      <c r="CPN38" s="649"/>
      <c r="CPO38" s="649"/>
      <c r="CPP38" s="649"/>
      <c r="CPQ38" s="649"/>
      <c r="CPR38" s="649"/>
      <c r="CPS38" s="649"/>
      <c r="CPT38" s="649"/>
      <c r="CPU38" s="649"/>
      <c r="CPV38" s="649"/>
      <c r="CPW38" s="649"/>
      <c r="CPX38" s="649"/>
      <c r="CPY38" s="649"/>
      <c r="CPZ38" s="649"/>
      <c r="CQA38" s="649"/>
      <c r="CQB38" s="649"/>
      <c r="CQC38" s="649"/>
      <c r="CQD38" s="649"/>
      <c r="CQE38" s="649"/>
      <c r="CQF38" s="649"/>
      <c r="CQG38" s="649"/>
      <c r="CQH38" s="649"/>
      <c r="CQI38" s="649"/>
      <c r="CQJ38" s="649"/>
      <c r="CQK38" s="649"/>
      <c r="CQL38" s="649"/>
      <c r="CQM38" s="649"/>
      <c r="CQN38" s="649"/>
      <c r="CQO38" s="649"/>
      <c r="CQP38" s="649"/>
      <c r="CQQ38" s="649"/>
      <c r="CQR38" s="649"/>
      <c r="CQS38" s="649"/>
      <c r="CQT38" s="649"/>
      <c r="CQU38" s="649"/>
      <c r="CQV38" s="649"/>
      <c r="CQW38" s="649"/>
      <c r="CQX38" s="649"/>
      <c r="CQY38" s="649"/>
      <c r="CQZ38" s="649"/>
      <c r="CRA38" s="649"/>
      <c r="CRB38" s="649"/>
      <c r="CRC38" s="649"/>
      <c r="CRD38" s="649"/>
      <c r="CRE38" s="649"/>
      <c r="CRF38" s="649"/>
      <c r="CRG38" s="649"/>
      <c r="CRH38" s="649"/>
      <c r="CRI38" s="649"/>
      <c r="CRJ38" s="649"/>
      <c r="CRK38" s="649"/>
      <c r="CRL38" s="649"/>
      <c r="CRM38" s="649"/>
      <c r="CRN38" s="649"/>
      <c r="CRO38" s="649"/>
      <c r="CRP38" s="649"/>
      <c r="CRQ38" s="649"/>
      <c r="CRR38" s="649"/>
      <c r="CRS38" s="649"/>
      <c r="CRT38" s="649"/>
      <c r="CRU38" s="649"/>
      <c r="CRV38" s="649"/>
      <c r="CRW38" s="649"/>
      <c r="CRX38" s="649"/>
      <c r="CRY38" s="649"/>
      <c r="CRZ38" s="649"/>
      <c r="CSA38" s="649"/>
      <c r="CSB38" s="649"/>
      <c r="CSC38" s="649"/>
      <c r="CSD38" s="649"/>
      <c r="CSE38" s="649"/>
      <c r="CSF38" s="649"/>
      <c r="CSG38" s="649"/>
      <c r="CSH38" s="649"/>
      <c r="CSI38" s="649"/>
      <c r="CSJ38" s="649"/>
      <c r="CSK38" s="649"/>
      <c r="CSL38" s="649"/>
      <c r="CSM38" s="649"/>
      <c r="CSN38" s="649"/>
      <c r="CSO38" s="649"/>
      <c r="CSP38" s="649"/>
      <c r="CSQ38" s="649"/>
      <c r="CSR38" s="649"/>
      <c r="CSS38" s="649"/>
      <c r="CST38" s="649"/>
      <c r="CSU38" s="649"/>
      <c r="CSV38" s="649"/>
      <c r="CSW38" s="649"/>
      <c r="CSX38" s="649"/>
      <c r="CSY38" s="649"/>
      <c r="CSZ38" s="649"/>
      <c r="CTA38" s="649"/>
      <c r="CTB38" s="649"/>
      <c r="CTC38" s="649"/>
      <c r="CTD38" s="649"/>
      <c r="CTE38" s="649"/>
      <c r="CTF38" s="649"/>
      <c r="CTG38" s="649"/>
      <c r="CTH38" s="649"/>
      <c r="CTI38" s="649"/>
      <c r="CTJ38" s="649"/>
      <c r="CTK38" s="649"/>
      <c r="CTL38" s="649"/>
      <c r="CTM38" s="649"/>
      <c r="CTN38" s="649"/>
      <c r="CTO38" s="649"/>
      <c r="CTP38" s="649"/>
      <c r="CTQ38" s="649"/>
      <c r="CTR38" s="649"/>
      <c r="CTS38" s="649"/>
      <c r="CTT38" s="649"/>
      <c r="CTU38" s="649"/>
      <c r="CTV38" s="649"/>
      <c r="CTW38" s="649"/>
      <c r="CTX38" s="649"/>
      <c r="CTY38" s="649"/>
      <c r="CTZ38" s="649"/>
      <c r="CUA38" s="649"/>
      <c r="CUB38" s="649"/>
      <c r="CUC38" s="649"/>
      <c r="CUD38" s="649"/>
      <c r="CUE38" s="649"/>
      <c r="CUF38" s="649"/>
      <c r="CUG38" s="649"/>
      <c r="CUH38" s="649"/>
      <c r="CUI38" s="649"/>
      <c r="CUJ38" s="649"/>
      <c r="CUK38" s="649"/>
      <c r="CUL38" s="649"/>
      <c r="CUM38" s="649"/>
      <c r="CUN38" s="649"/>
      <c r="CUO38" s="649"/>
      <c r="CUP38" s="649"/>
      <c r="CUQ38" s="649"/>
      <c r="CUR38" s="649"/>
      <c r="CUS38" s="649"/>
      <c r="CUT38" s="649"/>
      <c r="CUU38" s="649"/>
      <c r="CUV38" s="649"/>
      <c r="CUW38" s="649"/>
      <c r="CUX38" s="649"/>
      <c r="CUY38" s="649"/>
      <c r="CUZ38" s="649"/>
      <c r="CVA38" s="649"/>
      <c r="CVB38" s="649"/>
      <c r="CVC38" s="649"/>
      <c r="CVD38" s="649"/>
      <c r="CVE38" s="649"/>
      <c r="CVF38" s="649"/>
      <c r="CVG38" s="649"/>
      <c r="CVH38" s="649"/>
      <c r="CVI38" s="649"/>
      <c r="CVJ38" s="649"/>
      <c r="CVK38" s="649"/>
      <c r="CVL38" s="649"/>
      <c r="CVM38" s="649"/>
      <c r="CVN38" s="649"/>
      <c r="CVO38" s="649"/>
      <c r="CVP38" s="649"/>
      <c r="CVQ38" s="649"/>
      <c r="CVR38" s="649"/>
      <c r="CVS38" s="649"/>
      <c r="CVT38" s="649"/>
      <c r="CVU38" s="649"/>
      <c r="CVV38" s="649"/>
      <c r="CVW38" s="649"/>
      <c r="CVX38" s="649"/>
      <c r="CVY38" s="649"/>
      <c r="CVZ38" s="649"/>
      <c r="CWA38" s="649"/>
      <c r="CWB38" s="649"/>
      <c r="CWC38" s="649"/>
      <c r="CWD38" s="649"/>
      <c r="CWE38" s="649"/>
      <c r="CWF38" s="649"/>
      <c r="CWG38" s="649"/>
      <c r="CWH38" s="649"/>
      <c r="CWI38" s="649"/>
      <c r="CWJ38" s="649"/>
      <c r="CWK38" s="649"/>
      <c r="CWL38" s="649"/>
      <c r="CWM38" s="649"/>
      <c r="CWN38" s="649"/>
      <c r="CWO38" s="649"/>
      <c r="CWP38" s="649"/>
      <c r="CWQ38" s="649"/>
      <c r="CWR38" s="649"/>
      <c r="CWS38" s="649"/>
      <c r="CWT38" s="649"/>
      <c r="CWU38" s="649"/>
      <c r="CWV38" s="649"/>
      <c r="CWW38" s="649"/>
      <c r="CWX38" s="649"/>
      <c r="CWY38" s="649"/>
      <c r="CWZ38" s="649"/>
      <c r="CXA38" s="649"/>
      <c r="CXB38" s="649"/>
      <c r="CXC38" s="649"/>
      <c r="CXD38" s="649"/>
      <c r="CXE38" s="649"/>
      <c r="CXF38" s="649"/>
      <c r="CXG38" s="649"/>
      <c r="CXH38" s="649"/>
      <c r="CXI38" s="649"/>
      <c r="CXJ38" s="649"/>
      <c r="CXK38" s="649"/>
      <c r="CXL38" s="649"/>
      <c r="CXM38" s="649"/>
      <c r="CXN38" s="649"/>
      <c r="CXO38" s="649"/>
      <c r="CXP38" s="649"/>
      <c r="CXQ38" s="649"/>
      <c r="CXR38" s="649"/>
      <c r="CXS38" s="649"/>
      <c r="CXT38" s="649"/>
      <c r="CXU38" s="649"/>
      <c r="CXV38" s="649"/>
      <c r="CXW38" s="649"/>
      <c r="CXX38" s="649"/>
      <c r="CXY38" s="649"/>
      <c r="CXZ38" s="649"/>
      <c r="CYA38" s="649"/>
      <c r="CYB38" s="649"/>
      <c r="CYC38" s="649"/>
      <c r="CYD38" s="649"/>
      <c r="CYE38" s="649"/>
      <c r="CYF38" s="649"/>
      <c r="CYG38" s="649"/>
      <c r="CYH38" s="649"/>
      <c r="CYI38" s="649"/>
      <c r="CYJ38" s="649"/>
      <c r="CYK38" s="649"/>
      <c r="CYL38" s="649"/>
      <c r="CYM38" s="649"/>
      <c r="CYN38" s="649"/>
      <c r="CYO38" s="649"/>
      <c r="CYP38" s="649"/>
      <c r="CYQ38" s="649"/>
      <c r="CYR38" s="649"/>
      <c r="CYS38" s="649"/>
      <c r="CYT38" s="649"/>
      <c r="CYU38" s="649"/>
      <c r="CYV38" s="649"/>
      <c r="CYW38" s="649"/>
      <c r="CYX38" s="649"/>
      <c r="CYY38" s="649"/>
      <c r="CYZ38" s="649"/>
      <c r="CZA38" s="649"/>
      <c r="CZB38" s="649"/>
      <c r="CZC38" s="649"/>
      <c r="CZD38" s="649"/>
      <c r="CZE38" s="649"/>
      <c r="CZF38" s="649"/>
      <c r="CZG38" s="649"/>
      <c r="CZH38" s="649"/>
      <c r="CZI38" s="649"/>
      <c r="CZJ38" s="649"/>
      <c r="CZK38" s="649"/>
      <c r="CZL38" s="649"/>
      <c r="CZM38" s="649"/>
      <c r="CZN38" s="649"/>
      <c r="CZO38" s="649"/>
      <c r="CZP38" s="649"/>
      <c r="CZQ38" s="649"/>
      <c r="CZR38" s="649"/>
      <c r="CZS38" s="649"/>
      <c r="CZT38" s="649"/>
      <c r="CZU38" s="649"/>
      <c r="CZV38" s="649"/>
      <c r="CZW38" s="649"/>
      <c r="CZX38" s="649"/>
      <c r="CZY38" s="649"/>
      <c r="CZZ38" s="649"/>
      <c r="DAA38" s="649"/>
      <c r="DAB38" s="649"/>
      <c r="DAC38" s="649"/>
      <c r="DAD38" s="649"/>
      <c r="DAE38" s="649"/>
      <c r="DAF38" s="649"/>
      <c r="DAG38" s="649"/>
      <c r="DAH38" s="649"/>
      <c r="DAI38" s="649"/>
      <c r="DAJ38" s="649"/>
      <c r="DAK38" s="649"/>
      <c r="DAL38" s="649"/>
      <c r="DAM38" s="649"/>
      <c r="DAN38" s="649"/>
      <c r="DAO38" s="649"/>
      <c r="DAP38" s="649"/>
      <c r="DAQ38" s="649"/>
      <c r="DAR38" s="649"/>
      <c r="DAS38" s="649"/>
      <c r="DAT38" s="649"/>
      <c r="DAU38" s="649"/>
      <c r="DAV38" s="649"/>
      <c r="DAW38" s="649"/>
      <c r="DAX38" s="649"/>
      <c r="DAY38" s="649"/>
      <c r="DAZ38" s="649"/>
      <c r="DBA38" s="649"/>
      <c r="DBB38" s="649"/>
      <c r="DBC38" s="649"/>
      <c r="DBD38" s="649"/>
      <c r="DBE38" s="649"/>
      <c r="DBF38" s="649"/>
      <c r="DBG38" s="649"/>
      <c r="DBH38" s="649"/>
      <c r="DBI38" s="649"/>
      <c r="DBJ38" s="649"/>
      <c r="DBK38" s="649"/>
      <c r="DBL38" s="649"/>
      <c r="DBM38" s="649"/>
      <c r="DBN38" s="649"/>
      <c r="DBO38" s="649"/>
      <c r="DBP38" s="649"/>
      <c r="DBQ38" s="649"/>
      <c r="DBR38" s="649"/>
      <c r="DBS38" s="649"/>
      <c r="DBT38" s="649"/>
      <c r="DBU38" s="649"/>
      <c r="DBV38" s="649"/>
      <c r="DBW38" s="649"/>
      <c r="DBX38" s="649"/>
      <c r="DBY38" s="649"/>
      <c r="DBZ38" s="649"/>
      <c r="DCA38" s="649"/>
      <c r="DCB38" s="649"/>
      <c r="DCC38" s="649"/>
      <c r="DCD38" s="649"/>
      <c r="DCE38" s="649"/>
      <c r="DCF38" s="649"/>
      <c r="DCG38" s="649"/>
      <c r="DCH38" s="649"/>
      <c r="DCI38" s="649"/>
      <c r="DCJ38" s="649"/>
      <c r="DCK38" s="649"/>
      <c r="DCL38" s="649"/>
      <c r="DCM38" s="649"/>
      <c r="DCN38" s="649"/>
      <c r="DCO38" s="649"/>
      <c r="DCP38" s="649"/>
      <c r="DCQ38" s="649"/>
      <c r="DCR38" s="649"/>
      <c r="DCS38" s="649"/>
      <c r="DCT38" s="649"/>
      <c r="DCU38" s="649"/>
      <c r="DCV38" s="649"/>
      <c r="DCW38" s="649"/>
      <c r="DCX38" s="649"/>
      <c r="DCY38" s="649"/>
      <c r="DCZ38" s="649"/>
      <c r="DDA38" s="649"/>
      <c r="DDB38" s="649"/>
      <c r="DDC38" s="649"/>
      <c r="DDD38" s="649"/>
      <c r="DDE38" s="649"/>
      <c r="DDF38" s="649"/>
      <c r="DDG38" s="649"/>
      <c r="DDH38" s="649"/>
      <c r="DDI38" s="649"/>
      <c r="DDJ38" s="649"/>
      <c r="DDK38" s="649"/>
      <c r="DDL38" s="649"/>
      <c r="DDM38" s="649"/>
      <c r="DDN38" s="649"/>
      <c r="DDO38" s="649"/>
      <c r="DDP38" s="649"/>
      <c r="DDQ38" s="649"/>
      <c r="DDR38" s="649"/>
      <c r="DDS38" s="649"/>
      <c r="DDT38" s="649"/>
      <c r="DDU38" s="649"/>
      <c r="DDV38" s="649"/>
      <c r="DDW38" s="649"/>
      <c r="DDX38" s="649"/>
      <c r="DDY38" s="649"/>
      <c r="DDZ38" s="649"/>
      <c r="DEA38" s="649"/>
      <c r="DEB38" s="649"/>
      <c r="DEC38" s="649"/>
      <c r="DED38" s="649"/>
      <c r="DEE38" s="649"/>
      <c r="DEF38" s="649"/>
      <c r="DEG38" s="649"/>
      <c r="DEH38" s="649"/>
      <c r="DEI38" s="649"/>
      <c r="DEJ38" s="649"/>
      <c r="DEK38" s="649"/>
      <c r="DEL38" s="649"/>
      <c r="DEM38" s="649"/>
      <c r="DEN38" s="649"/>
      <c r="DEO38" s="649"/>
      <c r="DEP38" s="649"/>
      <c r="DEQ38" s="649"/>
      <c r="DER38" s="649"/>
      <c r="DES38" s="649"/>
      <c r="DET38" s="649"/>
      <c r="DEU38" s="649"/>
      <c r="DEV38" s="649"/>
      <c r="DEW38" s="649"/>
      <c r="DEX38" s="649"/>
      <c r="DEY38" s="649"/>
      <c r="DEZ38" s="649"/>
      <c r="DFA38" s="649"/>
      <c r="DFB38" s="649"/>
      <c r="DFC38" s="649"/>
      <c r="DFD38" s="649"/>
      <c r="DFE38" s="649"/>
      <c r="DFF38" s="649"/>
      <c r="DFG38" s="649"/>
      <c r="DFH38" s="649"/>
      <c r="DFI38" s="649"/>
      <c r="DFJ38" s="649"/>
      <c r="DFK38" s="649"/>
      <c r="DFL38" s="649"/>
      <c r="DFM38" s="649"/>
      <c r="DFN38" s="649"/>
      <c r="DFO38" s="649"/>
      <c r="DFP38" s="649"/>
      <c r="DFQ38" s="649"/>
      <c r="DFR38" s="649"/>
      <c r="DFS38" s="649"/>
      <c r="DFT38" s="649"/>
      <c r="DFU38" s="649"/>
      <c r="DFV38" s="649"/>
      <c r="DFW38" s="649"/>
      <c r="DFX38" s="649"/>
      <c r="DFY38" s="649"/>
      <c r="DFZ38" s="649"/>
      <c r="DGA38" s="649"/>
      <c r="DGB38" s="649"/>
      <c r="DGC38" s="649"/>
      <c r="DGD38" s="649"/>
      <c r="DGE38" s="649"/>
      <c r="DGF38" s="649"/>
      <c r="DGG38" s="649"/>
      <c r="DGH38" s="649"/>
      <c r="DGI38" s="649"/>
      <c r="DGJ38" s="649"/>
      <c r="DGK38" s="649"/>
      <c r="DGL38" s="649"/>
      <c r="DGM38" s="649"/>
      <c r="DGN38" s="649"/>
      <c r="DGO38" s="649"/>
      <c r="DGP38" s="649"/>
      <c r="DGQ38" s="649"/>
      <c r="DGR38" s="649"/>
      <c r="DGS38" s="649"/>
      <c r="DGT38" s="649"/>
      <c r="DGU38" s="649"/>
      <c r="DGV38" s="649"/>
      <c r="DGW38" s="649"/>
      <c r="DGX38" s="649"/>
      <c r="DGY38" s="649"/>
      <c r="DGZ38" s="649"/>
      <c r="DHA38" s="649"/>
      <c r="DHB38" s="649"/>
      <c r="DHC38" s="649"/>
      <c r="DHD38" s="649"/>
      <c r="DHE38" s="649"/>
      <c r="DHF38" s="649"/>
      <c r="DHG38" s="649"/>
      <c r="DHH38" s="649"/>
      <c r="DHI38" s="649"/>
      <c r="DHJ38" s="649"/>
      <c r="DHK38" s="649"/>
      <c r="DHL38" s="649"/>
      <c r="DHM38" s="649"/>
      <c r="DHN38" s="649"/>
      <c r="DHO38" s="649"/>
      <c r="DHP38" s="649"/>
      <c r="DHQ38" s="649"/>
      <c r="DHR38" s="649"/>
      <c r="DHS38" s="649"/>
      <c r="DHT38" s="649"/>
      <c r="DHU38" s="649"/>
      <c r="DHV38" s="649"/>
      <c r="DHW38" s="649"/>
      <c r="DHX38" s="649"/>
      <c r="DHY38" s="649"/>
      <c r="DHZ38" s="649"/>
      <c r="DIA38" s="649"/>
      <c r="DIB38" s="649"/>
      <c r="DIC38" s="649"/>
      <c r="DID38" s="649"/>
      <c r="DIE38" s="649"/>
      <c r="DIF38" s="649"/>
      <c r="DIG38" s="649"/>
      <c r="DIH38" s="649"/>
      <c r="DII38" s="649"/>
      <c r="DIJ38" s="649"/>
      <c r="DIK38" s="649"/>
      <c r="DIL38" s="649"/>
      <c r="DIM38" s="649"/>
      <c r="DIN38" s="649"/>
      <c r="DIO38" s="649"/>
      <c r="DIP38" s="649"/>
      <c r="DIQ38" s="649"/>
      <c r="DIR38" s="649"/>
      <c r="DIS38" s="649"/>
      <c r="DIT38" s="649"/>
      <c r="DIU38" s="649"/>
      <c r="DIV38" s="649"/>
      <c r="DIW38" s="649"/>
      <c r="DIX38" s="649"/>
      <c r="DIY38" s="649"/>
      <c r="DIZ38" s="649"/>
      <c r="DJA38" s="649"/>
      <c r="DJB38" s="649"/>
      <c r="DJC38" s="649"/>
      <c r="DJD38" s="649"/>
      <c r="DJE38" s="649"/>
      <c r="DJF38" s="649"/>
      <c r="DJG38" s="649"/>
      <c r="DJH38" s="649"/>
      <c r="DJI38" s="649"/>
      <c r="DJJ38" s="649"/>
      <c r="DJK38" s="649"/>
      <c r="DJL38" s="649"/>
      <c r="DJM38" s="649"/>
      <c r="DJN38" s="649"/>
      <c r="DJO38" s="649"/>
      <c r="DJP38" s="649"/>
      <c r="DJQ38" s="649"/>
      <c r="DJR38" s="649"/>
      <c r="DJS38" s="649"/>
      <c r="DJT38" s="649"/>
      <c r="DJU38" s="649"/>
      <c r="DJV38" s="649"/>
      <c r="DJW38" s="649"/>
      <c r="DJX38" s="649"/>
      <c r="DJY38" s="649"/>
      <c r="DJZ38" s="649"/>
      <c r="DKA38" s="649"/>
      <c r="DKB38" s="649"/>
      <c r="DKC38" s="649"/>
      <c r="DKD38" s="649"/>
      <c r="DKE38" s="649"/>
      <c r="DKF38" s="649"/>
      <c r="DKG38" s="649"/>
      <c r="DKH38" s="649"/>
      <c r="DKI38" s="649"/>
      <c r="DKJ38" s="649"/>
      <c r="DKK38" s="649"/>
      <c r="DKL38" s="649"/>
      <c r="DKM38" s="649"/>
      <c r="DKN38" s="649"/>
      <c r="DKO38" s="649"/>
      <c r="DKP38" s="649"/>
      <c r="DKQ38" s="649"/>
      <c r="DKR38" s="649"/>
      <c r="DKS38" s="649"/>
      <c r="DKT38" s="649"/>
      <c r="DKU38" s="649"/>
      <c r="DKV38" s="649"/>
      <c r="DKW38" s="649"/>
      <c r="DKX38" s="649"/>
      <c r="DKY38" s="649"/>
      <c r="DKZ38" s="649"/>
      <c r="DLA38" s="649"/>
      <c r="DLB38" s="649"/>
      <c r="DLC38" s="649"/>
      <c r="DLD38" s="649"/>
      <c r="DLE38" s="649"/>
      <c r="DLF38" s="649"/>
      <c r="DLG38" s="649"/>
      <c r="DLH38" s="649"/>
      <c r="DLI38" s="649"/>
      <c r="DLJ38" s="649"/>
      <c r="DLK38" s="649"/>
      <c r="DLL38" s="649"/>
      <c r="DLM38" s="649"/>
      <c r="DLN38" s="649"/>
      <c r="DLO38" s="649"/>
      <c r="DLP38" s="649"/>
      <c r="DLQ38" s="649"/>
      <c r="DLR38" s="649"/>
      <c r="DLS38" s="649"/>
      <c r="DLT38" s="649"/>
      <c r="DLU38" s="649"/>
      <c r="DLV38" s="649"/>
      <c r="DLW38" s="649"/>
      <c r="DLX38" s="649"/>
      <c r="DLY38" s="649"/>
      <c r="DLZ38" s="649"/>
      <c r="DMA38" s="649"/>
      <c r="DMB38" s="649"/>
      <c r="DMC38" s="649"/>
      <c r="DMD38" s="649"/>
      <c r="DME38" s="649"/>
      <c r="DMF38" s="649"/>
      <c r="DMG38" s="649"/>
      <c r="DMH38" s="649"/>
      <c r="DMI38" s="649"/>
      <c r="DMJ38" s="649"/>
      <c r="DMK38" s="649"/>
      <c r="DML38" s="649"/>
      <c r="DMM38" s="649"/>
      <c r="DMN38" s="649"/>
      <c r="DMO38" s="649"/>
      <c r="DMP38" s="649"/>
      <c r="DMQ38" s="649"/>
      <c r="DMR38" s="649"/>
      <c r="DMS38" s="649"/>
      <c r="DMT38" s="649"/>
      <c r="DMU38" s="649"/>
      <c r="DMV38" s="649"/>
      <c r="DMW38" s="649"/>
      <c r="DMX38" s="649"/>
      <c r="DMY38" s="649"/>
      <c r="DMZ38" s="649"/>
      <c r="DNA38" s="649"/>
      <c r="DNB38" s="649"/>
      <c r="DNC38" s="649"/>
      <c r="DND38" s="649"/>
      <c r="DNE38" s="649"/>
      <c r="DNF38" s="649"/>
      <c r="DNG38" s="649"/>
      <c r="DNH38" s="649"/>
      <c r="DNI38" s="649"/>
      <c r="DNJ38" s="649"/>
      <c r="DNK38" s="649"/>
      <c r="DNL38" s="649"/>
      <c r="DNM38" s="649"/>
      <c r="DNN38" s="649"/>
      <c r="DNO38" s="649"/>
      <c r="DNP38" s="649"/>
      <c r="DNQ38" s="649"/>
      <c r="DNR38" s="649"/>
      <c r="DNS38" s="649"/>
      <c r="DNT38" s="649"/>
      <c r="DNU38" s="649"/>
      <c r="DNV38" s="649"/>
      <c r="DNW38" s="649"/>
      <c r="DNX38" s="649"/>
      <c r="DNY38" s="649"/>
      <c r="DNZ38" s="649"/>
      <c r="DOA38" s="649"/>
      <c r="DOB38" s="649"/>
      <c r="DOC38" s="649"/>
      <c r="DOD38" s="649"/>
      <c r="DOE38" s="649"/>
      <c r="DOF38" s="649"/>
      <c r="DOG38" s="649"/>
      <c r="DOH38" s="649"/>
      <c r="DOI38" s="649"/>
      <c r="DOJ38" s="649"/>
      <c r="DOK38" s="649"/>
      <c r="DOL38" s="649"/>
      <c r="DOM38" s="649"/>
      <c r="DON38" s="649"/>
      <c r="DOO38" s="649"/>
      <c r="DOP38" s="649"/>
      <c r="DOQ38" s="649"/>
      <c r="DOR38" s="649"/>
      <c r="DOS38" s="649"/>
      <c r="DOT38" s="649"/>
      <c r="DOU38" s="649"/>
      <c r="DOV38" s="649"/>
      <c r="DOW38" s="649"/>
      <c r="DOX38" s="649"/>
      <c r="DOY38" s="649"/>
      <c r="DOZ38" s="649"/>
      <c r="DPA38" s="649"/>
      <c r="DPB38" s="649"/>
      <c r="DPC38" s="649"/>
      <c r="DPD38" s="649"/>
      <c r="DPE38" s="649"/>
      <c r="DPF38" s="649"/>
      <c r="DPG38" s="649"/>
      <c r="DPH38" s="649"/>
      <c r="DPI38" s="649"/>
      <c r="DPJ38" s="649"/>
      <c r="DPK38" s="649"/>
      <c r="DPL38" s="649"/>
      <c r="DPM38" s="649"/>
      <c r="DPN38" s="649"/>
      <c r="DPO38" s="649"/>
      <c r="DPP38" s="649"/>
      <c r="DPQ38" s="649"/>
      <c r="DPR38" s="649"/>
      <c r="DPS38" s="649"/>
      <c r="DPT38" s="649"/>
      <c r="DPU38" s="649"/>
      <c r="DPV38" s="649"/>
      <c r="DPW38" s="649"/>
      <c r="DPX38" s="649"/>
      <c r="DPY38" s="649"/>
      <c r="DPZ38" s="649"/>
      <c r="DQA38" s="649"/>
      <c r="DQB38" s="649"/>
      <c r="DQC38" s="649"/>
      <c r="DQD38" s="649"/>
      <c r="DQE38" s="649"/>
      <c r="DQF38" s="649"/>
      <c r="DQG38" s="649"/>
      <c r="DQH38" s="649"/>
      <c r="DQI38" s="649"/>
      <c r="DQJ38" s="649"/>
      <c r="DQK38" s="649"/>
      <c r="DQL38" s="649"/>
      <c r="DQM38" s="649"/>
      <c r="DQN38" s="649"/>
      <c r="DQO38" s="649"/>
      <c r="DQP38" s="649"/>
      <c r="DQQ38" s="649"/>
      <c r="DQR38" s="649"/>
      <c r="DQS38" s="649"/>
      <c r="DQT38" s="649"/>
      <c r="DQU38" s="649"/>
      <c r="DQV38" s="649"/>
      <c r="DQW38" s="649"/>
      <c r="DQX38" s="649"/>
      <c r="DQY38" s="649"/>
      <c r="DQZ38" s="649"/>
      <c r="DRA38" s="649"/>
      <c r="DRB38" s="649"/>
      <c r="DRC38" s="649"/>
      <c r="DRD38" s="649"/>
      <c r="DRE38" s="649"/>
      <c r="DRF38" s="649"/>
      <c r="DRG38" s="649"/>
      <c r="DRH38" s="649"/>
      <c r="DRI38" s="649"/>
      <c r="DRJ38" s="649"/>
      <c r="DRK38" s="649"/>
      <c r="DRL38" s="649"/>
      <c r="DRM38" s="649"/>
      <c r="DRN38" s="649"/>
      <c r="DRO38" s="649"/>
      <c r="DRP38" s="649"/>
      <c r="DRQ38" s="649"/>
      <c r="DRR38" s="649"/>
      <c r="DRS38" s="649"/>
      <c r="DRT38" s="649"/>
      <c r="DRU38" s="649"/>
      <c r="DRV38" s="649"/>
      <c r="DRW38" s="649"/>
      <c r="DRX38" s="649"/>
      <c r="DRY38" s="649"/>
      <c r="DRZ38" s="649"/>
      <c r="DSA38" s="649"/>
      <c r="DSB38" s="649"/>
      <c r="DSC38" s="649"/>
      <c r="DSD38" s="649"/>
      <c r="DSE38" s="649"/>
      <c r="DSF38" s="649"/>
      <c r="DSG38" s="649"/>
      <c r="DSH38" s="649"/>
      <c r="DSI38" s="649"/>
      <c r="DSJ38" s="649"/>
      <c r="DSK38" s="649"/>
      <c r="DSL38" s="649"/>
      <c r="DSM38" s="649"/>
      <c r="DSN38" s="649"/>
      <c r="DSO38" s="649"/>
      <c r="DSP38" s="649"/>
      <c r="DSQ38" s="649"/>
      <c r="DSR38" s="649"/>
      <c r="DSS38" s="649"/>
      <c r="DST38" s="649"/>
      <c r="DSU38" s="649"/>
      <c r="DSV38" s="649"/>
      <c r="DSW38" s="649"/>
      <c r="DSX38" s="649"/>
      <c r="DSY38" s="649"/>
      <c r="DSZ38" s="649"/>
      <c r="DTA38" s="649"/>
      <c r="DTB38" s="649"/>
      <c r="DTC38" s="649"/>
      <c r="DTD38" s="649"/>
      <c r="DTE38" s="649"/>
      <c r="DTF38" s="649"/>
      <c r="DTG38" s="649"/>
      <c r="DTH38" s="649"/>
      <c r="DTI38" s="649"/>
      <c r="DTJ38" s="649"/>
      <c r="DTK38" s="649"/>
      <c r="DTL38" s="649"/>
      <c r="DTM38" s="649"/>
      <c r="DTN38" s="649"/>
      <c r="DTO38" s="649"/>
      <c r="DTP38" s="649"/>
      <c r="DTQ38" s="649"/>
      <c r="DTR38" s="649"/>
      <c r="DTS38" s="649"/>
      <c r="DTT38" s="649"/>
      <c r="DTU38" s="649"/>
      <c r="DTV38" s="649"/>
      <c r="DTW38" s="649"/>
      <c r="DTX38" s="649"/>
      <c r="DTY38" s="649"/>
      <c r="DTZ38" s="649"/>
      <c r="DUA38" s="649"/>
      <c r="DUB38" s="649"/>
      <c r="DUC38" s="649"/>
      <c r="DUD38" s="649"/>
      <c r="DUE38" s="649"/>
      <c r="DUF38" s="649"/>
      <c r="DUG38" s="649"/>
      <c r="DUH38" s="649"/>
      <c r="DUI38" s="649"/>
      <c r="DUJ38" s="649"/>
      <c r="DUK38" s="649"/>
      <c r="DUL38" s="649"/>
      <c r="DUM38" s="649"/>
      <c r="DUN38" s="649"/>
      <c r="DUO38" s="649"/>
      <c r="DUP38" s="649"/>
      <c r="DUQ38" s="649"/>
      <c r="DUR38" s="649"/>
      <c r="DUS38" s="649"/>
      <c r="DUT38" s="649"/>
      <c r="DUU38" s="649"/>
      <c r="DUV38" s="649"/>
      <c r="DUW38" s="649"/>
      <c r="DUX38" s="649"/>
      <c r="DUY38" s="649"/>
      <c r="DUZ38" s="649"/>
      <c r="DVA38" s="649"/>
      <c r="DVB38" s="649"/>
      <c r="DVC38" s="649"/>
      <c r="DVD38" s="649"/>
      <c r="DVE38" s="649"/>
      <c r="DVF38" s="649"/>
      <c r="DVG38" s="649"/>
      <c r="DVH38" s="649"/>
      <c r="DVI38" s="649"/>
      <c r="DVJ38" s="649"/>
      <c r="DVK38" s="649"/>
      <c r="DVL38" s="649"/>
      <c r="DVM38" s="649"/>
      <c r="DVN38" s="649"/>
      <c r="DVO38" s="649"/>
      <c r="DVP38" s="649"/>
      <c r="DVQ38" s="649"/>
      <c r="DVR38" s="649"/>
      <c r="DVS38" s="649"/>
      <c r="DVT38" s="649"/>
      <c r="DVU38" s="649"/>
      <c r="DVV38" s="649"/>
      <c r="DVW38" s="649"/>
      <c r="DVX38" s="649"/>
      <c r="DVY38" s="649"/>
      <c r="DVZ38" s="649"/>
      <c r="DWA38" s="649"/>
      <c r="DWB38" s="649"/>
      <c r="DWC38" s="649"/>
      <c r="DWD38" s="649"/>
      <c r="DWE38" s="649"/>
      <c r="DWF38" s="649"/>
      <c r="DWG38" s="649"/>
      <c r="DWH38" s="649"/>
      <c r="DWI38" s="649"/>
      <c r="DWJ38" s="649"/>
      <c r="DWK38" s="649"/>
      <c r="DWL38" s="649"/>
      <c r="DWM38" s="649"/>
      <c r="DWN38" s="649"/>
      <c r="DWO38" s="649"/>
      <c r="DWP38" s="649"/>
      <c r="DWQ38" s="649"/>
      <c r="DWR38" s="649"/>
      <c r="DWS38" s="649"/>
      <c r="DWT38" s="649"/>
      <c r="DWU38" s="649"/>
      <c r="DWV38" s="649"/>
      <c r="DWW38" s="649"/>
      <c r="DWX38" s="649"/>
      <c r="DWY38" s="649"/>
      <c r="DWZ38" s="649"/>
      <c r="DXA38" s="649"/>
      <c r="DXB38" s="649"/>
      <c r="DXC38" s="649"/>
      <c r="DXD38" s="649"/>
      <c r="DXE38" s="649"/>
      <c r="DXF38" s="649"/>
      <c r="DXG38" s="649"/>
      <c r="DXH38" s="649"/>
      <c r="DXI38" s="649"/>
      <c r="DXJ38" s="649"/>
      <c r="DXK38" s="649"/>
      <c r="DXL38" s="649"/>
      <c r="DXM38" s="649"/>
      <c r="DXN38" s="649"/>
      <c r="DXO38" s="649"/>
      <c r="DXP38" s="649"/>
      <c r="DXQ38" s="649"/>
      <c r="DXR38" s="649"/>
      <c r="DXS38" s="649"/>
      <c r="DXT38" s="649"/>
      <c r="DXU38" s="649"/>
      <c r="DXV38" s="649"/>
      <c r="DXW38" s="649"/>
      <c r="DXX38" s="649"/>
      <c r="DXY38" s="649"/>
      <c r="DXZ38" s="649"/>
      <c r="DYA38" s="649"/>
      <c r="DYB38" s="649"/>
      <c r="DYC38" s="649"/>
      <c r="DYD38" s="649"/>
      <c r="DYE38" s="649"/>
      <c r="DYF38" s="649"/>
      <c r="DYG38" s="649"/>
      <c r="DYH38" s="649"/>
      <c r="DYI38" s="649"/>
      <c r="DYJ38" s="649"/>
      <c r="DYK38" s="649"/>
      <c r="DYL38" s="649"/>
      <c r="DYM38" s="649"/>
      <c r="DYN38" s="649"/>
      <c r="DYO38" s="649"/>
      <c r="DYP38" s="649"/>
      <c r="DYQ38" s="649"/>
      <c r="DYR38" s="649"/>
      <c r="DYS38" s="649"/>
      <c r="DYT38" s="649"/>
      <c r="DYU38" s="649"/>
      <c r="DYV38" s="649"/>
      <c r="DYW38" s="649"/>
      <c r="DYX38" s="649"/>
      <c r="DYY38" s="649"/>
      <c r="DYZ38" s="649"/>
      <c r="DZA38" s="649"/>
      <c r="DZB38" s="649"/>
      <c r="DZC38" s="649"/>
      <c r="DZD38" s="649"/>
      <c r="DZE38" s="649"/>
      <c r="DZF38" s="649"/>
      <c r="DZG38" s="649"/>
      <c r="DZH38" s="649"/>
      <c r="DZI38" s="649"/>
      <c r="DZJ38" s="649"/>
      <c r="DZK38" s="649"/>
      <c r="DZL38" s="649"/>
      <c r="DZM38" s="649"/>
      <c r="DZN38" s="649"/>
      <c r="DZO38" s="649"/>
      <c r="DZP38" s="649"/>
      <c r="DZQ38" s="649"/>
      <c r="DZR38" s="649"/>
      <c r="DZS38" s="649"/>
      <c r="DZT38" s="649"/>
      <c r="DZU38" s="649"/>
      <c r="DZV38" s="649"/>
      <c r="DZW38" s="649"/>
      <c r="DZX38" s="649"/>
      <c r="DZY38" s="649"/>
      <c r="DZZ38" s="649"/>
      <c r="EAA38" s="649"/>
      <c r="EAB38" s="649"/>
      <c r="EAC38" s="649"/>
      <c r="EAD38" s="649"/>
      <c r="EAE38" s="649"/>
      <c r="EAF38" s="649"/>
      <c r="EAG38" s="649"/>
      <c r="EAH38" s="649"/>
      <c r="EAI38" s="649"/>
      <c r="EAJ38" s="649"/>
      <c r="EAK38" s="649"/>
      <c r="EAL38" s="649"/>
      <c r="EAM38" s="649"/>
      <c r="EAN38" s="649"/>
      <c r="EAO38" s="649"/>
      <c r="EAP38" s="649"/>
      <c r="EAQ38" s="649"/>
      <c r="EAR38" s="649"/>
      <c r="EAS38" s="649"/>
      <c r="EAT38" s="649"/>
      <c r="EAU38" s="649"/>
      <c r="EAV38" s="649"/>
      <c r="EAW38" s="649"/>
      <c r="EAX38" s="649"/>
      <c r="EAY38" s="649"/>
      <c r="EAZ38" s="649"/>
      <c r="EBA38" s="649"/>
      <c r="EBB38" s="649"/>
      <c r="EBC38" s="649"/>
      <c r="EBD38" s="649"/>
      <c r="EBE38" s="649"/>
      <c r="EBF38" s="649"/>
      <c r="EBG38" s="649"/>
      <c r="EBH38" s="649"/>
      <c r="EBI38" s="649"/>
      <c r="EBJ38" s="649"/>
      <c r="EBK38" s="649"/>
      <c r="EBL38" s="649"/>
      <c r="EBM38" s="649"/>
      <c r="EBN38" s="649"/>
      <c r="EBO38" s="649"/>
      <c r="EBP38" s="649"/>
      <c r="EBQ38" s="649"/>
      <c r="EBR38" s="649"/>
      <c r="EBS38" s="649"/>
      <c r="EBT38" s="649"/>
      <c r="EBU38" s="649"/>
      <c r="EBV38" s="649"/>
      <c r="EBW38" s="649"/>
      <c r="EBX38" s="649"/>
      <c r="EBY38" s="649"/>
      <c r="EBZ38" s="649"/>
      <c r="ECA38" s="649"/>
      <c r="ECB38" s="649"/>
      <c r="ECC38" s="649"/>
      <c r="ECD38" s="649"/>
      <c r="ECE38" s="649"/>
      <c r="ECF38" s="649"/>
      <c r="ECG38" s="649"/>
      <c r="ECH38" s="649"/>
      <c r="ECI38" s="649"/>
      <c r="ECJ38" s="649"/>
      <c r="ECK38" s="649"/>
      <c r="ECL38" s="649"/>
      <c r="ECM38" s="649"/>
      <c r="ECN38" s="649"/>
      <c r="ECO38" s="649"/>
      <c r="ECP38" s="649"/>
      <c r="ECQ38" s="649"/>
      <c r="ECR38" s="649"/>
      <c r="ECS38" s="649"/>
      <c r="ECT38" s="649"/>
      <c r="ECU38" s="649"/>
      <c r="ECV38" s="649"/>
      <c r="ECW38" s="649"/>
      <c r="ECX38" s="649"/>
      <c r="ECY38" s="649"/>
      <c r="ECZ38" s="649"/>
      <c r="EDA38" s="649"/>
      <c r="EDB38" s="649"/>
      <c r="EDC38" s="649"/>
      <c r="EDD38" s="649"/>
      <c r="EDE38" s="649"/>
      <c r="EDF38" s="649"/>
      <c r="EDG38" s="649"/>
      <c r="EDH38" s="649"/>
      <c r="EDI38" s="649"/>
      <c r="EDJ38" s="649"/>
      <c r="EDK38" s="649"/>
      <c r="EDL38" s="649"/>
      <c r="EDM38" s="649"/>
      <c r="EDN38" s="649"/>
      <c r="EDO38" s="649"/>
      <c r="EDP38" s="649"/>
      <c r="EDQ38" s="649"/>
      <c r="EDR38" s="649"/>
      <c r="EDS38" s="649"/>
      <c r="EDT38" s="649"/>
      <c r="EDU38" s="649"/>
      <c r="EDV38" s="649"/>
      <c r="EDW38" s="649"/>
      <c r="EDX38" s="649"/>
      <c r="EDY38" s="649"/>
      <c r="EDZ38" s="649"/>
      <c r="EEA38" s="649"/>
      <c r="EEB38" s="649"/>
      <c r="EEC38" s="649"/>
      <c r="EED38" s="649"/>
      <c r="EEE38" s="649"/>
      <c r="EEF38" s="649"/>
      <c r="EEG38" s="649"/>
      <c r="EEH38" s="649"/>
      <c r="EEI38" s="649"/>
      <c r="EEJ38" s="649"/>
      <c r="EEK38" s="649"/>
      <c r="EEL38" s="649"/>
      <c r="EEM38" s="649"/>
      <c r="EEN38" s="649"/>
      <c r="EEO38" s="649"/>
      <c r="EEP38" s="649"/>
      <c r="EEQ38" s="649"/>
      <c r="EER38" s="649"/>
      <c r="EES38" s="649"/>
      <c r="EET38" s="649"/>
      <c r="EEU38" s="649"/>
      <c r="EEV38" s="649"/>
      <c r="EEW38" s="649"/>
      <c r="EEX38" s="649"/>
      <c r="EEY38" s="649"/>
      <c r="EEZ38" s="649"/>
      <c r="EFA38" s="649"/>
      <c r="EFB38" s="649"/>
      <c r="EFC38" s="649"/>
      <c r="EFD38" s="649"/>
      <c r="EFE38" s="649"/>
      <c r="EFF38" s="649"/>
      <c r="EFG38" s="649"/>
      <c r="EFH38" s="649"/>
      <c r="EFI38" s="649"/>
      <c r="EFJ38" s="649"/>
      <c r="EFK38" s="649"/>
      <c r="EFL38" s="649"/>
      <c r="EFM38" s="649"/>
      <c r="EFN38" s="649"/>
      <c r="EFO38" s="649"/>
      <c r="EFP38" s="649"/>
      <c r="EFQ38" s="649"/>
      <c r="EFR38" s="649"/>
      <c r="EFS38" s="649"/>
      <c r="EFT38" s="649"/>
      <c r="EFU38" s="649"/>
      <c r="EFV38" s="649"/>
      <c r="EFW38" s="649"/>
      <c r="EFX38" s="649"/>
      <c r="EFY38" s="649"/>
      <c r="EFZ38" s="649"/>
      <c r="EGA38" s="649"/>
      <c r="EGB38" s="649"/>
      <c r="EGC38" s="649"/>
      <c r="EGD38" s="649"/>
      <c r="EGE38" s="649"/>
      <c r="EGF38" s="649"/>
      <c r="EGG38" s="649"/>
      <c r="EGH38" s="649"/>
      <c r="EGI38" s="649"/>
      <c r="EGJ38" s="649"/>
      <c r="EGK38" s="649"/>
      <c r="EGL38" s="649"/>
      <c r="EGM38" s="649"/>
      <c r="EGN38" s="649"/>
      <c r="EGO38" s="649"/>
      <c r="EGP38" s="649"/>
      <c r="EGQ38" s="649"/>
      <c r="EGR38" s="649"/>
      <c r="EGS38" s="649"/>
      <c r="EGT38" s="649"/>
      <c r="EGU38" s="649"/>
      <c r="EGV38" s="649"/>
      <c r="EGW38" s="649"/>
      <c r="EGX38" s="649"/>
      <c r="EGY38" s="649"/>
      <c r="EGZ38" s="649"/>
      <c r="EHA38" s="649"/>
      <c r="EHB38" s="649"/>
      <c r="EHC38" s="649"/>
      <c r="EHD38" s="649"/>
      <c r="EHE38" s="649"/>
      <c r="EHF38" s="649"/>
      <c r="EHG38" s="649"/>
      <c r="EHH38" s="649"/>
      <c r="EHI38" s="649"/>
      <c r="EHJ38" s="649"/>
      <c r="EHK38" s="649"/>
      <c r="EHL38" s="649"/>
      <c r="EHM38" s="649"/>
      <c r="EHN38" s="649"/>
      <c r="EHO38" s="649"/>
      <c r="EHP38" s="649"/>
      <c r="EHQ38" s="649"/>
      <c r="EHR38" s="649"/>
      <c r="EHS38" s="649"/>
      <c r="EHT38" s="649"/>
      <c r="EHU38" s="649"/>
      <c r="EHV38" s="649"/>
      <c r="EHW38" s="649"/>
      <c r="EHX38" s="649"/>
      <c r="EHY38" s="649"/>
      <c r="EHZ38" s="649"/>
      <c r="EIA38" s="649"/>
      <c r="EIB38" s="649"/>
      <c r="EIC38" s="649"/>
      <c r="EID38" s="649"/>
      <c r="EIE38" s="649"/>
      <c r="EIF38" s="649"/>
      <c r="EIG38" s="649"/>
      <c r="EIH38" s="649"/>
      <c r="EII38" s="649"/>
      <c r="EIJ38" s="649"/>
      <c r="EIK38" s="649"/>
      <c r="EIL38" s="649"/>
      <c r="EIM38" s="649"/>
      <c r="EIN38" s="649"/>
      <c r="EIO38" s="649"/>
      <c r="EIP38" s="649"/>
      <c r="EIQ38" s="649"/>
      <c r="EIR38" s="649"/>
      <c r="EIS38" s="649"/>
      <c r="EIT38" s="649"/>
      <c r="EIU38" s="649"/>
      <c r="EIV38" s="649"/>
      <c r="EIW38" s="649"/>
      <c r="EIX38" s="649"/>
      <c r="EIY38" s="649"/>
      <c r="EIZ38" s="649"/>
      <c r="EJA38" s="649"/>
      <c r="EJB38" s="649"/>
      <c r="EJC38" s="649"/>
      <c r="EJD38" s="649"/>
      <c r="EJE38" s="649"/>
      <c r="EJF38" s="649"/>
      <c r="EJG38" s="649"/>
      <c r="EJH38" s="649"/>
      <c r="EJI38" s="649"/>
      <c r="EJJ38" s="649"/>
      <c r="EJK38" s="649"/>
      <c r="EJL38" s="649"/>
      <c r="EJM38" s="649"/>
      <c r="EJN38" s="649"/>
      <c r="EJO38" s="649"/>
      <c r="EJP38" s="649"/>
      <c r="EJQ38" s="649"/>
      <c r="EJR38" s="649"/>
      <c r="EJS38" s="649"/>
      <c r="EJT38" s="649"/>
      <c r="EJU38" s="649"/>
      <c r="EJV38" s="649"/>
      <c r="EJW38" s="649"/>
      <c r="EJX38" s="649"/>
      <c r="EJY38" s="649"/>
      <c r="EJZ38" s="649"/>
      <c r="EKA38" s="649"/>
      <c r="EKB38" s="649"/>
      <c r="EKC38" s="649"/>
      <c r="EKD38" s="649"/>
      <c r="EKE38" s="649"/>
      <c r="EKF38" s="649"/>
      <c r="EKG38" s="649"/>
      <c r="EKH38" s="649"/>
      <c r="EKI38" s="649"/>
      <c r="EKJ38" s="649"/>
      <c r="EKK38" s="649"/>
      <c r="EKL38" s="649"/>
      <c r="EKM38" s="649"/>
      <c r="EKN38" s="649"/>
      <c r="EKO38" s="649"/>
      <c r="EKP38" s="649"/>
      <c r="EKQ38" s="649"/>
      <c r="EKR38" s="649"/>
      <c r="EKS38" s="649"/>
      <c r="EKT38" s="649"/>
      <c r="EKU38" s="649"/>
      <c r="EKV38" s="649"/>
      <c r="EKW38" s="649"/>
      <c r="EKX38" s="649"/>
      <c r="EKY38" s="649"/>
      <c r="EKZ38" s="649"/>
      <c r="ELA38" s="649"/>
      <c r="ELB38" s="649"/>
      <c r="ELC38" s="649"/>
      <c r="ELD38" s="649"/>
      <c r="ELE38" s="649"/>
      <c r="ELF38" s="649"/>
      <c r="ELG38" s="649"/>
      <c r="ELH38" s="649"/>
      <c r="ELI38" s="649"/>
      <c r="ELJ38" s="649"/>
      <c r="ELK38" s="649"/>
      <c r="ELL38" s="649"/>
      <c r="ELM38" s="649"/>
      <c r="ELN38" s="649"/>
      <c r="ELO38" s="649"/>
      <c r="ELP38" s="649"/>
      <c r="ELQ38" s="649"/>
      <c r="ELR38" s="649"/>
      <c r="ELS38" s="649"/>
      <c r="ELT38" s="649"/>
      <c r="ELU38" s="649"/>
      <c r="ELV38" s="649"/>
      <c r="ELW38" s="649"/>
      <c r="ELX38" s="649"/>
      <c r="ELY38" s="649"/>
      <c r="ELZ38" s="649"/>
      <c r="EMA38" s="649"/>
      <c r="EMB38" s="649"/>
      <c r="EMC38" s="649"/>
      <c r="EMD38" s="649"/>
      <c r="EME38" s="649"/>
      <c r="EMF38" s="649"/>
      <c r="EMG38" s="649"/>
      <c r="EMH38" s="649"/>
      <c r="EMI38" s="649"/>
      <c r="EMJ38" s="649"/>
      <c r="EMK38" s="649"/>
      <c r="EML38" s="649"/>
      <c r="EMM38" s="649"/>
      <c r="EMN38" s="649"/>
      <c r="EMO38" s="649"/>
      <c r="EMP38" s="649"/>
      <c r="EMQ38" s="649"/>
      <c r="EMR38" s="649"/>
      <c r="EMS38" s="649"/>
      <c r="EMT38" s="649"/>
      <c r="EMU38" s="649"/>
      <c r="EMV38" s="649"/>
      <c r="EMW38" s="649"/>
      <c r="EMX38" s="649"/>
      <c r="EMY38" s="649"/>
      <c r="EMZ38" s="649"/>
      <c r="ENA38" s="649"/>
      <c r="ENB38" s="649"/>
      <c r="ENC38" s="649"/>
      <c r="END38" s="649"/>
      <c r="ENE38" s="649"/>
      <c r="ENF38" s="649"/>
      <c r="ENG38" s="649"/>
      <c r="ENH38" s="649"/>
      <c r="ENI38" s="649"/>
      <c r="ENJ38" s="649"/>
      <c r="ENK38" s="649"/>
      <c r="ENL38" s="649"/>
      <c r="ENM38" s="649"/>
      <c r="ENN38" s="649"/>
      <c r="ENO38" s="649"/>
      <c r="ENP38" s="649"/>
      <c r="ENQ38" s="649"/>
      <c r="ENR38" s="649"/>
      <c r="ENS38" s="649"/>
      <c r="ENT38" s="649"/>
      <c r="ENU38" s="649"/>
      <c r="ENV38" s="649"/>
      <c r="ENW38" s="649"/>
      <c r="ENX38" s="649"/>
      <c r="ENY38" s="649"/>
      <c r="ENZ38" s="649"/>
      <c r="EOA38" s="649"/>
      <c r="EOB38" s="649"/>
      <c r="EOC38" s="649"/>
      <c r="EOD38" s="649"/>
      <c r="EOE38" s="649"/>
      <c r="EOF38" s="649"/>
      <c r="EOG38" s="649"/>
      <c r="EOH38" s="649"/>
      <c r="EOI38" s="649"/>
      <c r="EOJ38" s="649"/>
      <c r="EOK38" s="649"/>
      <c r="EOL38" s="649"/>
      <c r="EOM38" s="649"/>
      <c r="EON38" s="649"/>
      <c r="EOO38" s="649"/>
      <c r="EOP38" s="649"/>
      <c r="EOQ38" s="649"/>
      <c r="EOR38" s="649"/>
      <c r="EOS38" s="649"/>
      <c r="EOT38" s="649"/>
      <c r="EOU38" s="649"/>
      <c r="EOV38" s="649"/>
      <c r="EOW38" s="649"/>
      <c r="EOX38" s="649"/>
      <c r="EOY38" s="649"/>
      <c r="EOZ38" s="649"/>
      <c r="EPA38" s="649"/>
      <c r="EPB38" s="649"/>
      <c r="EPC38" s="649"/>
      <c r="EPD38" s="649"/>
      <c r="EPE38" s="649"/>
      <c r="EPF38" s="649"/>
      <c r="EPG38" s="649"/>
      <c r="EPH38" s="649"/>
      <c r="EPI38" s="649"/>
      <c r="EPJ38" s="649"/>
      <c r="EPK38" s="649"/>
      <c r="EPL38" s="649"/>
      <c r="EPM38" s="649"/>
      <c r="EPN38" s="649"/>
      <c r="EPO38" s="649"/>
      <c r="EPP38" s="649"/>
      <c r="EPQ38" s="649"/>
      <c r="EPR38" s="649"/>
      <c r="EPS38" s="649"/>
      <c r="EPT38" s="649"/>
      <c r="EPU38" s="649"/>
      <c r="EPV38" s="649"/>
      <c r="EPW38" s="649"/>
      <c r="EPX38" s="649"/>
      <c r="EPY38" s="649"/>
      <c r="EPZ38" s="649"/>
      <c r="EQA38" s="649"/>
      <c r="EQB38" s="649"/>
      <c r="EQC38" s="649"/>
      <c r="EQD38" s="649"/>
      <c r="EQE38" s="649"/>
      <c r="EQF38" s="649"/>
      <c r="EQG38" s="649"/>
      <c r="EQH38" s="649"/>
      <c r="EQI38" s="649"/>
      <c r="EQJ38" s="649"/>
      <c r="EQK38" s="649"/>
      <c r="EQL38" s="649"/>
      <c r="EQM38" s="649"/>
      <c r="EQN38" s="649"/>
      <c r="EQO38" s="649"/>
      <c r="EQP38" s="649"/>
      <c r="EQQ38" s="649"/>
      <c r="EQR38" s="649"/>
      <c r="EQS38" s="649"/>
      <c r="EQT38" s="649"/>
      <c r="EQU38" s="649"/>
      <c r="EQV38" s="649"/>
      <c r="EQW38" s="649"/>
      <c r="EQX38" s="649"/>
      <c r="EQY38" s="649"/>
      <c r="EQZ38" s="649"/>
      <c r="ERA38" s="649"/>
      <c r="ERB38" s="649"/>
      <c r="ERC38" s="649"/>
      <c r="ERD38" s="649"/>
      <c r="ERE38" s="649"/>
      <c r="ERF38" s="649"/>
      <c r="ERG38" s="649"/>
      <c r="ERH38" s="649"/>
      <c r="ERI38" s="649"/>
      <c r="ERJ38" s="649"/>
      <c r="ERK38" s="649"/>
      <c r="ERL38" s="649"/>
      <c r="ERM38" s="649"/>
      <c r="ERN38" s="649"/>
      <c r="ERO38" s="649"/>
      <c r="ERP38" s="649"/>
      <c r="ERQ38" s="649"/>
      <c r="ERR38" s="649"/>
      <c r="ERS38" s="649"/>
      <c r="ERT38" s="649"/>
      <c r="ERU38" s="649"/>
      <c r="ERV38" s="649"/>
      <c r="ERW38" s="649"/>
      <c r="ERX38" s="649"/>
      <c r="ERY38" s="649"/>
      <c r="ERZ38" s="649"/>
      <c r="ESA38" s="649"/>
      <c r="ESB38" s="649"/>
      <c r="ESC38" s="649"/>
      <c r="ESD38" s="649"/>
      <c r="ESE38" s="649"/>
      <c r="ESF38" s="649"/>
      <c r="ESG38" s="649"/>
      <c r="ESH38" s="649"/>
      <c r="ESI38" s="649"/>
      <c r="ESJ38" s="649"/>
      <c r="ESK38" s="649"/>
      <c r="ESL38" s="649"/>
      <c r="ESM38" s="649"/>
      <c r="ESN38" s="649"/>
      <c r="ESO38" s="649"/>
      <c r="ESP38" s="649"/>
      <c r="ESQ38" s="649"/>
      <c r="ESR38" s="649"/>
      <c r="ESS38" s="649"/>
      <c r="EST38" s="649"/>
      <c r="ESU38" s="649"/>
      <c r="ESV38" s="649"/>
      <c r="ESW38" s="649"/>
      <c r="ESX38" s="649"/>
      <c r="ESY38" s="649"/>
      <c r="ESZ38" s="649"/>
      <c r="ETA38" s="649"/>
      <c r="ETB38" s="649"/>
      <c r="ETC38" s="649"/>
      <c r="ETD38" s="649"/>
      <c r="ETE38" s="649"/>
      <c r="ETF38" s="649"/>
      <c r="ETG38" s="649"/>
      <c r="ETH38" s="649"/>
      <c r="ETI38" s="649"/>
      <c r="ETJ38" s="649"/>
      <c r="ETK38" s="649"/>
      <c r="ETL38" s="649"/>
      <c r="ETM38" s="649"/>
      <c r="ETN38" s="649"/>
      <c r="ETO38" s="649"/>
      <c r="ETP38" s="649"/>
      <c r="ETQ38" s="649"/>
      <c r="ETR38" s="649"/>
      <c r="ETS38" s="649"/>
      <c r="ETT38" s="649"/>
      <c r="ETU38" s="649"/>
      <c r="ETV38" s="649"/>
      <c r="ETW38" s="649"/>
      <c r="ETX38" s="649"/>
      <c r="ETY38" s="649"/>
      <c r="ETZ38" s="649"/>
      <c r="EUA38" s="649"/>
      <c r="EUB38" s="649"/>
      <c r="EUC38" s="649"/>
      <c r="EUD38" s="649"/>
      <c r="EUE38" s="649"/>
      <c r="EUF38" s="649"/>
      <c r="EUG38" s="649"/>
      <c r="EUH38" s="649"/>
      <c r="EUI38" s="649"/>
      <c r="EUJ38" s="649"/>
      <c r="EUK38" s="649"/>
      <c r="EUL38" s="649"/>
      <c r="EUM38" s="649"/>
      <c r="EUN38" s="649"/>
      <c r="EUO38" s="649"/>
      <c r="EUP38" s="649"/>
      <c r="EUQ38" s="649"/>
      <c r="EUR38" s="649"/>
      <c r="EUS38" s="649"/>
      <c r="EUT38" s="649"/>
      <c r="EUU38" s="649"/>
      <c r="EUV38" s="649"/>
      <c r="EUW38" s="649"/>
      <c r="EUX38" s="649"/>
      <c r="EUY38" s="649"/>
      <c r="EUZ38" s="649"/>
      <c r="EVA38" s="649"/>
      <c r="EVB38" s="649"/>
      <c r="EVC38" s="649"/>
      <c r="EVD38" s="649"/>
      <c r="EVE38" s="649"/>
      <c r="EVF38" s="649"/>
      <c r="EVG38" s="649"/>
      <c r="EVH38" s="649"/>
      <c r="EVI38" s="649"/>
      <c r="EVJ38" s="649"/>
      <c r="EVK38" s="649"/>
      <c r="EVL38" s="649"/>
      <c r="EVM38" s="649"/>
      <c r="EVN38" s="649"/>
      <c r="EVO38" s="649"/>
      <c r="EVP38" s="649"/>
      <c r="EVQ38" s="649"/>
      <c r="EVR38" s="649"/>
      <c r="EVS38" s="649"/>
      <c r="EVT38" s="649"/>
      <c r="EVU38" s="649"/>
      <c r="EVV38" s="649"/>
      <c r="EVW38" s="649"/>
      <c r="EVX38" s="649"/>
      <c r="EVY38" s="649"/>
      <c r="EVZ38" s="649"/>
      <c r="EWA38" s="649"/>
      <c r="EWB38" s="649"/>
      <c r="EWC38" s="649"/>
      <c r="EWD38" s="649"/>
      <c r="EWE38" s="649"/>
      <c r="EWF38" s="649"/>
      <c r="EWG38" s="649"/>
      <c r="EWH38" s="649"/>
      <c r="EWI38" s="649"/>
      <c r="EWJ38" s="649"/>
      <c r="EWK38" s="649"/>
      <c r="EWL38" s="649"/>
      <c r="EWM38" s="649"/>
      <c r="EWN38" s="649"/>
      <c r="EWO38" s="649"/>
      <c r="EWP38" s="649"/>
      <c r="EWQ38" s="649"/>
      <c r="EWR38" s="649"/>
      <c r="EWS38" s="649"/>
      <c r="EWT38" s="649"/>
      <c r="EWU38" s="649"/>
      <c r="EWV38" s="649"/>
      <c r="EWW38" s="649"/>
      <c r="EWX38" s="649"/>
      <c r="EWY38" s="649"/>
      <c r="EWZ38" s="649"/>
      <c r="EXA38" s="649"/>
      <c r="EXB38" s="649"/>
      <c r="EXC38" s="649"/>
      <c r="EXD38" s="649"/>
      <c r="EXE38" s="649"/>
      <c r="EXF38" s="649"/>
      <c r="EXG38" s="649"/>
      <c r="EXH38" s="649"/>
      <c r="EXI38" s="649"/>
      <c r="EXJ38" s="649"/>
      <c r="EXK38" s="649"/>
      <c r="EXL38" s="649"/>
      <c r="EXM38" s="649"/>
      <c r="EXN38" s="649"/>
      <c r="EXO38" s="649"/>
      <c r="EXP38" s="649"/>
      <c r="EXQ38" s="649"/>
      <c r="EXR38" s="649"/>
      <c r="EXS38" s="649"/>
      <c r="EXT38" s="649"/>
      <c r="EXU38" s="649"/>
      <c r="EXV38" s="649"/>
      <c r="EXW38" s="649"/>
      <c r="EXX38" s="649"/>
      <c r="EXY38" s="649"/>
      <c r="EXZ38" s="649"/>
      <c r="EYA38" s="649"/>
      <c r="EYB38" s="649"/>
      <c r="EYC38" s="649"/>
      <c r="EYD38" s="649"/>
      <c r="EYE38" s="649"/>
      <c r="EYF38" s="649"/>
      <c r="EYG38" s="649"/>
      <c r="EYH38" s="649"/>
      <c r="EYI38" s="649"/>
      <c r="EYJ38" s="649"/>
      <c r="EYK38" s="649"/>
      <c r="EYL38" s="649"/>
      <c r="EYM38" s="649"/>
      <c r="EYN38" s="649"/>
      <c r="EYO38" s="649"/>
      <c r="EYP38" s="649"/>
      <c r="EYQ38" s="649"/>
      <c r="EYR38" s="649"/>
      <c r="EYS38" s="649"/>
      <c r="EYT38" s="649"/>
      <c r="EYU38" s="649"/>
      <c r="EYV38" s="649"/>
      <c r="EYW38" s="649"/>
      <c r="EYX38" s="649"/>
      <c r="EYY38" s="649"/>
      <c r="EYZ38" s="649"/>
      <c r="EZA38" s="649"/>
      <c r="EZB38" s="649"/>
      <c r="EZC38" s="649"/>
      <c r="EZD38" s="649"/>
      <c r="EZE38" s="649"/>
      <c r="EZF38" s="649"/>
      <c r="EZG38" s="649"/>
      <c r="EZH38" s="649"/>
      <c r="EZI38" s="649"/>
      <c r="EZJ38" s="649"/>
      <c r="EZK38" s="649"/>
      <c r="EZL38" s="649"/>
      <c r="EZM38" s="649"/>
      <c r="EZN38" s="649"/>
      <c r="EZO38" s="649"/>
      <c r="EZP38" s="649"/>
      <c r="EZQ38" s="649"/>
      <c r="EZR38" s="649"/>
      <c r="EZS38" s="649"/>
      <c r="EZT38" s="649"/>
      <c r="EZU38" s="649"/>
      <c r="EZV38" s="649"/>
      <c r="EZW38" s="649"/>
      <c r="EZX38" s="649"/>
      <c r="EZY38" s="649"/>
      <c r="EZZ38" s="649"/>
      <c r="FAA38" s="649"/>
      <c r="FAB38" s="649"/>
      <c r="FAC38" s="649"/>
      <c r="FAD38" s="649"/>
      <c r="FAE38" s="649"/>
      <c r="FAF38" s="649"/>
      <c r="FAG38" s="649"/>
      <c r="FAH38" s="649"/>
      <c r="FAI38" s="649"/>
      <c r="FAJ38" s="649"/>
      <c r="FAK38" s="649"/>
      <c r="FAL38" s="649"/>
      <c r="FAM38" s="649"/>
      <c r="FAN38" s="649"/>
      <c r="FAO38" s="649"/>
      <c r="FAP38" s="649"/>
      <c r="FAQ38" s="649"/>
      <c r="FAR38" s="649"/>
      <c r="FAS38" s="649"/>
      <c r="FAT38" s="649"/>
      <c r="FAU38" s="649"/>
      <c r="FAV38" s="649"/>
      <c r="FAW38" s="649"/>
      <c r="FAX38" s="649"/>
      <c r="FAY38" s="649"/>
      <c r="FAZ38" s="649"/>
      <c r="FBA38" s="649"/>
      <c r="FBB38" s="649"/>
      <c r="FBC38" s="649"/>
      <c r="FBD38" s="649"/>
      <c r="FBE38" s="649"/>
      <c r="FBF38" s="649"/>
      <c r="FBG38" s="649"/>
      <c r="FBH38" s="649"/>
      <c r="FBI38" s="649"/>
      <c r="FBJ38" s="649"/>
      <c r="FBK38" s="649"/>
      <c r="FBL38" s="649"/>
      <c r="FBM38" s="649"/>
      <c r="FBN38" s="649"/>
      <c r="FBO38" s="649"/>
      <c r="FBP38" s="649"/>
      <c r="FBQ38" s="649"/>
      <c r="FBR38" s="649"/>
      <c r="FBS38" s="649"/>
      <c r="FBT38" s="649"/>
      <c r="FBU38" s="649"/>
      <c r="FBV38" s="649"/>
      <c r="FBW38" s="649"/>
      <c r="FBX38" s="649"/>
      <c r="FBY38" s="649"/>
      <c r="FBZ38" s="649"/>
      <c r="FCA38" s="649"/>
      <c r="FCB38" s="649"/>
      <c r="FCC38" s="649"/>
      <c r="FCD38" s="649"/>
      <c r="FCE38" s="649"/>
      <c r="FCF38" s="649"/>
      <c r="FCG38" s="649"/>
      <c r="FCH38" s="649"/>
      <c r="FCI38" s="649"/>
      <c r="FCJ38" s="649"/>
      <c r="FCK38" s="649"/>
      <c r="FCL38" s="649"/>
      <c r="FCM38" s="649"/>
      <c r="FCN38" s="649"/>
      <c r="FCO38" s="649"/>
      <c r="FCP38" s="649"/>
      <c r="FCQ38" s="649"/>
      <c r="FCR38" s="649"/>
      <c r="FCS38" s="649"/>
      <c r="FCT38" s="649"/>
      <c r="FCU38" s="649"/>
      <c r="FCV38" s="649"/>
      <c r="FCW38" s="649"/>
      <c r="FCX38" s="649"/>
      <c r="FCY38" s="649"/>
      <c r="FCZ38" s="649"/>
      <c r="FDA38" s="649"/>
      <c r="FDB38" s="649"/>
      <c r="FDC38" s="649"/>
      <c r="FDD38" s="649"/>
      <c r="FDE38" s="649"/>
      <c r="FDF38" s="649"/>
      <c r="FDG38" s="649"/>
      <c r="FDH38" s="649"/>
      <c r="FDI38" s="649"/>
      <c r="FDJ38" s="649"/>
      <c r="FDK38" s="649"/>
      <c r="FDL38" s="649"/>
      <c r="FDM38" s="649"/>
      <c r="FDN38" s="649"/>
      <c r="FDO38" s="649"/>
      <c r="FDP38" s="649"/>
      <c r="FDQ38" s="649"/>
      <c r="FDR38" s="649"/>
      <c r="FDS38" s="649"/>
      <c r="FDT38" s="649"/>
      <c r="FDU38" s="649"/>
      <c r="FDV38" s="649"/>
      <c r="FDW38" s="649"/>
      <c r="FDX38" s="649"/>
      <c r="FDY38" s="649"/>
      <c r="FDZ38" s="649"/>
      <c r="FEA38" s="649"/>
      <c r="FEB38" s="649"/>
      <c r="FEC38" s="649"/>
      <c r="FED38" s="649"/>
      <c r="FEE38" s="649"/>
      <c r="FEF38" s="649"/>
      <c r="FEG38" s="649"/>
      <c r="FEH38" s="649"/>
      <c r="FEI38" s="649"/>
      <c r="FEJ38" s="649"/>
      <c r="FEK38" s="649"/>
      <c r="FEL38" s="649"/>
      <c r="FEM38" s="649"/>
      <c r="FEN38" s="649"/>
      <c r="FEO38" s="649"/>
      <c r="FEP38" s="649"/>
      <c r="FEQ38" s="649"/>
      <c r="FER38" s="649"/>
      <c r="FES38" s="649"/>
      <c r="FET38" s="649"/>
      <c r="FEU38" s="649"/>
      <c r="FEV38" s="649"/>
      <c r="FEW38" s="649"/>
      <c r="FEX38" s="649"/>
      <c r="FEY38" s="649"/>
      <c r="FEZ38" s="649"/>
      <c r="FFA38" s="649"/>
      <c r="FFB38" s="649"/>
      <c r="FFC38" s="649"/>
      <c r="FFD38" s="649"/>
      <c r="FFE38" s="649"/>
      <c r="FFF38" s="649"/>
      <c r="FFG38" s="649"/>
      <c r="FFH38" s="649"/>
      <c r="FFI38" s="649"/>
      <c r="FFJ38" s="649"/>
      <c r="FFK38" s="649"/>
      <c r="FFL38" s="649"/>
      <c r="FFM38" s="649"/>
      <c r="FFN38" s="649"/>
      <c r="FFO38" s="649"/>
      <c r="FFP38" s="649"/>
      <c r="FFQ38" s="649"/>
      <c r="FFR38" s="649"/>
      <c r="FFS38" s="649"/>
      <c r="FFT38" s="649"/>
      <c r="FFU38" s="649"/>
      <c r="FFV38" s="649"/>
      <c r="FFW38" s="649"/>
      <c r="FFX38" s="649"/>
      <c r="FFY38" s="649"/>
      <c r="FFZ38" s="649"/>
      <c r="FGA38" s="649"/>
      <c r="FGB38" s="649"/>
      <c r="FGC38" s="649"/>
      <c r="FGD38" s="649"/>
      <c r="FGE38" s="649"/>
      <c r="FGF38" s="649"/>
      <c r="FGG38" s="649"/>
      <c r="FGH38" s="649"/>
      <c r="FGI38" s="649"/>
      <c r="FGJ38" s="649"/>
      <c r="FGK38" s="649"/>
      <c r="FGL38" s="649"/>
      <c r="FGM38" s="649"/>
      <c r="FGN38" s="649"/>
      <c r="FGO38" s="649"/>
      <c r="FGP38" s="649"/>
      <c r="FGQ38" s="649"/>
      <c r="FGR38" s="649"/>
      <c r="FGS38" s="649"/>
      <c r="FGT38" s="649"/>
      <c r="FGU38" s="649"/>
      <c r="FGV38" s="649"/>
      <c r="FGW38" s="649"/>
      <c r="FGX38" s="649"/>
      <c r="FGY38" s="649"/>
      <c r="FGZ38" s="649"/>
      <c r="FHA38" s="649"/>
      <c r="FHB38" s="649"/>
      <c r="FHC38" s="649"/>
      <c r="FHD38" s="649"/>
      <c r="FHE38" s="649"/>
      <c r="FHF38" s="649"/>
      <c r="FHG38" s="649"/>
      <c r="FHH38" s="649"/>
      <c r="FHI38" s="649"/>
      <c r="FHJ38" s="649"/>
      <c r="FHK38" s="649"/>
      <c r="FHL38" s="649"/>
      <c r="FHM38" s="649"/>
      <c r="FHN38" s="649"/>
      <c r="FHO38" s="649"/>
      <c r="FHP38" s="649"/>
      <c r="FHQ38" s="649"/>
      <c r="FHR38" s="649"/>
      <c r="FHS38" s="649"/>
      <c r="FHT38" s="649"/>
      <c r="FHU38" s="649"/>
      <c r="FHV38" s="649"/>
      <c r="FHW38" s="649"/>
      <c r="FHX38" s="649"/>
      <c r="FHY38" s="649"/>
      <c r="FHZ38" s="649"/>
      <c r="FIA38" s="649"/>
      <c r="FIB38" s="649"/>
      <c r="FIC38" s="649"/>
      <c r="FID38" s="649"/>
      <c r="FIE38" s="649"/>
      <c r="FIF38" s="649"/>
      <c r="FIG38" s="649"/>
      <c r="FIH38" s="649"/>
      <c r="FII38" s="649"/>
      <c r="FIJ38" s="649"/>
      <c r="FIK38" s="649"/>
      <c r="FIL38" s="649"/>
      <c r="FIM38" s="649"/>
      <c r="FIN38" s="649"/>
      <c r="FIO38" s="649"/>
      <c r="FIP38" s="649"/>
      <c r="FIQ38" s="649"/>
      <c r="FIR38" s="649"/>
      <c r="FIS38" s="649"/>
      <c r="FIT38" s="649"/>
      <c r="FIU38" s="649"/>
      <c r="FIV38" s="649"/>
      <c r="FIW38" s="649"/>
      <c r="FIX38" s="649"/>
      <c r="FIY38" s="649"/>
      <c r="FIZ38" s="649"/>
      <c r="FJA38" s="649"/>
      <c r="FJB38" s="649"/>
      <c r="FJC38" s="649"/>
      <c r="FJD38" s="649"/>
      <c r="FJE38" s="649"/>
      <c r="FJF38" s="649"/>
      <c r="FJG38" s="649"/>
      <c r="FJH38" s="649"/>
      <c r="FJI38" s="649"/>
      <c r="FJJ38" s="649"/>
      <c r="FJK38" s="649"/>
      <c r="FJL38" s="649"/>
      <c r="FJM38" s="649"/>
      <c r="FJN38" s="649"/>
      <c r="FJO38" s="649"/>
      <c r="FJP38" s="649"/>
      <c r="FJQ38" s="649"/>
      <c r="FJR38" s="649"/>
      <c r="FJS38" s="649"/>
      <c r="FJT38" s="649"/>
      <c r="FJU38" s="649"/>
      <c r="FJV38" s="649"/>
      <c r="FJW38" s="649"/>
      <c r="FJX38" s="649"/>
      <c r="FJY38" s="649"/>
      <c r="FJZ38" s="649"/>
      <c r="FKA38" s="649"/>
      <c r="FKB38" s="649"/>
      <c r="FKC38" s="649"/>
      <c r="FKD38" s="649"/>
      <c r="FKE38" s="649"/>
      <c r="FKF38" s="649"/>
      <c r="FKG38" s="649"/>
      <c r="FKH38" s="649"/>
      <c r="FKI38" s="649"/>
      <c r="FKJ38" s="649"/>
      <c r="FKK38" s="649"/>
      <c r="FKL38" s="649"/>
      <c r="FKM38" s="649"/>
      <c r="FKN38" s="649"/>
      <c r="FKO38" s="649"/>
      <c r="FKP38" s="649"/>
      <c r="FKQ38" s="649"/>
      <c r="FKR38" s="649"/>
      <c r="FKS38" s="649"/>
      <c r="FKT38" s="649"/>
      <c r="FKU38" s="649"/>
      <c r="FKV38" s="649"/>
      <c r="FKW38" s="649"/>
      <c r="FKX38" s="649"/>
      <c r="FKY38" s="649"/>
      <c r="FKZ38" s="649"/>
      <c r="FLA38" s="649"/>
      <c r="FLB38" s="649"/>
      <c r="FLC38" s="649"/>
      <c r="FLD38" s="649"/>
      <c r="FLE38" s="649"/>
      <c r="FLF38" s="649"/>
      <c r="FLG38" s="649"/>
      <c r="FLH38" s="649"/>
      <c r="FLI38" s="649"/>
      <c r="FLJ38" s="649"/>
      <c r="FLK38" s="649"/>
      <c r="FLL38" s="649"/>
      <c r="FLM38" s="649"/>
      <c r="FLN38" s="649"/>
      <c r="FLO38" s="649"/>
      <c r="FLP38" s="649"/>
      <c r="FLQ38" s="649"/>
      <c r="FLR38" s="649"/>
      <c r="FLS38" s="649"/>
      <c r="FLT38" s="649"/>
      <c r="FLU38" s="649"/>
      <c r="FLV38" s="649"/>
      <c r="FLW38" s="649"/>
      <c r="FLX38" s="649"/>
      <c r="FLY38" s="649"/>
      <c r="FLZ38" s="649"/>
      <c r="FMA38" s="649"/>
      <c r="FMB38" s="649"/>
      <c r="FMC38" s="649"/>
      <c r="FMD38" s="649"/>
      <c r="FME38" s="649"/>
      <c r="FMF38" s="649"/>
      <c r="FMG38" s="649"/>
      <c r="FMH38" s="649"/>
      <c r="FMI38" s="649"/>
      <c r="FMJ38" s="649"/>
      <c r="FMK38" s="649"/>
      <c r="FML38" s="649"/>
      <c r="FMM38" s="649"/>
      <c r="FMN38" s="649"/>
      <c r="FMO38" s="649"/>
      <c r="FMP38" s="649"/>
      <c r="FMQ38" s="649"/>
      <c r="FMR38" s="649"/>
      <c r="FMS38" s="649"/>
      <c r="FMT38" s="649"/>
      <c r="FMU38" s="649"/>
      <c r="FMV38" s="649"/>
      <c r="FMW38" s="649"/>
      <c r="FMX38" s="649"/>
      <c r="FMY38" s="649"/>
      <c r="FMZ38" s="649"/>
      <c r="FNA38" s="649"/>
      <c r="FNB38" s="649"/>
      <c r="FNC38" s="649"/>
      <c r="FND38" s="649"/>
      <c r="FNE38" s="649"/>
      <c r="FNF38" s="649"/>
      <c r="FNG38" s="649"/>
      <c r="FNH38" s="649"/>
      <c r="FNI38" s="649"/>
      <c r="FNJ38" s="649"/>
      <c r="FNK38" s="649"/>
      <c r="FNL38" s="649"/>
      <c r="FNM38" s="649"/>
      <c r="FNN38" s="649"/>
      <c r="FNO38" s="649"/>
      <c r="FNP38" s="649"/>
      <c r="FNQ38" s="649"/>
      <c r="FNR38" s="649"/>
      <c r="FNS38" s="649"/>
      <c r="FNT38" s="649"/>
      <c r="FNU38" s="649"/>
      <c r="FNV38" s="649"/>
      <c r="FNW38" s="649"/>
      <c r="FNX38" s="649"/>
      <c r="FNY38" s="649"/>
      <c r="FNZ38" s="649"/>
      <c r="FOA38" s="649"/>
      <c r="FOB38" s="649"/>
      <c r="FOC38" s="649"/>
      <c r="FOD38" s="649"/>
      <c r="FOE38" s="649"/>
      <c r="FOF38" s="649"/>
      <c r="FOG38" s="649"/>
      <c r="FOH38" s="649"/>
      <c r="FOI38" s="649"/>
      <c r="FOJ38" s="649"/>
      <c r="FOK38" s="649"/>
      <c r="FOL38" s="649"/>
      <c r="FOM38" s="649"/>
      <c r="FON38" s="649"/>
      <c r="FOO38" s="649"/>
      <c r="FOP38" s="649"/>
      <c r="FOQ38" s="649"/>
      <c r="FOR38" s="649"/>
      <c r="FOS38" s="649"/>
      <c r="FOT38" s="649"/>
      <c r="FOU38" s="649"/>
      <c r="FOV38" s="649"/>
      <c r="FOW38" s="649"/>
      <c r="FOX38" s="649"/>
      <c r="FOY38" s="649"/>
      <c r="FOZ38" s="649"/>
      <c r="FPA38" s="649"/>
      <c r="FPB38" s="649"/>
      <c r="FPC38" s="649"/>
      <c r="FPD38" s="649"/>
      <c r="FPE38" s="649"/>
      <c r="FPF38" s="649"/>
      <c r="FPG38" s="649"/>
      <c r="FPH38" s="649"/>
      <c r="FPI38" s="649"/>
      <c r="FPJ38" s="649"/>
      <c r="FPK38" s="649"/>
      <c r="FPL38" s="649"/>
      <c r="FPM38" s="649"/>
      <c r="FPN38" s="649"/>
      <c r="FPO38" s="649"/>
      <c r="FPP38" s="649"/>
      <c r="FPQ38" s="649"/>
      <c r="FPR38" s="649"/>
      <c r="FPS38" s="649"/>
      <c r="FPT38" s="649"/>
      <c r="FPU38" s="649"/>
      <c r="FPV38" s="649"/>
      <c r="FPW38" s="649"/>
      <c r="FPX38" s="649"/>
      <c r="FPY38" s="649"/>
      <c r="FPZ38" s="649"/>
      <c r="FQA38" s="649"/>
      <c r="FQB38" s="649"/>
      <c r="FQC38" s="649"/>
      <c r="FQD38" s="649"/>
      <c r="FQE38" s="649"/>
      <c r="FQF38" s="649"/>
      <c r="FQG38" s="649"/>
      <c r="FQH38" s="649"/>
      <c r="FQI38" s="649"/>
      <c r="FQJ38" s="649"/>
      <c r="FQK38" s="649"/>
      <c r="FQL38" s="649"/>
      <c r="FQM38" s="649"/>
      <c r="FQN38" s="649"/>
      <c r="FQO38" s="649"/>
      <c r="FQP38" s="649"/>
      <c r="FQQ38" s="649"/>
      <c r="FQR38" s="649"/>
      <c r="FQS38" s="649"/>
      <c r="FQT38" s="649"/>
      <c r="FQU38" s="649"/>
      <c r="FQV38" s="649"/>
      <c r="FQW38" s="649"/>
      <c r="FQX38" s="649"/>
      <c r="FQY38" s="649"/>
      <c r="FQZ38" s="649"/>
      <c r="FRA38" s="649"/>
      <c r="FRB38" s="649"/>
      <c r="FRC38" s="649"/>
      <c r="FRD38" s="649"/>
      <c r="FRE38" s="649"/>
      <c r="FRF38" s="649"/>
      <c r="FRG38" s="649"/>
      <c r="FRH38" s="649"/>
      <c r="FRI38" s="649"/>
      <c r="FRJ38" s="649"/>
      <c r="FRK38" s="649"/>
      <c r="FRL38" s="649"/>
      <c r="FRM38" s="649"/>
      <c r="FRN38" s="649"/>
      <c r="FRO38" s="649"/>
      <c r="FRP38" s="649"/>
      <c r="FRQ38" s="649"/>
      <c r="FRR38" s="649"/>
      <c r="FRS38" s="649"/>
      <c r="FRT38" s="649"/>
      <c r="FRU38" s="649"/>
      <c r="FRV38" s="649"/>
      <c r="FRW38" s="649"/>
      <c r="FRX38" s="649"/>
      <c r="FRY38" s="649"/>
      <c r="FRZ38" s="649"/>
      <c r="FSA38" s="649"/>
      <c r="FSB38" s="649"/>
      <c r="FSC38" s="649"/>
      <c r="FSD38" s="649"/>
      <c r="FSE38" s="649"/>
      <c r="FSF38" s="649"/>
      <c r="FSG38" s="649"/>
      <c r="FSH38" s="649"/>
      <c r="FSI38" s="649"/>
      <c r="FSJ38" s="649"/>
      <c r="FSK38" s="649"/>
      <c r="FSL38" s="649"/>
      <c r="FSM38" s="649"/>
      <c r="FSN38" s="649"/>
      <c r="FSO38" s="649"/>
      <c r="FSP38" s="649"/>
      <c r="FSQ38" s="649"/>
      <c r="FSR38" s="649"/>
      <c r="FSS38" s="649"/>
      <c r="FST38" s="649"/>
      <c r="FSU38" s="649"/>
      <c r="FSV38" s="649"/>
      <c r="FSW38" s="649"/>
      <c r="FSX38" s="649"/>
      <c r="FSY38" s="649"/>
      <c r="FSZ38" s="649"/>
      <c r="FTA38" s="649"/>
      <c r="FTB38" s="649"/>
      <c r="FTC38" s="649"/>
      <c r="FTD38" s="649"/>
      <c r="FTE38" s="649"/>
      <c r="FTF38" s="649"/>
      <c r="FTG38" s="649"/>
      <c r="FTH38" s="649"/>
      <c r="FTI38" s="649"/>
      <c r="FTJ38" s="649"/>
      <c r="FTK38" s="649"/>
      <c r="FTL38" s="649"/>
      <c r="FTM38" s="649"/>
      <c r="FTN38" s="649"/>
      <c r="FTO38" s="649"/>
      <c r="FTP38" s="649"/>
      <c r="FTQ38" s="649"/>
      <c r="FTR38" s="649"/>
      <c r="FTS38" s="649"/>
      <c r="FTT38" s="649"/>
      <c r="FTU38" s="649"/>
      <c r="FTV38" s="649"/>
      <c r="FTW38" s="649"/>
      <c r="FTX38" s="649"/>
      <c r="FTY38" s="649"/>
      <c r="FTZ38" s="649"/>
      <c r="FUA38" s="649"/>
      <c r="FUB38" s="649"/>
      <c r="FUC38" s="649"/>
      <c r="FUD38" s="649"/>
      <c r="FUE38" s="649"/>
      <c r="FUF38" s="649"/>
      <c r="FUG38" s="649"/>
      <c r="FUH38" s="649"/>
      <c r="FUI38" s="649"/>
      <c r="FUJ38" s="649"/>
      <c r="FUK38" s="649"/>
      <c r="FUL38" s="649"/>
      <c r="FUM38" s="649"/>
      <c r="FUN38" s="649"/>
      <c r="FUO38" s="649"/>
      <c r="FUP38" s="649"/>
      <c r="FUQ38" s="649"/>
      <c r="FUR38" s="649"/>
      <c r="FUS38" s="649"/>
      <c r="FUT38" s="649"/>
      <c r="FUU38" s="649"/>
      <c r="FUV38" s="649"/>
      <c r="FUW38" s="649"/>
      <c r="FUX38" s="649"/>
      <c r="FUY38" s="649"/>
      <c r="FUZ38" s="649"/>
      <c r="FVA38" s="649"/>
      <c r="FVB38" s="649"/>
      <c r="FVC38" s="649"/>
      <c r="FVD38" s="649"/>
      <c r="FVE38" s="649"/>
      <c r="FVF38" s="649"/>
      <c r="FVG38" s="649"/>
      <c r="FVH38" s="649"/>
      <c r="FVI38" s="649"/>
      <c r="FVJ38" s="649"/>
      <c r="FVK38" s="649"/>
      <c r="FVL38" s="649"/>
      <c r="FVM38" s="649"/>
      <c r="FVN38" s="649"/>
      <c r="FVO38" s="649"/>
      <c r="FVP38" s="649"/>
      <c r="FVQ38" s="649"/>
      <c r="FVR38" s="649"/>
      <c r="FVS38" s="649"/>
      <c r="FVT38" s="649"/>
      <c r="FVU38" s="649"/>
      <c r="FVV38" s="649"/>
      <c r="FVW38" s="649"/>
      <c r="FVX38" s="649"/>
      <c r="FVY38" s="649"/>
      <c r="FVZ38" s="649"/>
      <c r="FWA38" s="649"/>
      <c r="FWB38" s="649"/>
      <c r="FWC38" s="649"/>
      <c r="FWD38" s="649"/>
      <c r="FWE38" s="649"/>
      <c r="FWF38" s="649"/>
      <c r="FWG38" s="649"/>
      <c r="FWH38" s="649"/>
      <c r="FWI38" s="649"/>
      <c r="FWJ38" s="649"/>
      <c r="FWK38" s="649"/>
      <c r="FWL38" s="649"/>
      <c r="FWM38" s="649"/>
      <c r="FWN38" s="649"/>
      <c r="FWO38" s="649"/>
      <c r="FWP38" s="649"/>
      <c r="FWQ38" s="649"/>
      <c r="FWR38" s="649"/>
      <c r="FWS38" s="649"/>
      <c r="FWT38" s="649"/>
      <c r="FWU38" s="649"/>
      <c r="FWV38" s="649"/>
      <c r="FWW38" s="649"/>
      <c r="FWX38" s="649"/>
      <c r="FWY38" s="649"/>
      <c r="FWZ38" s="649"/>
      <c r="FXA38" s="649"/>
      <c r="FXB38" s="649"/>
      <c r="FXC38" s="649"/>
      <c r="FXD38" s="649"/>
      <c r="FXE38" s="649"/>
      <c r="FXF38" s="649"/>
      <c r="FXG38" s="649"/>
      <c r="FXH38" s="649"/>
      <c r="FXI38" s="649"/>
      <c r="FXJ38" s="649"/>
      <c r="FXK38" s="649"/>
      <c r="FXL38" s="649"/>
      <c r="FXM38" s="649"/>
      <c r="FXN38" s="649"/>
      <c r="FXO38" s="649"/>
      <c r="FXP38" s="649"/>
      <c r="FXQ38" s="649"/>
      <c r="FXR38" s="649"/>
      <c r="FXS38" s="649"/>
      <c r="FXT38" s="649"/>
      <c r="FXU38" s="649"/>
      <c r="FXV38" s="649"/>
      <c r="FXW38" s="649"/>
      <c r="FXX38" s="649"/>
      <c r="FXY38" s="649"/>
      <c r="FXZ38" s="649"/>
      <c r="FYA38" s="649"/>
      <c r="FYB38" s="649"/>
      <c r="FYC38" s="649"/>
      <c r="FYD38" s="649"/>
      <c r="FYE38" s="649"/>
      <c r="FYF38" s="649"/>
      <c r="FYG38" s="649"/>
      <c r="FYH38" s="649"/>
      <c r="FYI38" s="649"/>
      <c r="FYJ38" s="649"/>
      <c r="FYK38" s="649"/>
      <c r="FYL38" s="649"/>
      <c r="FYM38" s="649"/>
      <c r="FYN38" s="649"/>
      <c r="FYO38" s="649"/>
      <c r="FYP38" s="649"/>
      <c r="FYQ38" s="649"/>
      <c r="FYR38" s="649"/>
      <c r="FYS38" s="649"/>
      <c r="FYT38" s="649"/>
      <c r="FYU38" s="649"/>
      <c r="FYV38" s="649"/>
      <c r="FYW38" s="649"/>
      <c r="FYX38" s="649"/>
      <c r="FYY38" s="649"/>
      <c r="FYZ38" s="649"/>
      <c r="FZA38" s="649"/>
      <c r="FZB38" s="649"/>
      <c r="FZC38" s="649"/>
      <c r="FZD38" s="649"/>
      <c r="FZE38" s="649"/>
      <c r="FZF38" s="649"/>
      <c r="FZG38" s="649"/>
      <c r="FZH38" s="649"/>
      <c r="FZI38" s="649"/>
      <c r="FZJ38" s="649"/>
      <c r="FZK38" s="649"/>
      <c r="FZL38" s="649"/>
      <c r="FZM38" s="649"/>
      <c r="FZN38" s="649"/>
      <c r="FZO38" s="649"/>
      <c r="FZP38" s="649"/>
      <c r="FZQ38" s="649"/>
      <c r="FZR38" s="649"/>
      <c r="FZS38" s="649"/>
      <c r="FZT38" s="649"/>
      <c r="FZU38" s="649"/>
      <c r="FZV38" s="649"/>
      <c r="FZW38" s="649"/>
      <c r="FZX38" s="649"/>
      <c r="FZY38" s="649"/>
      <c r="FZZ38" s="649"/>
      <c r="GAA38" s="649"/>
      <c r="GAB38" s="649"/>
      <c r="GAC38" s="649"/>
      <c r="GAD38" s="649"/>
      <c r="GAE38" s="649"/>
      <c r="GAF38" s="649"/>
      <c r="GAG38" s="649"/>
      <c r="GAH38" s="649"/>
      <c r="GAI38" s="649"/>
      <c r="GAJ38" s="649"/>
      <c r="GAK38" s="649"/>
      <c r="GAL38" s="649"/>
      <c r="GAM38" s="649"/>
      <c r="GAN38" s="649"/>
      <c r="GAO38" s="649"/>
      <c r="GAP38" s="649"/>
      <c r="GAQ38" s="649"/>
      <c r="GAR38" s="649"/>
      <c r="GAS38" s="649"/>
      <c r="GAT38" s="649"/>
      <c r="GAU38" s="649"/>
      <c r="GAV38" s="649"/>
      <c r="GAW38" s="649"/>
      <c r="GAX38" s="649"/>
      <c r="GAY38" s="649"/>
      <c r="GAZ38" s="649"/>
      <c r="GBA38" s="649"/>
      <c r="GBB38" s="649"/>
      <c r="GBC38" s="649"/>
      <c r="GBD38" s="649"/>
      <c r="GBE38" s="649"/>
      <c r="GBF38" s="649"/>
      <c r="GBG38" s="649"/>
      <c r="GBH38" s="649"/>
      <c r="GBI38" s="649"/>
      <c r="GBJ38" s="649"/>
      <c r="GBK38" s="649"/>
      <c r="GBL38" s="649"/>
      <c r="GBM38" s="649"/>
      <c r="GBN38" s="649"/>
      <c r="GBO38" s="649"/>
      <c r="GBP38" s="649"/>
      <c r="GBQ38" s="649"/>
      <c r="GBR38" s="649"/>
      <c r="GBS38" s="649"/>
      <c r="GBT38" s="649"/>
      <c r="GBU38" s="649"/>
      <c r="GBV38" s="649"/>
      <c r="GBW38" s="649"/>
      <c r="GBX38" s="649"/>
      <c r="GBY38" s="649"/>
      <c r="GBZ38" s="649"/>
      <c r="GCA38" s="649"/>
      <c r="GCB38" s="649"/>
      <c r="GCC38" s="649"/>
      <c r="GCD38" s="649"/>
      <c r="GCE38" s="649"/>
      <c r="GCF38" s="649"/>
      <c r="GCG38" s="649"/>
      <c r="GCH38" s="649"/>
      <c r="GCI38" s="649"/>
      <c r="GCJ38" s="649"/>
      <c r="GCK38" s="649"/>
      <c r="GCL38" s="649"/>
      <c r="GCM38" s="649"/>
      <c r="GCN38" s="649"/>
      <c r="GCO38" s="649"/>
      <c r="GCP38" s="649"/>
      <c r="GCQ38" s="649"/>
      <c r="GCR38" s="649"/>
      <c r="GCS38" s="649"/>
      <c r="GCT38" s="649"/>
      <c r="GCU38" s="649"/>
      <c r="GCV38" s="649"/>
      <c r="GCW38" s="649"/>
      <c r="GCX38" s="649"/>
      <c r="GCY38" s="649"/>
      <c r="GCZ38" s="649"/>
      <c r="GDA38" s="649"/>
      <c r="GDB38" s="649"/>
      <c r="GDC38" s="649"/>
      <c r="GDD38" s="649"/>
      <c r="GDE38" s="649"/>
      <c r="GDF38" s="649"/>
      <c r="GDG38" s="649"/>
      <c r="GDH38" s="649"/>
      <c r="GDI38" s="649"/>
      <c r="GDJ38" s="649"/>
      <c r="GDK38" s="649"/>
      <c r="GDL38" s="649"/>
      <c r="GDM38" s="649"/>
      <c r="GDN38" s="649"/>
      <c r="GDO38" s="649"/>
      <c r="GDP38" s="649"/>
      <c r="GDQ38" s="649"/>
      <c r="GDR38" s="649"/>
      <c r="GDS38" s="649"/>
      <c r="GDT38" s="649"/>
      <c r="GDU38" s="649"/>
      <c r="GDV38" s="649"/>
      <c r="GDW38" s="649"/>
      <c r="GDX38" s="649"/>
      <c r="GDY38" s="649"/>
      <c r="GDZ38" s="649"/>
      <c r="GEA38" s="649"/>
      <c r="GEB38" s="649"/>
      <c r="GEC38" s="649"/>
      <c r="GED38" s="649"/>
      <c r="GEE38" s="649"/>
      <c r="GEF38" s="649"/>
      <c r="GEG38" s="649"/>
      <c r="GEH38" s="649"/>
      <c r="GEI38" s="649"/>
      <c r="GEJ38" s="649"/>
      <c r="GEK38" s="649"/>
      <c r="GEL38" s="649"/>
      <c r="GEM38" s="649"/>
      <c r="GEN38" s="649"/>
      <c r="GEO38" s="649"/>
      <c r="GEP38" s="649"/>
      <c r="GEQ38" s="649"/>
      <c r="GER38" s="649"/>
      <c r="GES38" s="649"/>
      <c r="GET38" s="649"/>
      <c r="GEU38" s="649"/>
      <c r="GEV38" s="649"/>
      <c r="GEW38" s="649"/>
      <c r="GEX38" s="649"/>
      <c r="GEY38" s="649"/>
      <c r="GEZ38" s="649"/>
      <c r="GFA38" s="649"/>
      <c r="GFB38" s="649"/>
      <c r="GFC38" s="649"/>
      <c r="GFD38" s="649"/>
      <c r="GFE38" s="649"/>
      <c r="GFF38" s="649"/>
      <c r="GFG38" s="649"/>
      <c r="GFH38" s="649"/>
      <c r="GFI38" s="649"/>
      <c r="GFJ38" s="649"/>
      <c r="GFK38" s="649"/>
      <c r="GFL38" s="649"/>
      <c r="GFM38" s="649"/>
      <c r="GFN38" s="649"/>
      <c r="GFO38" s="649"/>
      <c r="GFP38" s="649"/>
      <c r="GFQ38" s="649"/>
      <c r="GFR38" s="649"/>
      <c r="GFS38" s="649"/>
      <c r="GFT38" s="649"/>
      <c r="GFU38" s="649"/>
      <c r="GFV38" s="649"/>
      <c r="GFW38" s="649"/>
      <c r="GFX38" s="649"/>
      <c r="GFY38" s="649"/>
      <c r="GFZ38" s="649"/>
      <c r="GGA38" s="649"/>
      <c r="GGB38" s="649"/>
      <c r="GGC38" s="649"/>
      <c r="GGD38" s="649"/>
      <c r="GGE38" s="649"/>
      <c r="GGF38" s="649"/>
      <c r="GGG38" s="649"/>
      <c r="GGH38" s="649"/>
      <c r="GGI38" s="649"/>
      <c r="GGJ38" s="649"/>
      <c r="GGK38" s="649"/>
      <c r="GGL38" s="649"/>
      <c r="GGM38" s="649"/>
      <c r="GGN38" s="649"/>
      <c r="GGO38" s="649"/>
      <c r="GGP38" s="649"/>
      <c r="GGQ38" s="649"/>
      <c r="GGR38" s="649"/>
      <c r="GGS38" s="649"/>
      <c r="GGT38" s="649"/>
      <c r="GGU38" s="649"/>
      <c r="GGV38" s="649"/>
      <c r="GGW38" s="649"/>
      <c r="GGX38" s="649"/>
      <c r="GGY38" s="649"/>
      <c r="GGZ38" s="649"/>
      <c r="GHA38" s="649"/>
      <c r="GHB38" s="649"/>
      <c r="GHC38" s="649"/>
      <c r="GHD38" s="649"/>
      <c r="GHE38" s="649"/>
      <c r="GHF38" s="649"/>
      <c r="GHG38" s="649"/>
      <c r="GHH38" s="649"/>
      <c r="GHI38" s="649"/>
      <c r="GHJ38" s="649"/>
      <c r="GHK38" s="649"/>
      <c r="GHL38" s="649"/>
      <c r="GHM38" s="649"/>
      <c r="GHN38" s="649"/>
      <c r="GHO38" s="649"/>
      <c r="GHP38" s="649"/>
      <c r="GHQ38" s="649"/>
      <c r="GHR38" s="649"/>
      <c r="GHS38" s="649"/>
      <c r="GHT38" s="649"/>
      <c r="GHU38" s="649"/>
      <c r="GHV38" s="649"/>
      <c r="GHW38" s="649"/>
      <c r="GHX38" s="649"/>
      <c r="GHY38" s="649"/>
      <c r="GHZ38" s="649"/>
      <c r="GIA38" s="649"/>
      <c r="GIB38" s="649"/>
      <c r="GIC38" s="649"/>
      <c r="GID38" s="649"/>
      <c r="GIE38" s="649"/>
      <c r="GIF38" s="649"/>
      <c r="GIG38" s="649"/>
      <c r="GIH38" s="649"/>
      <c r="GII38" s="649"/>
      <c r="GIJ38" s="649"/>
      <c r="GIK38" s="649"/>
      <c r="GIL38" s="649"/>
      <c r="GIM38" s="649"/>
      <c r="GIN38" s="649"/>
      <c r="GIO38" s="649"/>
      <c r="GIP38" s="649"/>
      <c r="GIQ38" s="649"/>
      <c r="GIR38" s="649"/>
      <c r="GIS38" s="649"/>
      <c r="GIT38" s="649"/>
      <c r="GIU38" s="649"/>
      <c r="GIV38" s="649"/>
      <c r="GIW38" s="649"/>
      <c r="GIX38" s="649"/>
      <c r="GIY38" s="649"/>
      <c r="GIZ38" s="649"/>
      <c r="GJA38" s="649"/>
      <c r="GJB38" s="649"/>
      <c r="GJC38" s="649"/>
      <c r="GJD38" s="649"/>
      <c r="GJE38" s="649"/>
      <c r="GJF38" s="649"/>
      <c r="GJG38" s="649"/>
      <c r="GJH38" s="649"/>
      <c r="GJI38" s="649"/>
      <c r="GJJ38" s="649"/>
      <c r="GJK38" s="649"/>
      <c r="GJL38" s="649"/>
      <c r="GJM38" s="649"/>
      <c r="GJN38" s="649"/>
      <c r="GJO38" s="649"/>
      <c r="GJP38" s="649"/>
      <c r="GJQ38" s="649"/>
      <c r="GJR38" s="649"/>
      <c r="GJS38" s="649"/>
      <c r="GJT38" s="649"/>
      <c r="GJU38" s="649"/>
      <c r="GJV38" s="649"/>
      <c r="GJW38" s="649"/>
      <c r="GJX38" s="649"/>
      <c r="GJY38" s="649"/>
      <c r="GJZ38" s="649"/>
      <c r="GKA38" s="649"/>
      <c r="GKB38" s="649"/>
      <c r="GKC38" s="649"/>
      <c r="GKD38" s="649"/>
      <c r="GKE38" s="649"/>
      <c r="GKF38" s="649"/>
      <c r="GKG38" s="649"/>
      <c r="GKH38" s="649"/>
      <c r="GKI38" s="649"/>
      <c r="GKJ38" s="649"/>
      <c r="GKK38" s="649"/>
      <c r="GKL38" s="649"/>
      <c r="GKM38" s="649"/>
      <c r="GKN38" s="649"/>
      <c r="GKO38" s="649"/>
      <c r="GKP38" s="649"/>
      <c r="GKQ38" s="649"/>
      <c r="GKR38" s="649"/>
      <c r="GKS38" s="649"/>
      <c r="GKT38" s="649"/>
      <c r="GKU38" s="649"/>
      <c r="GKV38" s="649"/>
      <c r="GKW38" s="649"/>
      <c r="GKX38" s="649"/>
      <c r="GKY38" s="649"/>
      <c r="GKZ38" s="649"/>
      <c r="GLA38" s="649"/>
      <c r="GLB38" s="649"/>
      <c r="GLC38" s="649"/>
      <c r="GLD38" s="649"/>
      <c r="GLE38" s="649"/>
      <c r="GLF38" s="649"/>
      <c r="GLG38" s="649"/>
      <c r="GLH38" s="649"/>
      <c r="GLI38" s="649"/>
      <c r="GLJ38" s="649"/>
      <c r="GLK38" s="649"/>
      <c r="GLL38" s="649"/>
      <c r="GLM38" s="649"/>
      <c r="GLN38" s="649"/>
      <c r="GLO38" s="649"/>
      <c r="GLP38" s="649"/>
      <c r="GLQ38" s="649"/>
      <c r="GLR38" s="649"/>
      <c r="GLS38" s="649"/>
      <c r="GLT38" s="649"/>
      <c r="GLU38" s="649"/>
      <c r="GLV38" s="649"/>
      <c r="GLW38" s="649"/>
      <c r="GLX38" s="649"/>
      <c r="GLY38" s="649"/>
      <c r="GLZ38" s="649"/>
      <c r="GMA38" s="649"/>
      <c r="GMB38" s="649"/>
      <c r="GMC38" s="649"/>
      <c r="GMD38" s="649"/>
      <c r="GME38" s="649"/>
      <c r="GMF38" s="649"/>
      <c r="GMG38" s="649"/>
      <c r="GMH38" s="649"/>
      <c r="GMI38" s="649"/>
      <c r="GMJ38" s="649"/>
      <c r="GMK38" s="649"/>
      <c r="GML38" s="649"/>
      <c r="GMM38" s="649"/>
      <c r="GMN38" s="649"/>
      <c r="GMO38" s="649"/>
      <c r="GMP38" s="649"/>
      <c r="GMQ38" s="649"/>
      <c r="GMR38" s="649"/>
      <c r="GMS38" s="649"/>
      <c r="GMT38" s="649"/>
      <c r="GMU38" s="649"/>
      <c r="GMV38" s="649"/>
      <c r="GMW38" s="649"/>
      <c r="GMX38" s="649"/>
      <c r="GMY38" s="649"/>
      <c r="GMZ38" s="649"/>
      <c r="GNA38" s="649"/>
      <c r="GNB38" s="649"/>
      <c r="GNC38" s="649"/>
      <c r="GND38" s="649"/>
      <c r="GNE38" s="649"/>
      <c r="GNF38" s="649"/>
      <c r="GNG38" s="649"/>
      <c r="GNH38" s="649"/>
      <c r="GNI38" s="649"/>
      <c r="GNJ38" s="649"/>
      <c r="GNK38" s="649"/>
      <c r="GNL38" s="649"/>
      <c r="GNM38" s="649"/>
      <c r="GNN38" s="649"/>
      <c r="GNO38" s="649"/>
      <c r="GNP38" s="649"/>
      <c r="GNQ38" s="649"/>
      <c r="GNR38" s="649"/>
      <c r="GNS38" s="649"/>
      <c r="GNT38" s="649"/>
      <c r="GNU38" s="649"/>
      <c r="GNV38" s="649"/>
      <c r="GNW38" s="649"/>
      <c r="GNX38" s="649"/>
      <c r="GNY38" s="649"/>
      <c r="GNZ38" s="649"/>
      <c r="GOA38" s="649"/>
      <c r="GOB38" s="649"/>
      <c r="GOC38" s="649"/>
      <c r="GOD38" s="649"/>
      <c r="GOE38" s="649"/>
      <c r="GOF38" s="649"/>
      <c r="GOG38" s="649"/>
      <c r="GOH38" s="649"/>
      <c r="GOI38" s="649"/>
      <c r="GOJ38" s="649"/>
      <c r="GOK38" s="649"/>
      <c r="GOL38" s="649"/>
      <c r="GOM38" s="649"/>
      <c r="GON38" s="649"/>
      <c r="GOO38" s="649"/>
      <c r="GOP38" s="649"/>
      <c r="GOQ38" s="649"/>
      <c r="GOR38" s="649"/>
      <c r="GOS38" s="649"/>
      <c r="GOT38" s="649"/>
      <c r="GOU38" s="649"/>
      <c r="GOV38" s="649"/>
      <c r="GOW38" s="649"/>
      <c r="GOX38" s="649"/>
      <c r="GOY38" s="649"/>
      <c r="GOZ38" s="649"/>
      <c r="GPA38" s="649"/>
      <c r="GPB38" s="649"/>
      <c r="GPC38" s="649"/>
      <c r="GPD38" s="649"/>
      <c r="GPE38" s="649"/>
      <c r="GPF38" s="649"/>
      <c r="GPG38" s="649"/>
      <c r="GPH38" s="649"/>
      <c r="GPI38" s="649"/>
      <c r="GPJ38" s="649"/>
      <c r="GPK38" s="649"/>
      <c r="GPL38" s="649"/>
      <c r="GPM38" s="649"/>
      <c r="GPN38" s="649"/>
      <c r="GPO38" s="649"/>
      <c r="GPP38" s="649"/>
      <c r="GPQ38" s="649"/>
      <c r="GPR38" s="649"/>
      <c r="GPS38" s="649"/>
      <c r="GPT38" s="649"/>
      <c r="GPU38" s="649"/>
      <c r="GPV38" s="649"/>
      <c r="GPW38" s="649"/>
      <c r="GPX38" s="649"/>
      <c r="GPY38" s="649"/>
      <c r="GPZ38" s="649"/>
      <c r="GQA38" s="649"/>
      <c r="GQB38" s="649"/>
      <c r="GQC38" s="649"/>
      <c r="GQD38" s="649"/>
      <c r="GQE38" s="649"/>
      <c r="GQF38" s="649"/>
      <c r="GQG38" s="649"/>
      <c r="GQH38" s="649"/>
      <c r="GQI38" s="649"/>
      <c r="GQJ38" s="649"/>
      <c r="GQK38" s="649"/>
      <c r="GQL38" s="649"/>
      <c r="GQM38" s="649"/>
      <c r="GQN38" s="649"/>
      <c r="GQO38" s="649"/>
      <c r="GQP38" s="649"/>
      <c r="GQQ38" s="649"/>
      <c r="GQR38" s="649"/>
      <c r="GQS38" s="649"/>
      <c r="GQT38" s="649"/>
      <c r="GQU38" s="649"/>
      <c r="GQV38" s="649"/>
      <c r="GQW38" s="649"/>
      <c r="GQX38" s="649"/>
      <c r="GQY38" s="649"/>
      <c r="GQZ38" s="649"/>
      <c r="GRA38" s="649"/>
      <c r="GRB38" s="649"/>
      <c r="GRC38" s="649"/>
      <c r="GRD38" s="649"/>
      <c r="GRE38" s="649"/>
      <c r="GRF38" s="649"/>
      <c r="GRG38" s="649"/>
      <c r="GRH38" s="649"/>
      <c r="GRI38" s="649"/>
      <c r="GRJ38" s="649"/>
      <c r="GRK38" s="649"/>
      <c r="GRL38" s="649"/>
      <c r="GRM38" s="649"/>
      <c r="GRN38" s="649"/>
      <c r="GRO38" s="649"/>
      <c r="GRP38" s="649"/>
      <c r="GRQ38" s="649"/>
      <c r="GRR38" s="649"/>
      <c r="GRS38" s="649"/>
      <c r="GRT38" s="649"/>
      <c r="GRU38" s="649"/>
      <c r="GRV38" s="649"/>
      <c r="GRW38" s="649"/>
      <c r="GRX38" s="649"/>
      <c r="GRY38" s="649"/>
      <c r="GRZ38" s="649"/>
      <c r="GSA38" s="649"/>
      <c r="GSB38" s="649"/>
      <c r="GSC38" s="649"/>
      <c r="GSD38" s="649"/>
      <c r="GSE38" s="649"/>
      <c r="GSF38" s="649"/>
      <c r="GSG38" s="649"/>
      <c r="GSH38" s="649"/>
      <c r="GSI38" s="649"/>
      <c r="GSJ38" s="649"/>
      <c r="GSK38" s="649"/>
      <c r="GSL38" s="649"/>
      <c r="GSM38" s="649"/>
      <c r="GSN38" s="649"/>
      <c r="GSO38" s="649"/>
      <c r="GSP38" s="649"/>
      <c r="GSQ38" s="649"/>
      <c r="GSR38" s="649"/>
      <c r="GSS38" s="649"/>
      <c r="GST38" s="649"/>
      <c r="GSU38" s="649"/>
      <c r="GSV38" s="649"/>
      <c r="GSW38" s="649"/>
      <c r="GSX38" s="649"/>
      <c r="GSY38" s="649"/>
      <c r="GSZ38" s="649"/>
      <c r="GTA38" s="649"/>
      <c r="GTB38" s="649"/>
      <c r="GTC38" s="649"/>
      <c r="GTD38" s="649"/>
      <c r="GTE38" s="649"/>
      <c r="GTF38" s="649"/>
      <c r="GTG38" s="649"/>
      <c r="GTH38" s="649"/>
      <c r="GTI38" s="649"/>
      <c r="GTJ38" s="649"/>
      <c r="GTK38" s="649"/>
      <c r="GTL38" s="649"/>
      <c r="GTM38" s="649"/>
      <c r="GTN38" s="649"/>
      <c r="GTO38" s="649"/>
      <c r="GTP38" s="649"/>
      <c r="GTQ38" s="649"/>
      <c r="GTR38" s="649"/>
      <c r="GTS38" s="649"/>
      <c r="GTT38" s="649"/>
      <c r="GTU38" s="649"/>
      <c r="GTV38" s="649"/>
      <c r="GTW38" s="649"/>
      <c r="GTX38" s="649"/>
      <c r="GTY38" s="649"/>
      <c r="GTZ38" s="649"/>
      <c r="GUA38" s="649"/>
      <c r="GUB38" s="649"/>
      <c r="GUC38" s="649"/>
      <c r="GUD38" s="649"/>
      <c r="GUE38" s="649"/>
      <c r="GUF38" s="649"/>
      <c r="GUG38" s="649"/>
      <c r="GUH38" s="649"/>
      <c r="GUI38" s="649"/>
      <c r="GUJ38" s="649"/>
      <c r="GUK38" s="649"/>
      <c r="GUL38" s="649"/>
      <c r="GUM38" s="649"/>
      <c r="GUN38" s="649"/>
      <c r="GUO38" s="649"/>
      <c r="GUP38" s="649"/>
      <c r="GUQ38" s="649"/>
      <c r="GUR38" s="649"/>
      <c r="GUS38" s="649"/>
      <c r="GUT38" s="649"/>
      <c r="GUU38" s="649"/>
      <c r="GUV38" s="649"/>
      <c r="GUW38" s="649"/>
      <c r="GUX38" s="649"/>
      <c r="GUY38" s="649"/>
      <c r="GUZ38" s="649"/>
      <c r="GVA38" s="649"/>
      <c r="GVB38" s="649"/>
      <c r="GVC38" s="649"/>
      <c r="GVD38" s="649"/>
      <c r="GVE38" s="649"/>
      <c r="GVF38" s="649"/>
      <c r="GVG38" s="649"/>
      <c r="GVH38" s="649"/>
      <c r="GVI38" s="649"/>
      <c r="GVJ38" s="649"/>
      <c r="GVK38" s="649"/>
      <c r="GVL38" s="649"/>
      <c r="GVM38" s="649"/>
      <c r="GVN38" s="649"/>
      <c r="GVO38" s="649"/>
      <c r="GVP38" s="649"/>
      <c r="GVQ38" s="649"/>
      <c r="GVR38" s="649"/>
      <c r="GVS38" s="649"/>
      <c r="GVT38" s="649"/>
      <c r="GVU38" s="649"/>
      <c r="GVV38" s="649"/>
      <c r="GVW38" s="649"/>
      <c r="GVX38" s="649"/>
      <c r="GVY38" s="649"/>
      <c r="GVZ38" s="649"/>
      <c r="GWA38" s="649"/>
      <c r="GWB38" s="649"/>
      <c r="GWC38" s="649"/>
      <c r="GWD38" s="649"/>
      <c r="GWE38" s="649"/>
      <c r="GWF38" s="649"/>
      <c r="GWG38" s="649"/>
      <c r="GWH38" s="649"/>
      <c r="GWI38" s="649"/>
      <c r="GWJ38" s="649"/>
      <c r="GWK38" s="649"/>
      <c r="GWL38" s="649"/>
      <c r="GWM38" s="649"/>
      <c r="GWN38" s="649"/>
      <c r="GWO38" s="649"/>
      <c r="GWP38" s="649"/>
      <c r="GWQ38" s="649"/>
      <c r="GWR38" s="649"/>
      <c r="GWS38" s="649"/>
      <c r="GWT38" s="649"/>
      <c r="GWU38" s="649"/>
      <c r="GWV38" s="649"/>
      <c r="GWW38" s="649"/>
      <c r="GWX38" s="649"/>
      <c r="GWY38" s="649"/>
      <c r="GWZ38" s="649"/>
      <c r="GXA38" s="649"/>
      <c r="GXB38" s="649"/>
      <c r="GXC38" s="649"/>
      <c r="GXD38" s="649"/>
      <c r="GXE38" s="649"/>
      <c r="GXF38" s="649"/>
      <c r="GXG38" s="649"/>
      <c r="GXH38" s="649"/>
      <c r="GXI38" s="649"/>
      <c r="GXJ38" s="649"/>
      <c r="GXK38" s="649"/>
      <c r="GXL38" s="649"/>
      <c r="GXM38" s="649"/>
      <c r="GXN38" s="649"/>
      <c r="GXO38" s="649"/>
      <c r="GXP38" s="649"/>
      <c r="GXQ38" s="649"/>
      <c r="GXR38" s="649"/>
      <c r="GXS38" s="649"/>
      <c r="GXT38" s="649"/>
      <c r="GXU38" s="649"/>
      <c r="GXV38" s="649"/>
      <c r="GXW38" s="649"/>
      <c r="GXX38" s="649"/>
      <c r="GXY38" s="649"/>
      <c r="GXZ38" s="649"/>
      <c r="GYA38" s="649"/>
      <c r="GYB38" s="649"/>
      <c r="GYC38" s="649"/>
      <c r="GYD38" s="649"/>
      <c r="GYE38" s="649"/>
      <c r="GYF38" s="649"/>
      <c r="GYG38" s="649"/>
      <c r="GYH38" s="649"/>
      <c r="GYI38" s="649"/>
      <c r="GYJ38" s="649"/>
      <c r="GYK38" s="649"/>
      <c r="GYL38" s="649"/>
      <c r="GYM38" s="649"/>
      <c r="GYN38" s="649"/>
      <c r="GYO38" s="649"/>
      <c r="GYP38" s="649"/>
      <c r="GYQ38" s="649"/>
      <c r="GYR38" s="649"/>
      <c r="GYS38" s="649"/>
      <c r="GYT38" s="649"/>
      <c r="GYU38" s="649"/>
      <c r="GYV38" s="649"/>
      <c r="GYW38" s="649"/>
      <c r="GYX38" s="649"/>
      <c r="GYY38" s="649"/>
      <c r="GYZ38" s="649"/>
      <c r="GZA38" s="649"/>
      <c r="GZB38" s="649"/>
      <c r="GZC38" s="649"/>
      <c r="GZD38" s="649"/>
      <c r="GZE38" s="649"/>
      <c r="GZF38" s="649"/>
      <c r="GZG38" s="649"/>
      <c r="GZH38" s="649"/>
      <c r="GZI38" s="649"/>
      <c r="GZJ38" s="649"/>
      <c r="GZK38" s="649"/>
      <c r="GZL38" s="649"/>
      <c r="GZM38" s="649"/>
      <c r="GZN38" s="649"/>
      <c r="GZO38" s="649"/>
      <c r="GZP38" s="649"/>
      <c r="GZQ38" s="649"/>
      <c r="GZR38" s="649"/>
      <c r="GZS38" s="649"/>
      <c r="GZT38" s="649"/>
      <c r="GZU38" s="649"/>
      <c r="GZV38" s="649"/>
      <c r="GZW38" s="649"/>
      <c r="GZX38" s="649"/>
      <c r="GZY38" s="649"/>
      <c r="GZZ38" s="649"/>
      <c r="HAA38" s="649"/>
      <c r="HAB38" s="649"/>
      <c r="HAC38" s="649"/>
      <c r="HAD38" s="649"/>
      <c r="HAE38" s="649"/>
      <c r="HAF38" s="649"/>
      <c r="HAG38" s="649"/>
      <c r="HAH38" s="649"/>
      <c r="HAI38" s="649"/>
      <c r="HAJ38" s="649"/>
      <c r="HAK38" s="649"/>
      <c r="HAL38" s="649"/>
      <c r="HAM38" s="649"/>
      <c r="HAN38" s="649"/>
      <c r="HAO38" s="649"/>
      <c r="HAP38" s="649"/>
      <c r="HAQ38" s="649"/>
      <c r="HAR38" s="649"/>
      <c r="HAS38" s="649"/>
      <c r="HAT38" s="649"/>
      <c r="HAU38" s="649"/>
      <c r="HAV38" s="649"/>
      <c r="HAW38" s="649"/>
      <c r="HAX38" s="649"/>
      <c r="HAY38" s="649"/>
      <c r="HAZ38" s="649"/>
      <c r="HBA38" s="649"/>
      <c r="HBB38" s="649"/>
      <c r="HBC38" s="649"/>
      <c r="HBD38" s="649"/>
      <c r="HBE38" s="649"/>
      <c r="HBF38" s="649"/>
      <c r="HBG38" s="649"/>
      <c r="HBH38" s="649"/>
      <c r="HBI38" s="649"/>
      <c r="HBJ38" s="649"/>
      <c r="HBK38" s="649"/>
      <c r="HBL38" s="649"/>
      <c r="HBM38" s="649"/>
      <c r="HBN38" s="649"/>
      <c r="HBO38" s="649"/>
      <c r="HBP38" s="649"/>
      <c r="HBQ38" s="649"/>
      <c r="HBR38" s="649"/>
      <c r="HBS38" s="649"/>
      <c r="HBT38" s="649"/>
      <c r="HBU38" s="649"/>
      <c r="HBV38" s="649"/>
      <c r="HBW38" s="649"/>
      <c r="HBX38" s="649"/>
      <c r="HBY38" s="649"/>
      <c r="HBZ38" s="649"/>
      <c r="HCA38" s="649"/>
      <c r="HCB38" s="649"/>
      <c r="HCC38" s="649"/>
      <c r="HCD38" s="649"/>
      <c r="HCE38" s="649"/>
      <c r="HCF38" s="649"/>
      <c r="HCG38" s="649"/>
      <c r="HCH38" s="649"/>
      <c r="HCI38" s="649"/>
      <c r="HCJ38" s="649"/>
      <c r="HCK38" s="649"/>
      <c r="HCL38" s="649"/>
      <c r="HCM38" s="649"/>
      <c r="HCN38" s="649"/>
      <c r="HCO38" s="649"/>
      <c r="HCP38" s="649"/>
      <c r="HCQ38" s="649"/>
      <c r="HCR38" s="649"/>
      <c r="HCS38" s="649"/>
      <c r="HCT38" s="649"/>
      <c r="HCU38" s="649"/>
      <c r="HCV38" s="649"/>
      <c r="HCW38" s="649"/>
      <c r="HCX38" s="649"/>
      <c r="HCY38" s="649"/>
      <c r="HCZ38" s="649"/>
      <c r="HDA38" s="649"/>
      <c r="HDB38" s="649"/>
      <c r="HDC38" s="649"/>
      <c r="HDD38" s="649"/>
      <c r="HDE38" s="649"/>
      <c r="HDF38" s="649"/>
      <c r="HDG38" s="649"/>
      <c r="HDH38" s="649"/>
      <c r="HDI38" s="649"/>
      <c r="HDJ38" s="649"/>
      <c r="HDK38" s="649"/>
      <c r="HDL38" s="649"/>
      <c r="HDM38" s="649"/>
      <c r="HDN38" s="649"/>
      <c r="HDO38" s="649"/>
      <c r="HDP38" s="649"/>
      <c r="HDQ38" s="649"/>
      <c r="HDR38" s="649"/>
      <c r="HDS38" s="649"/>
      <c r="HDT38" s="649"/>
      <c r="HDU38" s="649"/>
      <c r="HDV38" s="649"/>
      <c r="HDW38" s="649"/>
      <c r="HDX38" s="649"/>
      <c r="HDY38" s="649"/>
      <c r="HDZ38" s="649"/>
      <c r="HEA38" s="649"/>
      <c r="HEB38" s="649"/>
      <c r="HEC38" s="649"/>
      <c r="HED38" s="649"/>
      <c r="HEE38" s="649"/>
      <c r="HEF38" s="649"/>
      <c r="HEG38" s="649"/>
      <c r="HEH38" s="649"/>
      <c r="HEI38" s="649"/>
      <c r="HEJ38" s="649"/>
      <c r="HEK38" s="649"/>
      <c r="HEL38" s="649"/>
      <c r="HEM38" s="649"/>
      <c r="HEN38" s="649"/>
      <c r="HEO38" s="649"/>
      <c r="HEP38" s="649"/>
      <c r="HEQ38" s="649"/>
      <c r="HER38" s="649"/>
      <c r="HES38" s="649"/>
      <c r="HET38" s="649"/>
      <c r="HEU38" s="649"/>
      <c r="HEV38" s="649"/>
      <c r="HEW38" s="649"/>
      <c r="HEX38" s="649"/>
      <c r="HEY38" s="649"/>
      <c r="HEZ38" s="649"/>
      <c r="HFA38" s="649"/>
      <c r="HFB38" s="649"/>
      <c r="HFC38" s="649"/>
      <c r="HFD38" s="649"/>
      <c r="HFE38" s="649"/>
      <c r="HFF38" s="649"/>
      <c r="HFG38" s="649"/>
      <c r="HFH38" s="649"/>
      <c r="HFI38" s="649"/>
      <c r="HFJ38" s="649"/>
      <c r="HFK38" s="649"/>
      <c r="HFL38" s="649"/>
      <c r="HFM38" s="649"/>
      <c r="HFN38" s="649"/>
      <c r="HFO38" s="649"/>
      <c r="HFP38" s="649"/>
      <c r="HFQ38" s="649"/>
      <c r="HFR38" s="649"/>
      <c r="HFS38" s="649"/>
      <c r="HFT38" s="649"/>
      <c r="HFU38" s="649"/>
      <c r="HFV38" s="649"/>
      <c r="HFW38" s="649"/>
      <c r="HFX38" s="649"/>
      <c r="HFY38" s="649"/>
      <c r="HFZ38" s="649"/>
      <c r="HGA38" s="649"/>
      <c r="HGB38" s="649"/>
      <c r="HGC38" s="649"/>
      <c r="HGD38" s="649"/>
      <c r="HGE38" s="649"/>
      <c r="HGF38" s="649"/>
      <c r="HGG38" s="649"/>
      <c r="HGH38" s="649"/>
      <c r="HGI38" s="649"/>
      <c r="HGJ38" s="649"/>
      <c r="HGK38" s="649"/>
      <c r="HGL38" s="649"/>
      <c r="HGM38" s="649"/>
      <c r="HGN38" s="649"/>
      <c r="HGO38" s="649"/>
      <c r="HGP38" s="649"/>
      <c r="HGQ38" s="649"/>
      <c r="HGR38" s="649"/>
      <c r="HGS38" s="649"/>
      <c r="HGT38" s="649"/>
      <c r="HGU38" s="649"/>
      <c r="HGV38" s="649"/>
      <c r="HGW38" s="649"/>
      <c r="HGX38" s="649"/>
      <c r="HGY38" s="649"/>
      <c r="HGZ38" s="649"/>
      <c r="HHA38" s="649"/>
      <c r="HHB38" s="649"/>
      <c r="HHC38" s="649"/>
      <c r="HHD38" s="649"/>
      <c r="HHE38" s="649"/>
      <c r="HHF38" s="649"/>
      <c r="HHG38" s="649"/>
      <c r="HHH38" s="649"/>
      <c r="HHI38" s="649"/>
      <c r="HHJ38" s="649"/>
      <c r="HHK38" s="649"/>
      <c r="HHL38" s="649"/>
      <c r="HHM38" s="649"/>
      <c r="HHN38" s="649"/>
      <c r="HHO38" s="649"/>
      <c r="HHP38" s="649"/>
      <c r="HHQ38" s="649"/>
      <c r="HHR38" s="649"/>
      <c r="HHS38" s="649"/>
      <c r="HHT38" s="649"/>
      <c r="HHU38" s="649"/>
      <c r="HHV38" s="649"/>
      <c r="HHW38" s="649"/>
      <c r="HHX38" s="649"/>
      <c r="HHY38" s="649"/>
      <c r="HHZ38" s="649"/>
      <c r="HIA38" s="649"/>
      <c r="HIB38" s="649"/>
      <c r="HIC38" s="649"/>
      <c r="HID38" s="649"/>
      <c r="HIE38" s="649"/>
      <c r="HIF38" s="649"/>
      <c r="HIG38" s="649"/>
      <c r="HIH38" s="649"/>
      <c r="HII38" s="649"/>
      <c r="HIJ38" s="649"/>
      <c r="HIK38" s="649"/>
      <c r="HIL38" s="649"/>
      <c r="HIM38" s="649"/>
      <c r="HIN38" s="649"/>
      <c r="HIO38" s="649"/>
      <c r="HIP38" s="649"/>
      <c r="HIQ38" s="649"/>
      <c r="HIR38" s="649"/>
      <c r="HIS38" s="649"/>
      <c r="HIT38" s="649"/>
      <c r="HIU38" s="649"/>
      <c r="HIV38" s="649"/>
      <c r="HIW38" s="649"/>
      <c r="HIX38" s="649"/>
      <c r="HIY38" s="649"/>
      <c r="HIZ38" s="649"/>
      <c r="HJA38" s="649"/>
      <c r="HJB38" s="649"/>
      <c r="HJC38" s="649"/>
      <c r="HJD38" s="649"/>
      <c r="HJE38" s="649"/>
      <c r="HJF38" s="649"/>
      <c r="HJG38" s="649"/>
      <c r="HJH38" s="649"/>
      <c r="HJI38" s="649"/>
      <c r="HJJ38" s="649"/>
      <c r="HJK38" s="649"/>
      <c r="HJL38" s="649"/>
      <c r="HJM38" s="649"/>
      <c r="HJN38" s="649"/>
      <c r="HJO38" s="649"/>
      <c r="HJP38" s="649"/>
      <c r="HJQ38" s="649"/>
      <c r="HJR38" s="649"/>
      <c r="HJS38" s="649"/>
      <c r="HJT38" s="649"/>
      <c r="HJU38" s="649"/>
      <c r="HJV38" s="649"/>
      <c r="HJW38" s="649"/>
      <c r="HJX38" s="649"/>
      <c r="HJY38" s="649"/>
      <c r="HJZ38" s="649"/>
      <c r="HKA38" s="649"/>
      <c r="HKB38" s="649"/>
      <c r="HKC38" s="649"/>
      <c r="HKD38" s="649"/>
      <c r="HKE38" s="649"/>
      <c r="HKF38" s="649"/>
      <c r="HKG38" s="649"/>
      <c r="HKH38" s="649"/>
      <c r="HKI38" s="649"/>
      <c r="HKJ38" s="649"/>
      <c r="HKK38" s="649"/>
      <c r="HKL38" s="649"/>
      <c r="HKM38" s="649"/>
      <c r="HKN38" s="649"/>
      <c r="HKO38" s="649"/>
      <c r="HKP38" s="649"/>
      <c r="HKQ38" s="649"/>
      <c r="HKR38" s="649"/>
      <c r="HKS38" s="649"/>
      <c r="HKT38" s="649"/>
      <c r="HKU38" s="649"/>
      <c r="HKV38" s="649"/>
      <c r="HKW38" s="649"/>
      <c r="HKX38" s="649"/>
      <c r="HKY38" s="649"/>
      <c r="HKZ38" s="649"/>
      <c r="HLA38" s="649"/>
      <c r="HLB38" s="649"/>
      <c r="HLC38" s="649"/>
      <c r="HLD38" s="649"/>
      <c r="HLE38" s="649"/>
      <c r="HLF38" s="649"/>
      <c r="HLG38" s="649"/>
      <c r="HLH38" s="649"/>
      <c r="HLI38" s="649"/>
      <c r="HLJ38" s="649"/>
      <c r="HLK38" s="649"/>
      <c r="HLL38" s="649"/>
      <c r="HLM38" s="649"/>
      <c r="HLN38" s="649"/>
      <c r="HLO38" s="649"/>
      <c r="HLP38" s="649"/>
      <c r="HLQ38" s="649"/>
      <c r="HLR38" s="649"/>
      <c r="HLS38" s="649"/>
      <c r="HLT38" s="649"/>
      <c r="HLU38" s="649"/>
      <c r="HLV38" s="649"/>
      <c r="HLW38" s="649"/>
      <c r="HLX38" s="649"/>
      <c r="HLY38" s="649"/>
      <c r="HLZ38" s="649"/>
      <c r="HMA38" s="649"/>
      <c r="HMB38" s="649"/>
      <c r="HMC38" s="649"/>
      <c r="HMD38" s="649"/>
      <c r="HME38" s="649"/>
      <c r="HMF38" s="649"/>
      <c r="HMG38" s="649"/>
      <c r="HMH38" s="649"/>
      <c r="HMI38" s="649"/>
      <c r="HMJ38" s="649"/>
      <c r="HMK38" s="649"/>
      <c r="HML38" s="649"/>
      <c r="HMM38" s="649"/>
      <c r="HMN38" s="649"/>
      <c r="HMO38" s="649"/>
      <c r="HMP38" s="649"/>
      <c r="HMQ38" s="649"/>
      <c r="HMR38" s="649"/>
      <c r="HMS38" s="649"/>
      <c r="HMT38" s="649"/>
      <c r="HMU38" s="649"/>
      <c r="HMV38" s="649"/>
      <c r="HMW38" s="649"/>
      <c r="HMX38" s="649"/>
      <c r="HMY38" s="649"/>
      <c r="HMZ38" s="649"/>
      <c r="HNA38" s="649"/>
      <c r="HNB38" s="649"/>
      <c r="HNC38" s="649"/>
      <c r="HND38" s="649"/>
      <c r="HNE38" s="649"/>
      <c r="HNF38" s="649"/>
      <c r="HNG38" s="649"/>
      <c r="HNH38" s="649"/>
      <c r="HNI38" s="649"/>
      <c r="HNJ38" s="649"/>
      <c r="HNK38" s="649"/>
      <c r="HNL38" s="649"/>
      <c r="HNM38" s="649"/>
      <c r="HNN38" s="649"/>
      <c r="HNO38" s="649"/>
      <c r="HNP38" s="649"/>
      <c r="HNQ38" s="649"/>
      <c r="HNR38" s="649"/>
      <c r="HNS38" s="649"/>
      <c r="HNT38" s="649"/>
      <c r="HNU38" s="649"/>
      <c r="HNV38" s="649"/>
      <c r="HNW38" s="649"/>
      <c r="HNX38" s="649"/>
      <c r="HNY38" s="649"/>
      <c r="HNZ38" s="649"/>
      <c r="HOA38" s="649"/>
      <c r="HOB38" s="649"/>
      <c r="HOC38" s="649"/>
      <c r="HOD38" s="649"/>
      <c r="HOE38" s="649"/>
      <c r="HOF38" s="649"/>
      <c r="HOG38" s="649"/>
      <c r="HOH38" s="649"/>
      <c r="HOI38" s="649"/>
      <c r="HOJ38" s="649"/>
      <c r="HOK38" s="649"/>
      <c r="HOL38" s="649"/>
      <c r="HOM38" s="649"/>
      <c r="HON38" s="649"/>
      <c r="HOO38" s="649"/>
      <c r="HOP38" s="649"/>
      <c r="HOQ38" s="649"/>
      <c r="HOR38" s="649"/>
      <c r="HOS38" s="649"/>
      <c r="HOT38" s="649"/>
      <c r="HOU38" s="649"/>
      <c r="HOV38" s="649"/>
      <c r="HOW38" s="649"/>
      <c r="HOX38" s="649"/>
      <c r="HOY38" s="649"/>
      <c r="HOZ38" s="649"/>
      <c r="HPA38" s="649"/>
      <c r="HPB38" s="649"/>
      <c r="HPC38" s="649"/>
      <c r="HPD38" s="649"/>
      <c r="HPE38" s="649"/>
      <c r="HPF38" s="649"/>
      <c r="HPG38" s="649"/>
      <c r="HPH38" s="649"/>
      <c r="HPI38" s="649"/>
      <c r="HPJ38" s="649"/>
      <c r="HPK38" s="649"/>
      <c r="HPL38" s="649"/>
      <c r="HPM38" s="649"/>
      <c r="HPN38" s="649"/>
      <c r="HPO38" s="649"/>
      <c r="HPP38" s="649"/>
      <c r="HPQ38" s="649"/>
      <c r="HPR38" s="649"/>
      <c r="HPS38" s="649"/>
      <c r="HPT38" s="649"/>
      <c r="HPU38" s="649"/>
      <c r="HPV38" s="649"/>
      <c r="HPW38" s="649"/>
      <c r="HPX38" s="649"/>
      <c r="HPY38" s="649"/>
      <c r="HPZ38" s="649"/>
      <c r="HQA38" s="649"/>
      <c r="HQB38" s="649"/>
      <c r="HQC38" s="649"/>
      <c r="HQD38" s="649"/>
      <c r="HQE38" s="649"/>
      <c r="HQF38" s="649"/>
      <c r="HQG38" s="649"/>
      <c r="HQH38" s="649"/>
      <c r="HQI38" s="649"/>
      <c r="HQJ38" s="649"/>
      <c r="HQK38" s="649"/>
      <c r="HQL38" s="649"/>
      <c r="HQM38" s="649"/>
      <c r="HQN38" s="649"/>
      <c r="HQO38" s="649"/>
      <c r="HQP38" s="649"/>
      <c r="HQQ38" s="649"/>
      <c r="HQR38" s="649"/>
      <c r="HQS38" s="649"/>
      <c r="HQT38" s="649"/>
      <c r="HQU38" s="649"/>
      <c r="HQV38" s="649"/>
      <c r="HQW38" s="649"/>
      <c r="HQX38" s="649"/>
      <c r="HQY38" s="649"/>
      <c r="HQZ38" s="649"/>
      <c r="HRA38" s="649"/>
      <c r="HRB38" s="649"/>
      <c r="HRC38" s="649"/>
      <c r="HRD38" s="649"/>
      <c r="HRE38" s="649"/>
      <c r="HRF38" s="649"/>
      <c r="HRG38" s="649"/>
      <c r="HRH38" s="649"/>
      <c r="HRI38" s="649"/>
      <c r="HRJ38" s="649"/>
      <c r="HRK38" s="649"/>
      <c r="HRL38" s="649"/>
      <c r="HRM38" s="649"/>
      <c r="HRN38" s="649"/>
      <c r="HRO38" s="649"/>
      <c r="HRP38" s="649"/>
      <c r="HRQ38" s="649"/>
      <c r="HRR38" s="649"/>
      <c r="HRS38" s="649"/>
      <c r="HRT38" s="649"/>
      <c r="HRU38" s="649"/>
      <c r="HRV38" s="649"/>
      <c r="HRW38" s="649"/>
      <c r="HRX38" s="649"/>
      <c r="HRY38" s="649"/>
      <c r="HRZ38" s="649"/>
      <c r="HSA38" s="649"/>
      <c r="HSB38" s="649"/>
      <c r="HSC38" s="649"/>
      <c r="HSD38" s="649"/>
      <c r="HSE38" s="649"/>
      <c r="HSF38" s="649"/>
      <c r="HSG38" s="649"/>
      <c r="HSH38" s="649"/>
      <c r="HSI38" s="649"/>
      <c r="HSJ38" s="649"/>
      <c r="HSK38" s="649"/>
      <c r="HSL38" s="649"/>
      <c r="HSM38" s="649"/>
      <c r="HSN38" s="649"/>
      <c r="HSO38" s="649"/>
      <c r="HSP38" s="649"/>
      <c r="HSQ38" s="649"/>
      <c r="HSR38" s="649"/>
      <c r="HSS38" s="649"/>
      <c r="HST38" s="649"/>
      <c r="HSU38" s="649"/>
      <c r="HSV38" s="649"/>
      <c r="HSW38" s="649"/>
      <c r="HSX38" s="649"/>
      <c r="HSY38" s="649"/>
      <c r="HSZ38" s="649"/>
      <c r="HTA38" s="649"/>
      <c r="HTB38" s="649"/>
      <c r="HTC38" s="649"/>
      <c r="HTD38" s="649"/>
      <c r="HTE38" s="649"/>
      <c r="HTF38" s="649"/>
      <c r="HTG38" s="649"/>
      <c r="HTH38" s="649"/>
      <c r="HTI38" s="649"/>
      <c r="HTJ38" s="649"/>
      <c r="HTK38" s="649"/>
      <c r="HTL38" s="649"/>
      <c r="HTM38" s="649"/>
      <c r="HTN38" s="649"/>
      <c r="HTO38" s="649"/>
      <c r="HTP38" s="649"/>
      <c r="HTQ38" s="649"/>
      <c r="HTR38" s="649"/>
      <c r="HTS38" s="649"/>
      <c r="HTT38" s="649"/>
      <c r="HTU38" s="649"/>
      <c r="HTV38" s="649"/>
      <c r="HTW38" s="649"/>
      <c r="HTX38" s="649"/>
      <c r="HTY38" s="649"/>
      <c r="HTZ38" s="649"/>
      <c r="HUA38" s="649"/>
      <c r="HUB38" s="649"/>
      <c r="HUC38" s="649"/>
      <c r="HUD38" s="649"/>
      <c r="HUE38" s="649"/>
      <c r="HUF38" s="649"/>
      <c r="HUG38" s="649"/>
      <c r="HUH38" s="649"/>
      <c r="HUI38" s="649"/>
      <c r="HUJ38" s="649"/>
      <c r="HUK38" s="649"/>
      <c r="HUL38" s="649"/>
      <c r="HUM38" s="649"/>
      <c r="HUN38" s="649"/>
      <c r="HUO38" s="649"/>
      <c r="HUP38" s="649"/>
      <c r="HUQ38" s="649"/>
      <c r="HUR38" s="649"/>
      <c r="HUS38" s="649"/>
      <c r="HUT38" s="649"/>
      <c r="HUU38" s="649"/>
      <c r="HUV38" s="649"/>
      <c r="HUW38" s="649"/>
      <c r="HUX38" s="649"/>
      <c r="HUY38" s="649"/>
      <c r="HUZ38" s="649"/>
      <c r="HVA38" s="649"/>
      <c r="HVB38" s="649"/>
      <c r="HVC38" s="649"/>
      <c r="HVD38" s="649"/>
      <c r="HVE38" s="649"/>
      <c r="HVF38" s="649"/>
      <c r="HVG38" s="649"/>
      <c r="HVH38" s="649"/>
      <c r="HVI38" s="649"/>
      <c r="HVJ38" s="649"/>
      <c r="HVK38" s="649"/>
      <c r="HVL38" s="649"/>
      <c r="HVM38" s="649"/>
      <c r="HVN38" s="649"/>
      <c r="HVO38" s="649"/>
      <c r="HVP38" s="649"/>
      <c r="HVQ38" s="649"/>
      <c r="HVR38" s="649"/>
      <c r="HVS38" s="649"/>
      <c r="HVT38" s="649"/>
      <c r="HVU38" s="649"/>
      <c r="HVV38" s="649"/>
      <c r="HVW38" s="649"/>
      <c r="HVX38" s="649"/>
      <c r="HVY38" s="649"/>
      <c r="HVZ38" s="649"/>
      <c r="HWA38" s="649"/>
      <c r="HWB38" s="649"/>
      <c r="HWC38" s="649"/>
      <c r="HWD38" s="649"/>
      <c r="HWE38" s="649"/>
      <c r="HWF38" s="649"/>
      <c r="HWG38" s="649"/>
      <c r="HWH38" s="649"/>
      <c r="HWI38" s="649"/>
      <c r="HWJ38" s="649"/>
      <c r="HWK38" s="649"/>
      <c r="HWL38" s="649"/>
      <c r="HWM38" s="649"/>
      <c r="HWN38" s="649"/>
      <c r="HWO38" s="649"/>
      <c r="HWP38" s="649"/>
      <c r="HWQ38" s="649"/>
      <c r="HWR38" s="649"/>
      <c r="HWS38" s="649"/>
      <c r="HWT38" s="649"/>
      <c r="HWU38" s="649"/>
      <c r="HWV38" s="649"/>
      <c r="HWW38" s="649"/>
      <c r="HWX38" s="649"/>
      <c r="HWY38" s="649"/>
      <c r="HWZ38" s="649"/>
      <c r="HXA38" s="649"/>
      <c r="HXB38" s="649"/>
      <c r="HXC38" s="649"/>
      <c r="HXD38" s="649"/>
      <c r="HXE38" s="649"/>
      <c r="HXF38" s="649"/>
      <c r="HXG38" s="649"/>
      <c r="HXH38" s="649"/>
      <c r="HXI38" s="649"/>
      <c r="HXJ38" s="649"/>
      <c r="HXK38" s="649"/>
      <c r="HXL38" s="649"/>
      <c r="HXM38" s="649"/>
      <c r="HXN38" s="649"/>
      <c r="HXO38" s="649"/>
      <c r="HXP38" s="649"/>
      <c r="HXQ38" s="649"/>
      <c r="HXR38" s="649"/>
      <c r="HXS38" s="649"/>
      <c r="HXT38" s="649"/>
      <c r="HXU38" s="649"/>
      <c r="HXV38" s="649"/>
      <c r="HXW38" s="649"/>
      <c r="HXX38" s="649"/>
      <c r="HXY38" s="649"/>
      <c r="HXZ38" s="649"/>
      <c r="HYA38" s="649"/>
      <c r="HYB38" s="649"/>
      <c r="HYC38" s="649"/>
      <c r="HYD38" s="649"/>
      <c r="HYE38" s="649"/>
      <c r="HYF38" s="649"/>
      <c r="HYG38" s="649"/>
      <c r="HYH38" s="649"/>
      <c r="HYI38" s="649"/>
      <c r="HYJ38" s="649"/>
      <c r="HYK38" s="649"/>
      <c r="HYL38" s="649"/>
      <c r="HYM38" s="649"/>
      <c r="HYN38" s="649"/>
      <c r="HYO38" s="649"/>
      <c r="HYP38" s="649"/>
      <c r="HYQ38" s="649"/>
      <c r="HYR38" s="649"/>
      <c r="HYS38" s="649"/>
      <c r="HYT38" s="649"/>
      <c r="HYU38" s="649"/>
      <c r="HYV38" s="649"/>
      <c r="HYW38" s="649"/>
      <c r="HYX38" s="649"/>
      <c r="HYY38" s="649"/>
      <c r="HYZ38" s="649"/>
      <c r="HZA38" s="649"/>
      <c r="HZB38" s="649"/>
      <c r="HZC38" s="649"/>
      <c r="HZD38" s="649"/>
      <c r="HZE38" s="649"/>
      <c r="HZF38" s="649"/>
      <c r="HZG38" s="649"/>
      <c r="HZH38" s="649"/>
      <c r="HZI38" s="649"/>
      <c r="HZJ38" s="649"/>
      <c r="HZK38" s="649"/>
      <c r="HZL38" s="649"/>
      <c r="HZM38" s="649"/>
      <c r="HZN38" s="649"/>
      <c r="HZO38" s="649"/>
      <c r="HZP38" s="649"/>
      <c r="HZQ38" s="649"/>
      <c r="HZR38" s="649"/>
      <c r="HZS38" s="649"/>
      <c r="HZT38" s="649"/>
      <c r="HZU38" s="649"/>
      <c r="HZV38" s="649"/>
      <c r="HZW38" s="649"/>
      <c r="HZX38" s="649"/>
      <c r="HZY38" s="649"/>
      <c r="HZZ38" s="649"/>
      <c r="IAA38" s="649"/>
      <c r="IAB38" s="649"/>
      <c r="IAC38" s="649"/>
      <c r="IAD38" s="649"/>
      <c r="IAE38" s="649"/>
      <c r="IAF38" s="649"/>
      <c r="IAG38" s="649"/>
      <c r="IAH38" s="649"/>
      <c r="IAI38" s="649"/>
      <c r="IAJ38" s="649"/>
      <c r="IAK38" s="649"/>
      <c r="IAL38" s="649"/>
      <c r="IAM38" s="649"/>
      <c r="IAN38" s="649"/>
      <c r="IAO38" s="649"/>
      <c r="IAP38" s="649"/>
      <c r="IAQ38" s="649"/>
      <c r="IAR38" s="649"/>
      <c r="IAS38" s="649"/>
      <c r="IAT38" s="649"/>
      <c r="IAU38" s="649"/>
      <c r="IAV38" s="649"/>
      <c r="IAW38" s="649"/>
      <c r="IAX38" s="649"/>
      <c r="IAY38" s="649"/>
      <c r="IAZ38" s="649"/>
      <c r="IBA38" s="649"/>
      <c r="IBB38" s="649"/>
      <c r="IBC38" s="649"/>
      <c r="IBD38" s="649"/>
      <c r="IBE38" s="649"/>
      <c r="IBF38" s="649"/>
      <c r="IBG38" s="649"/>
      <c r="IBH38" s="649"/>
      <c r="IBI38" s="649"/>
      <c r="IBJ38" s="649"/>
      <c r="IBK38" s="649"/>
      <c r="IBL38" s="649"/>
      <c r="IBM38" s="649"/>
      <c r="IBN38" s="649"/>
      <c r="IBO38" s="649"/>
      <c r="IBP38" s="649"/>
      <c r="IBQ38" s="649"/>
      <c r="IBR38" s="649"/>
      <c r="IBS38" s="649"/>
      <c r="IBT38" s="649"/>
      <c r="IBU38" s="649"/>
      <c r="IBV38" s="649"/>
      <c r="IBW38" s="649"/>
      <c r="IBX38" s="649"/>
      <c r="IBY38" s="649"/>
      <c r="IBZ38" s="649"/>
      <c r="ICA38" s="649"/>
      <c r="ICB38" s="649"/>
      <c r="ICC38" s="649"/>
      <c r="ICD38" s="649"/>
      <c r="ICE38" s="649"/>
      <c r="ICF38" s="649"/>
      <c r="ICG38" s="649"/>
      <c r="ICH38" s="649"/>
      <c r="ICI38" s="649"/>
      <c r="ICJ38" s="649"/>
      <c r="ICK38" s="649"/>
      <c r="ICL38" s="649"/>
      <c r="ICM38" s="649"/>
      <c r="ICN38" s="649"/>
      <c r="ICO38" s="649"/>
      <c r="ICP38" s="649"/>
      <c r="ICQ38" s="649"/>
      <c r="ICR38" s="649"/>
      <c r="ICS38" s="649"/>
      <c r="ICT38" s="649"/>
      <c r="ICU38" s="649"/>
      <c r="ICV38" s="649"/>
      <c r="ICW38" s="649"/>
      <c r="ICX38" s="649"/>
      <c r="ICY38" s="649"/>
      <c r="ICZ38" s="649"/>
      <c r="IDA38" s="649"/>
      <c r="IDB38" s="649"/>
      <c r="IDC38" s="649"/>
      <c r="IDD38" s="649"/>
      <c r="IDE38" s="649"/>
      <c r="IDF38" s="649"/>
      <c r="IDG38" s="649"/>
      <c r="IDH38" s="649"/>
      <c r="IDI38" s="649"/>
      <c r="IDJ38" s="649"/>
      <c r="IDK38" s="649"/>
      <c r="IDL38" s="649"/>
      <c r="IDM38" s="649"/>
      <c r="IDN38" s="649"/>
      <c r="IDO38" s="649"/>
      <c r="IDP38" s="649"/>
      <c r="IDQ38" s="649"/>
      <c r="IDR38" s="649"/>
      <c r="IDS38" s="649"/>
      <c r="IDT38" s="649"/>
      <c r="IDU38" s="649"/>
      <c r="IDV38" s="649"/>
      <c r="IDW38" s="649"/>
      <c r="IDX38" s="649"/>
      <c r="IDY38" s="649"/>
      <c r="IDZ38" s="649"/>
      <c r="IEA38" s="649"/>
      <c r="IEB38" s="649"/>
      <c r="IEC38" s="649"/>
      <c r="IED38" s="649"/>
      <c r="IEE38" s="649"/>
      <c r="IEF38" s="649"/>
      <c r="IEG38" s="649"/>
      <c r="IEH38" s="649"/>
      <c r="IEI38" s="649"/>
      <c r="IEJ38" s="649"/>
      <c r="IEK38" s="649"/>
      <c r="IEL38" s="649"/>
      <c r="IEM38" s="649"/>
      <c r="IEN38" s="649"/>
      <c r="IEO38" s="649"/>
      <c r="IEP38" s="649"/>
      <c r="IEQ38" s="649"/>
      <c r="IER38" s="649"/>
      <c r="IES38" s="649"/>
      <c r="IET38" s="649"/>
      <c r="IEU38" s="649"/>
      <c r="IEV38" s="649"/>
      <c r="IEW38" s="649"/>
      <c r="IEX38" s="649"/>
      <c r="IEY38" s="649"/>
      <c r="IEZ38" s="649"/>
      <c r="IFA38" s="649"/>
      <c r="IFB38" s="649"/>
      <c r="IFC38" s="649"/>
      <c r="IFD38" s="649"/>
      <c r="IFE38" s="649"/>
      <c r="IFF38" s="649"/>
      <c r="IFG38" s="649"/>
      <c r="IFH38" s="649"/>
      <c r="IFI38" s="649"/>
      <c r="IFJ38" s="649"/>
      <c r="IFK38" s="649"/>
      <c r="IFL38" s="649"/>
      <c r="IFM38" s="649"/>
      <c r="IFN38" s="649"/>
      <c r="IFO38" s="649"/>
      <c r="IFP38" s="649"/>
      <c r="IFQ38" s="649"/>
      <c r="IFR38" s="649"/>
      <c r="IFS38" s="649"/>
      <c r="IFT38" s="649"/>
      <c r="IFU38" s="649"/>
      <c r="IFV38" s="649"/>
      <c r="IFW38" s="649"/>
      <c r="IFX38" s="649"/>
      <c r="IFY38" s="649"/>
      <c r="IFZ38" s="649"/>
      <c r="IGA38" s="649"/>
      <c r="IGB38" s="649"/>
      <c r="IGC38" s="649"/>
      <c r="IGD38" s="649"/>
      <c r="IGE38" s="649"/>
      <c r="IGF38" s="649"/>
      <c r="IGG38" s="649"/>
      <c r="IGH38" s="649"/>
      <c r="IGI38" s="649"/>
      <c r="IGJ38" s="649"/>
      <c r="IGK38" s="649"/>
      <c r="IGL38" s="649"/>
      <c r="IGM38" s="649"/>
      <c r="IGN38" s="649"/>
      <c r="IGO38" s="649"/>
      <c r="IGP38" s="649"/>
      <c r="IGQ38" s="649"/>
      <c r="IGR38" s="649"/>
      <c r="IGS38" s="649"/>
      <c r="IGT38" s="649"/>
      <c r="IGU38" s="649"/>
      <c r="IGV38" s="649"/>
      <c r="IGW38" s="649"/>
      <c r="IGX38" s="649"/>
      <c r="IGY38" s="649"/>
      <c r="IGZ38" s="649"/>
      <c r="IHA38" s="649"/>
      <c r="IHB38" s="649"/>
      <c r="IHC38" s="649"/>
      <c r="IHD38" s="649"/>
      <c r="IHE38" s="649"/>
      <c r="IHF38" s="649"/>
      <c r="IHG38" s="649"/>
      <c r="IHH38" s="649"/>
      <c r="IHI38" s="649"/>
      <c r="IHJ38" s="649"/>
      <c r="IHK38" s="649"/>
      <c r="IHL38" s="649"/>
      <c r="IHM38" s="649"/>
      <c r="IHN38" s="649"/>
      <c r="IHO38" s="649"/>
      <c r="IHP38" s="649"/>
      <c r="IHQ38" s="649"/>
      <c r="IHR38" s="649"/>
      <c r="IHS38" s="649"/>
      <c r="IHT38" s="649"/>
      <c r="IHU38" s="649"/>
      <c r="IHV38" s="649"/>
      <c r="IHW38" s="649"/>
      <c r="IHX38" s="649"/>
      <c r="IHY38" s="649"/>
      <c r="IHZ38" s="649"/>
      <c r="IIA38" s="649"/>
      <c r="IIB38" s="649"/>
      <c r="IIC38" s="649"/>
      <c r="IID38" s="649"/>
      <c r="IIE38" s="649"/>
      <c r="IIF38" s="649"/>
      <c r="IIG38" s="649"/>
      <c r="IIH38" s="649"/>
      <c r="III38" s="649"/>
      <c r="IIJ38" s="649"/>
      <c r="IIK38" s="649"/>
      <c r="IIL38" s="649"/>
      <c r="IIM38" s="649"/>
      <c r="IIN38" s="649"/>
      <c r="IIO38" s="649"/>
      <c r="IIP38" s="649"/>
      <c r="IIQ38" s="649"/>
      <c r="IIR38" s="649"/>
      <c r="IIS38" s="649"/>
      <c r="IIT38" s="649"/>
      <c r="IIU38" s="649"/>
      <c r="IIV38" s="649"/>
      <c r="IIW38" s="649"/>
      <c r="IIX38" s="649"/>
      <c r="IIY38" s="649"/>
      <c r="IIZ38" s="649"/>
      <c r="IJA38" s="649"/>
      <c r="IJB38" s="649"/>
      <c r="IJC38" s="649"/>
      <c r="IJD38" s="649"/>
      <c r="IJE38" s="649"/>
      <c r="IJF38" s="649"/>
      <c r="IJG38" s="649"/>
      <c r="IJH38" s="649"/>
      <c r="IJI38" s="649"/>
      <c r="IJJ38" s="649"/>
      <c r="IJK38" s="649"/>
      <c r="IJL38" s="649"/>
      <c r="IJM38" s="649"/>
      <c r="IJN38" s="649"/>
      <c r="IJO38" s="649"/>
      <c r="IJP38" s="649"/>
      <c r="IJQ38" s="649"/>
      <c r="IJR38" s="649"/>
      <c r="IJS38" s="649"/>
      <c r="IJT38" s="649"/>
      <c r="IJU38" s="649"/>
      <c r="IJV38" s="649"/>
      <c r="IJW38" s="649"/>
      <c r="IJX38" s="649"/>
      <c r="IJY38" s="649"/>
      <c r="IJZ38" s="649"/>
      <c r="IKA38" s="649"/>
      <c r="IKB38" s="649"/>
      <c r="IKC38" s="649"/>
      <c r="IKD38" s="649"/>
      <c r="IKE38" s="649"/>
      <c r="IKF38" s="649"/>
      <c r="IKG38" s="649"/>
      <c r="IKH38" s="649"/>
      <c r="IKI38" s="649"/>
      <c r="IKJ38" s="649"/>
      <c r="IKK38" s="649"/>
      <c r="IKL38" s="649"/>
      <c r="IKM38" s="649"/>
      <c r="IKN38" s="649"/>
      <c r="IKO38" s="649"/>
      <c r="IKP38" s="649"/>
      <c r="IKQ38" s="649"/>
      <c r="IKR38" s="649"/>
      <c r="IKS38" s="649"/>
      <c r="IKT38" s="649"/>
      <c r="IKU38" s="649"/>
      <c r="IKV38" s="649"/>
      <c r="IKW38" s="649"/>
      <c r="IKX38" s="649"/>
      <c r="IKY38" s="649"/>
      <c r="IKZ38" s="649"/>
      <c r="ILA38" s="649"/>
      <c r="ILB38" s="649"/>
      <c r="ILC38" s="649"/>
      <c r="ILD38" s="649"/>
      <c r="ILE38" s="649"/>
      <c r="ILF38" s="649"/>
      <c r="ILG38" s="649"/>
      <c r="ILH38" s="649"/>
      <c r="ILI38" s="649"/>
      <c r="ILJ38" s="649"/>
      <c r="ILK38" s="649"/>
      <c r="ILL38" s="649"/>
      <c r="ILM38" s="649"/>
      <c r="ILN38" s="649"/>
      <c r="ILO38" s="649"/>
      <c r="ILP38" s="649"/>
      <c r="ILQ38" s="649"/>
      <c r="ILR38" s="649"/>
      <c r="ILS38" s="649"/>
      <c r="ILT38" s="649"/>
      <c r="ILU38" s="649"/>
      <c r="ILV38" s="649"/>
      <c r="ILW38" s="649"/>
      <c r="ILX38" s="649"/>
      <c r="ILY38" s="649"/>
      <c r="ILZ38" s="649"/>
      <c r="IMA38" s="649"/>
      <c r="IMB38" s="649"/>
      <c r="IMC38" s="649"/>
      <c r="IMD38" s="649"/>
      <c r="IME38" s="649"/>
      <c r="IMF38" s="649"/>
      <c r="IMG38" s="649"/>
      <c r="IMH38" s="649"/>
      <c r="IMI38" s="649"/>
      <c r="IMJ38" s="649"/>
      <c r="IMK38" s="649"/>
      <c r="IML38" s="649"/>
      <c r="IMM38" s="649"/>
      <c r="IMN38" s="649"/>
      <c r="IMO38" s="649"/>
      <c r="IMP38" s="649"/>
      <c r="IMQ38" s="649"/>
      <c r="IMR38" s="649"/>
      <c r="IMS38" s="649"/>
      <c r="IMT38" s="649"/>
      <c r="IMU38" s="649"/>
      <c r="IMV38" s="649"/>
      <c r="IMW38" s="649"/>
      <c r="IMX38" s="649"/>
      <c r="IMY38" s="649"/>
      <c r="IMZ38" s="649"/>
      <c r="INA38" s="649"/>
      <c r="INB38" s="649"/>
      <c r="INC38" s="649"/>
      <c r="IND38" s="649"/>
      <c r="INE38" s="649"/>
      <c r="INF38" s="649"/>
      <c r="ING38" s="649"/>
      <c r="INH38" s="649"/>
      <c r="INI38" s="649"/>
      <c r="INJ38" s="649"/>
      <c r="INK38" s="649"/>
      <c r="INL38" s="649"/>
      <c r="INM38" s="649"/>
      <c r="INN38" s="649"/>
      <c r="INO38" s="649"/>
      <c r="INP38" s="649"/>
      <c r="INQ38" s="649"/>
      <c r="INR38" s="649"/>
      <c r="INS38" s="649"/>
      <c r="INT38" s="649"/>
      <c r="INU38" s="649"/>
      <c r="INV38" s="649"/>
      <c r="INW38" s="649"/>
      <c r="INX38" s="649"/>
      <c r="INY38" s="649"/>
      <c r="INZ38" s="649"/>
      <c r="IOA38" s="649"/>
      <c r="IOB38" s="649"/>
      <c r="IOC38" s="649"/>
      <c r="IOD38" s="649"/>
      <c r="IOE38" s="649"/>
      <c r="IOF38" s="649"/>
      <c r="IOG38" s="649"/>
      <c r="IOH38" s="649"/>
      <c r="IOI38" s="649"/>
      <c r="IOJ38" s="649"/>
      <c r="IOK38" s="649"/>
      <c r="IOL38" s="649"/>
      <c r="IOM38" s="649"/>
      <c r="ION38" s="649"/>
      <c r="IOO38" s="649"/>
      <c r="IOP38" s="649"/>
      <c r="IOQ38" s="649"/>
      <c r="IOR38" s="649"/>
      <c r="IOS38" s="649"/>
      <c r="IOT38" s="649"/>
      <c r="IOU38" s="649"/>
      <c r="IOV38" s="649"/>
      <c r="IOW38" s="649"/>
      <c r="IOX38" s="649"/>
      <c r="IOY38" s="649"/>
      <c r="IOZ38" s="649"/>
      <c r="IPA38" s="649"/>
      <c r="IPB38" s="649"/>
      <c r="IPC38" s="649"/>
      <c r="IPD38" s="649"/>
      <c r="IPE38" s="649"/>
      <c r="IPF38" s="649"/>
      <c r="IPG38" s="649"/>
      <c r="IPH38" s="649"/>
      <c r="IPI38" s="649"/>
      <c r="IPJ38" s="649"/>
      <c r="IPK38" s="649"/>
      <c r="IPL38" s="649"/>
      <c r="IPM38" s="649"/>
      <c r="IPN38" s="649"/>
      <c r="IPO38" s="649"/>
      <c r="IPP38" s="649"/>
      <c r="IPQ38" s="649"/>
      <c r="IPR38" s="649"/>
      <c r="IPS38" s="649"/>
      <c r="IPT38" s="649"/>
      <c r="IPU38" s="649"/>
      <c r="IPV38" s="649"/>
      <c r="IPW38" s="649"/>
      <c r="IPX38" s="649"/>
      <c r="IPY38" s="649"/>
      <c r="IPZ38" s="649"/>
      <c r="IQA38" s="649"/>
      <c r="IQB38" s="649"/>
      <c r="IQC38" s="649"/>
      <c r="IQD38" s="649"/>
      <c r="IQE38" s="649"/>
      <c r="IQF38" s="649"/>
      <c r="IQG38" s="649"/>
      <c r="IQH38" s="649"/>
      <c r="IQI38" s="649"/>
      <c r="IQJ38" s="649"/>
      <c r="IQK38" s="649"/>
      <c r="IQL38" s="649"/>
      <c r="IQM38" s="649"/>
      <c r="IQN38" s="649"/>
      <c r="IQO38" s="649"/>
      <c r="IQP38" s="649"/>
      <c r="IQQ38" s="649"/>
      <c r="IQR38" s="649"/>
      <c r="IQS38" s="649"/>
      <c r="IQT38" s="649"/>
      <c r="IQU38" s="649"/>
      <c r="IQV38" s="649"/>
      <c r="IQW38" s="649"/>
      <c r="IQX38" s="649"/>
      <c r="IQY38" s="649"/>
      <c r="IQZ38" s="649"/>
      <c r="IRA38" s="649"/>
      <c r="IRB38" s="649"/>
      <c r="IRC38" s="649"/>
      <c r="IRD38" s="649"/>
      <c r="IRE38" s="649"/>
      <c r="IRF38" s="649"/>
      <c r="IRG38" s="649"/>
      <c r="IRH38" s="649"/>
      <c r="IRI38" s="649"/>
      <c r="IRJ38" s="649"/>
      <c r="IRK38" s="649"/>
      <c r="IRL38" s="649"/>
      <c r="IRM38" s="649"/>
      <c r="IRN38" s="649"/>
      <c r="IRO38" s="649"/>
      <c r="IRP38" s="649"/>
      <c r="IRQ38" s="649"/>
      <c r="IRR38" s="649"/>
      <c r="IRS38" s="649"/>
      <c r="IRT38" s="649"/>
      <c r="IRU38" s="649"/>
      <c r="IRV38" s="649"/>
      <c r="IRW38" s="649"/>
      <c r="IRX38" s="649"/>
      <c r="IRY38" s="649"/>
      <c r="IRZ38" s="649"/>
      <c r="ISA38" s="649"/>
      <c r="ISB38" s="649"/>
      <c r="ISC38" s="649"/>
      <c r="ISD38" s="649"/>
      <c r="ISE38" s="649"/>
      <c r="ISF38" s="649"/>
      <c r="ISG38" s="649"/>
      <c r="ISH38" s="649"/>
      <c r="ISI38" s="649"/>
      <c r="ISJ38" s="649"/>
      <c r="ISK38" s="649"/>
      <c r="ISL38" s="649"/>
      <c r="ISM38" s="649"/>
      <c r="ISN38" s="649"/>
      <c r="ISO38" s="649"/>
      <c r="ISP38" s="649"/>
      <c r="ISQ38" s="649"/>
      <c r="ISR38" s="649"/>
      <c r="ISS38" s="649"/>
      <c r="IST38" s="649"/>
      <c r="ISU38" s="649"/>
      <c r="ISV38" s="649"/>
      <c r="ISW38" s="649"/>
      <c r="ISX38" s="649"/>
      <c r="ISY38" s="649"/>
      <c r="ISZ38" s="649"/>
      <c r="ITA38" s="649"/>
      <c r="ITB38" s="649"/>
      <c r="ITC38" s="649"/>
      <c r="ITD38" s="649"/>
      <c r="ITE38" s="649"/>
      <c r="ITF38" s="649"/>
      <c r="ITG38" s="649"/>
      <c r="ITH38" s="649"/>
      <c r="ITI38" s="649"/>
      <c r="ITJ38" s="649"/>
      <c r="ITK38" s="649"/>
      <c r="ITL38" s="649"/>
      <c r="ITM38" s="649"/>
      <c r="ITN38" s="649"/>
      <c r="ITO38" s="649"/>
      <c r="ITP38" s="649"/>
      <c r="ITQ38" s="649"/>
      <c r="ITR38" s="649"/>
      <c r="ITS38" s="649"/>
      <c r="ITT38" s="649"/>
      <c r="ITU38" s="649"/>
      <c r="ITV38" s="649"/>
      <c r="ITW38" s="649"/>
      <c r="ITX38" s="649"/>
      <c r="ITY38" s="649"/>
      <c r="ITZ38" s="649"/>
      <c r="IUA38" s="649"/>
      <c r="IUB38" s="649"/>
      <c r="IUC38" s="649"/>
      <c r="IUD38" s="649"/>
      <c r="IUE38" s="649"/>
      <c r="IUF38" s="649"/>
      <c r="IUG38" s="649"/>
      <c r="IUH38" s="649"/>
      <c r="IUI38" s="649"/>
      <c r="IUJ38" s="649"/>
      <c r="IUK38" s="649"/>
      <c r="IUL38" s="649"/>
      <c r="IUM38" s="649"/>
      <c r="IUN38" s="649"/>
      <c r="IUO38" s="649"/>
      <c r="IUP38" s="649"/>
      <c r="IUQ38" s="649"/>
      <c r="IUR38" s="649"/>
      <c r="IUS38" s="649"/>
      <c r="IUT38" s="649"/>
      <c r="IUU38" s="649"/>
      <c r="IUV38" s="649"/>
      <c r="IUW38" s="649"/>
      <c r="IUX38" s="649"/>
      <c r="IUY38" s="649"/>
      <c r="IUZ38" s="649"/>
      <c r="IVA38" s="649"/>
      <c r="IVB38" s="649"/>
      <c r="IVC38" s="649"/>
      <c r="IVD38" s="649"/>
      <c r="IVE38" s="649"/>
      <c r="IVF38" s="649"/>
      <c r="IVG38" s="649"/>
      <c r="IVH38" s="649"/>
      <c r="IVI38" s="649"/>
      <c r="IVJ38" s="649"/>
      <c r="IVK38" s="649"/>
      <c r="IVL38" s="649"/>
      <c r="IVM38" s="649"/>
      <c r="IVN38" s="649"/>
      <c r="IVO38" s="649"/>
      <c r="IVP38" s="649"/>
      <c r="IVQ38" s="649"/>
      <c r="IVR38" s="649"/>
      <c r="IVS38" s="649"/>
      <c r="IVT38" s="649"/>
      <c r="IVU38" s="649"/>
      <c r="IVV38" s="649"/>
      <c r="IVW38" s="649"/>
      <c r="IVX38" s="649"/>
      <c r="IVY38" s="649"/>
      <c r="IVZ38" s="649"/>
      <c r="IWA38" s="649"/>
      <c r="IWB38" s="649"/>
      <c r="IWC38" s="649"/>
      <c r="IWD38" s="649"/>
      <c r="IWE38" s="649"/>
      <c r="IWF38" s="649"/>
      <c r="IWG38" s="649"/>
      <c r="IWH38" s="649"/>
      <c r="IWI38" s="649"/>
      <c r="IWJ38" s="649"/>
      <c r="IWK38" s="649"/>
      <c r="IWL38" s="649"/>
      <c r="IWM38" s="649"/>
      <c r="IWN38" s="649"/>
      <c r="IWO38" s="649"/>
      <c r="IWP38" s="649"/>
      <c r="IWQ38" s="649"/>
      <c r="IWR38" s="649"/>
      <c r="IWS38" s="649"/>
      <c r="IWT38" s="649"/>
      <c r="IWU38" s="649"/>
      <c r="IWV38" s="649"/>
      <c r="IWW38" s="649"/>
      <c r="IWX38" s="649"/>
      <c r="IWY38" s="649"/>
      <c r="IWZ38" s="649"/>
      <c r="IXA38" s="649"/>
      <c r="IXB38" s="649"/>
      <c r="IXC38" s="649"/>
      <c r="IXD38" s="649"/>
      <c r="IXE38" s="649"/>
      <c r="IXF38" s="649"/>
      <c r="IXG38" s="649"/>
      <c r="IXH38" s="649"/>
      <c r="IXI38" s="649"/>
      <c r="IXJ38" s="649"/>
      <c r="IXK38" s="649"/>
      <c r="IXL38" s="649"/>
      <c r="IXM38" s="649"/>
      <c r="IXN38" s="649"/>
      <c r="IXO38" s="649"/>
      <c r="IXP38" s="649"/>
      <c r="IXQ38" s="649"/>
      <c r="IXR38" s="649"/>
      <c r="IXS38" s="649"/>
      <c r="IXT38" s="649"/>
      <c r="IXU38" s="649"/>
      <c r="IXV38" s="649"/>
      <c r="IXW38" s="649"/>
      <c r="IXX38" s="649"/>
      <c r="IXY38" s="649"/>
      <c r="IXZ38" s="649"/>
      <c r="IYA38" s="649"/>
      <c r="IYB38" s="649"/>
      <c r="IYC38" s="649"/>
      <c r="IYD38" s="649"/>
      <c r="IYE38" s="649"/>
      <c r="IYF38" s="649"/>
      <c r="IYG38" s="649"/>
      <c r="IYH38" s="649"/>
      <c r="IYI38" s="649"/>
      <c r="IYJ38" s="649"/>
      <c r="IYK38" s="649"/>
      <c r="IYL38" s="649"/>
      <c r="IYM38" s="649"/>
      <c r="IYN38" s="649"/>
      <c r="IYO38" s="649"/>
      <c r="IYP38" s="649"/>
      <c r="IYQ38" s="649"/>
      <c r="IYR38" s="649"/>
      <c r="IYS38" s="649"/>
      <c r="IYT38" s="649"/>
      <c r="IYU38" s="649"/>
      <c r="IYV38" s="649"/>
      <c r="IYW38" s="649"/>
      <c r="IYX38" s="649"/>
      <c r="IYY38" s="649"/>
      <c r="IYZ38" s="649"/>
      <c r="IZA38" s="649"/>
      <c r="IZB38" s="649"/>
      <c r="IZC38" s="649"/>
      <c r="IZD38" s="649"/>
      <c r="IZE38" s="649"/>
      <c r="IZF38" s="649"/>
      <c r="IZG38" s="649"/>
      <c r="IZH38" s="649"/>
      <c r="IZI38" s="649"/>
      <c r="IZJ38" s="649"/>
      <c r="IZK38" s="649"/>
      <c r="IZL38" s="649"/>
      <c r="IZM38" s="649"/>
      <c r="IZN38" s="649"/>
      <c r="IZO38" s="649"/>
      <c r="IZP38" s="649"/>
      <c r="IZQ38" s="649"/>
      <c r="IZR38" s="649"/>
      <c r="IZS38" s="649"/>
      <c r="IZT38" s="649"/>
      <c r="IZU38" s="649"/>
      <c r="IZV38" s="649"/>
      <c r="IZW38" s="649"/>
      <c r="IZX38" s="649"/>
      <c r="IZY38" s="649"/>
      <c r="IZZ38" s="649"/>
      <c r="JAA38" s="649"/>
      <c r="JAB38" s="649"/>
      <c r="JAC38" s="649"/>
      <c r="JAD38" s="649"/>
      <c r="JAE38" s="649"/>
      <c r="JAF38" s="649"/>
      <c r="JAG38" s="649"/>
      <c r="JAH38" s="649"/>
      <c r="JAI38" s="649"/>
      <c r="JAJ38" s="649"/>
      <c r="JAK38" s="649"/>
      <c r="JAL38" s="649"/>
      <c r="JAM38" s="649"/>
      <c r="JAN38" s="649"/>
      <c r="JAO38" s="649"/>
      <c r="JAP38" s="649"/>
      <c r="JAQ38" s="649"/>
      <c r="JAR38" s="649"/>
      <c r="JAS38" s="649"/>
      <c r="JAT38" s="649"/>
      <c r="JAU38" s="649"/>
      <c r="JAV38" s="649"/>
      <c r="JAW38" s="649"/>
      <c r="JAX38" s="649"/>
      <c r="JAY38" s="649"/>
      <c r="JAZ38" s="649"/>
      <c r="JBA38" s="649"/>
      <c r="JBB38" s="649"/>
      <c r="JBC38" s="649"/>
      <c r="JBD38" s="649"/>
      <c r="JBE38" s="649"/>
      <c r="JBF38" s="649"/>
      <c r="JBG38" s="649"/>
      <c r="JBH38" s="649"/>
      <c r="JBI38" s="649"/>
      <c r="JBJ38" s="649"/>
      <c r="JBK38" s="649"/>
      <c r="JBL38" s="649"/>
      <c r="JBM38" s="649"/>
      <c r="JBN38" s="649"/>
      <c r="JBO38" s="649"/>
      <c r="JBP38" s="649"/>
      <c r="JBQ38" s="649"/>
      <c r="JBR38" s="649"/>
      <c r="JBS38" s="649"/>
      <c r="JBT38" s="649"/>
      <c r="JBU38" s="649"/>
      <c r="JBV38" s="649"/>
      <c r="JBW38" s="649"/>
      <c r="JBX38" s="649"/>
      <c r="JBY38" s="649"/>
      <c r="JBZ38" s="649"/>
      <c r="JCA38" s="649"/>
      <c r="JCB38" s="649"/>
      <c r="JCC38" s="649"/>
      <c r="JCD38" s="649"/>
      <c r="JCE38" s="649"/>
      <c r="JCF38" s="649"/>
      <c r="JCG38" s="649"/>
      <c r="JCH38" s="649"/>
      <c r="JCI38" s="649"/>
      <c r="JCJ38" s="649"/>
      <c r="JCK38" s="649"/>
      <c r="JCL38" s="649"/>
      <c r="JCM38" s="649"/>
      <c r="JCN38" s="649"/>
      <c r="JCO38" s="649"/>
      <c r="JCP38" s="649"/>
      <c r="JCQ38" s="649"/>
      <c r="JCR38" s="649"/>
      <c r="JCS38" s="649"/>
      <c r="JCT38" s="649"/>
      <c r="JCU38" s="649"/>
      <c r="JCV38" s="649"/>
      <c r="JCW38" s="649"/>
      <c r="JCX38" s="649"/>
      <c r="JCY38" s="649"/>
      <c r="JCZ38" s="649"/>
      <c r="JDA38" s="649"/>
      <c r="JDB38" s="649"/>
      <c r="JDC38" s="649"/>
      <c r="JDD38" s="649"/>
      <c r="JDE38" s="649"/>
      <c r="JDF38" s="649"/>
      <c r="JDG38" s="649"/>
      <c r="JDH38" s="649"/>
      <c r="JDI38" s="649"/>
      <c r="JDJ38" s="649"/>
      <c r="JDK38" s="649"/>
      <c r="JDL38" s="649"/>
      <c r="JDM38" s="649"/>
      <c r="JDN38" s="649"/>
      <c r="JDO38" s="649"/>
      <c r="JDP38" s="649"/>
      <c r="JDQ38" s="649"/>
      <c r="JDR38" s="649"/>
      <c r="JDS38" s="649"/>
      <c r="JDT38" s="649"/>
      <c r="JDU38" s="649"/>
      <c r="JDV38" s="649"/>
      <c r="JDW38" s="649"/>
      <c r="JDX38" s="649"/>
      <c r="JDY38" s="649"/>
      <c r="JDZ38" s="649"/>
      <c r="JEA38" s="649"/>
      <c r="JEB38" s="649"/>
      <c r="JEC38" s="649"/>
      <c r="JED38" s="649"/>
      <c r="JEE38" s="649"/>
      <c r="JEF38" s="649"/>
      <c r="JEG38" s="649"/>
      <c r="JEH38" s="649"/>
      <c r="JEI38" s="649"/>
      <c r="JEJ38" s="649"/>
      <c r="JEK38" s="649"/>
      <c r="JEL38" s="649"/>
      <c r="JEM38" s="649"/>
      <c r="JEN38" s="649"/>
      <c r="JEO38" s="649"/>
      <c r="JEP38" s="649"/>
      <c r="JEQ38" s="649"/>
      <c r="JER38" s="649"/>
      <c r="JES38" s="649"/>
      <c r="JET38" s="649"/>
      <c r="JEU38" s="649"/>
      <c r="JEV38" s="649"/>
      <c r="JEW38" s="649"/>
      <c r="JEX38" s="649"/>
      <c r="JEY38" s="649"/>
      <c r="JEZ38" s="649"/>
      <c r="JFA38" s="649"/>
      <c r="JFB38" s="649"/>
      <c r="JFC38" s="649"/>
      <c r="JFD38" s="649"/>
      <c r="JFE38" s="649"/>
      <c r="JFF38" s="649"/>
      <c r="JFG38" s="649"/>
      <c r="JFH38" s="649"/>
      <c r="JFI38" s="649"/>
      <c r="JFJ38" s="649"/>
      <c r="JFK38" s="649"/>
      <c r="JFL38" s="649"/>
      <c r="JFM38" s="649"/>
      <c r="JFN38" s="649"/>
      <c r="JFO38" s="649"/>
      <c r="JFP38" s="649"/>
      <c r="JFQ38" s="649"/>
      <c r="JFR38" s="649"/>
      <c r="JFS38" s="649"/>
      <c r="JFT38" s="649"/>
      <c r="JFU38" s="649"/>
      <c r="JFV38" s="649"/>
      <c r="JFW38" s="649"/>
      <c r="JFX38" s="649"/>
      <c r="JFY38" s="649"/>
      <c r="JFZ38" s="649"/>
      <c r="JGA38" s="649"/>
      <c r="JGB38" s="649"/>
      <c r="JGC38" s="649"/>
      <c r="JGD38" s="649"/>
      <c r="JGE38" s="649"/>
      <c r="JGF38" s="649"/>
      <c r="JGG38" s="649"/>
      <c r="JGH38" s="649"/>
      <c r="JGI38" s="649"/>
      <c r="JGJ38" s="649"/>
      <c r="JGK38" s="649"/>
      <c r="JGL38" s="649"/>
      <c r="JGM38" s="649"/>
      <c r="JGN38" s="649"/>
      <c r="JGO38" s="649"/>
      <c r="JGP38" s="649"/>
      <c r="JGQ38" s="649"/>
      <c r="JGR38" s="649"/>
      <c r="JGS38" s="649"/>
      <c r="JGT38" s="649"/>
      <c r="JGU38" s="649"/>
      <c r="JGV38" s="649"/>
      <c r="JGW38" s="649"/>
      <c r="JGX38" s="649"/>
      <c r="JGY38" s="649"/>
      <c r="JGZ38" s="649"/>
      <c r="JHA38" s="649"/>
      <c r="JHB38" s="649"/>
      <c r="JHC38" s="649"/>
      <c r="JHD38" s="649"/>
      <c r="JHE38" s="649"/>
      <c r="JHF38" s="649"/>
      <c r="JHG38" s="649"/>
      <c r="JHH38" s="649"/>
      <c r="JHI38" s="649"/>
      <c r="JHJ38" s="649"/>
      <c r="JHK38" s="649"/>
      <c r="JHL38" s="649"/>
      <c r="JHM38" s="649"/>
      <c r="JHN38" s="649"/>
      <c r="JHO38" s="649"/>
      <c r="JHP38" s="649"/>
      <c r="JHQ38" s="649"/>
      <c r="JHR38" s="649"/>
      <c r="JHS38" s="649"/>
      <c r="JHT38" s="649"/>
      <c r="JHU38" s="649"/>
      <c r="JHV38" s="649"/>
      <c r="JHW38" s="649"/>
      <c r="JHX38" s="649"/>
      <c r="JHY38" s="649"/>
      <c r="JHZ38" s="649"/>
      <c r="JIA38" s="649"/>
      <c r="JIB38" s="649"/>
      <c r="JIC38" s="649"/>
      <c r="JID38" s="649"/>
      <c r="JIE38" s="649"/>
      <c r="JIF38" s="649"/>
      <c r="JIG38" s="649"/>
      <c r="JIH38" s="649"/>
      <c r="JII38" s="649"/>
      <c r="JIJ38" s="649"/>
      <c r="JIK38" s="649"/>
      <c r="JIL38" s="649"/>
      <c r="JIM38" s="649"/>
      <c r="JIN38" s="649"/>
      <c r="JIO38" s="649"/>
      <c r="JIP38" s="649"/>
      <c r="JIQ38" s="649"/>
      <c r="JIR38" s="649"/>
      <c r="JIS38" s="649"/>
      <c r="JIT38" s="649"/>
      <c r="JIU38" s="649"/>
      <c r="JIV38" s="649"/>
      <c r="JIW38" s="649"/>
      <c r="JIX38" s="649"/>
      <c r="JIY38" s="649"/>
      <c r="JIZ38" s="649"/>
      <c r="JJA38" s="649"/>
      <c r="JJB38" s="649"/>
      <c r="JJC38" s="649"/>
      <c r="JJD38" s="649"/>
      <c r="JJE38" s="649"/>
      <c r="JJF38" s="649"/>
      <c r="JJG38" s="649"/>
      <c r="JJH38" s="649"/>
      <c r="JJI38" s="649"/>
      <c r="JJJ38" s="649"/>
      <c r="JJK38" s="649"/>
      <c r="JJL38" s="649"/>
      <c r="JJM38" s="649"/>
      <c r="JJN38" s="649"/>
      <c r="JJO38" s="649"/>
      <c r="JJP38" s="649"/>
      <c r="JJQ38" s="649"/>
      <c r="JJR38" s="649"/>
      <c r="JJS38" s="649"/>
      <c r="JJT38" s="649"/>
      <c r="JJU38" s="649"/>
      <c r="JJV38" s="649"/>
      <c r="JJW38" s="649"/>
      <c r="JJX38" s="649"/>
      <c r="JJY38" s="649"/>
      <c r="JJZ38" s="649"/>
      <c r="JKA38" s="649"/>
      <c r="JKB38" s="649"/>
      <c r="JKC38" s="649"/>
      <c r="JKD38" s="649"/>
      <c r="JKE38" s="649"/>
      <c r="JKF38" s="649"/>
      <c r="JKG38" s="649"/>
      <c r="JKH38" s="649"/>
      <c r="JKI38" s="649"/>
      <c r="JKJ38" s="649"/>
      <c r="JKK38" s="649"/>
      <c r="JKL38" s="649"/>
      <c r="JKM38" s="649"/>
      <c r="JKN38" s="649"/>
      <c r="JKO38" s="649"/>
      <c r="JKP38" s="649"/>
      <c r="JKQ38" s="649"/>
      <c r="JKR38" s="649"/>
      <c r="JKS38" s="649"/>
      <c r="JKT38" s="649"/>
      <c r="JKU38" s="649"/>
      <c r="JKV38" s="649"/>
      <c r="JKW38" s="649"/>
      <c r="JKX38" s="649"/>
      <c r="JKY38" s="649"/>
      <c r="JKZ38" s="649"/>
      <c r="JLA38" s="649"/>
      <c r="JLB38" s="649"/>
      <c r="JLC38" s="649"/>
      <c r="JLD38" s="649"/>
      <c r="JLE38" s="649"/>
      <c r="JLF38" s="649"/>
      <c r="JLG38" s="649"/>
      <c r="JLH38" s="649"/>
      <c r="JLI38" s="649"/>
      <c r="JLJ38" s="649"/>
      <c r="JLK38" s="649"/>
      <c r="JLL38" s="649"/>
      <c r="JLM38" s="649"/>
      <c r="JLN38" s="649"/>
      <c r="JLO38" s="649"/>
      <c r="JLP38" s="649"/>
      <c r="JLQ38" s="649"/>
      <c r="JLR38" s="649"/>
      <c r="JLS38" s="649"/>
      <c r="JLT38" s="649"/>
      <c r="JLU38" s="649"/>
      <c r="JLV38" s="649"/>
      <c r="JLW38" s="649"/>
      <c r="JLX38" s="649"/>
      <c r="JLY38" s="649"/>
      <c r="JLZ38" s="649"/>
      <c r="JMA38" s="649"/>
      <c r="JMB38" s="649"/>
      <c r="JMC38" s="649"/>
      <c r="JMD38" s="649"/>
      <c r="JME38" s="649"/>
      <c r="JMF38" s="649"/>
      <c r="JMG38" s="649"/>
      <c r="JMH38" s="649"/>
      <c r="JMI38" s="649"/>
      <c r="JMJ38" s="649"/>
      <c r="JMK38" s="649"/>
      <c r="JML38" s="649"/>
      <c r="JMM38" s="649"/>
      <c r="JMN38" s="649"/>
      <c r="JMO38" s="649"/>
      <c r="JMP38" s="649"/>
      <c r="JMQ38" s="649"/>
      <c r="JMR38" s="649"/>
      <c r="JMS38" s="649"/>
      <c r="JMT38" s="649"/>
      <c r="JMU38" s="649"/>
      <c r="JMV38" s="649"/>
      <c r="JMW38" s="649"/>
      <c r="JMX38" s="649"/>
      <c r="JMY38" s="649"/>
      <c r="JMZ38" s="649"/>
      <c r="JNA38" s="649"/>
      <c r="JNB38" s="649"/>
      <c r="JNC38" s="649"/>
      <c r="JND38" s="649"/>
      <c r="JNE38" s="649"/>
      <c r="JNF38" s="649"/>
      <c r="JNG38" s="649"/>
      <c r="JNH38" s="649"/>
      <c r="JNI38" s="649"/>
      <c r="JNJ38" s="649"/>
      <c r="JNK38" s="649"/>
      <c r="JNL38" s="649"/>
      <c r="JNM38" s="649"/>
      <c r="JNN38" s="649"/>
      <c r="JNO38" s="649"/>
      <c r="JNP38" s="649"/>
      <c r="JNQ38" s="649"/>
      <c r="JNR38" s="649"/>
      <c r="JNS38" s="649"/>
      <c r="JNT38" s="649"/>
      <c r="JNU38" s="649"/>
      <c r="JNV38" s="649"/>
      <c r="JNW38" s="649"/>
      <c r="JNX38" s="649"/>
      <c r="JNY38" s="649"/>
      <c r="JNZ38" s="649"/>
      <c r="JOA38" s="649"/>
      <c r="JOB38" s="649"/>
      <c r="JOC38" s="649"/>
      <c r="JOD38" s="649"/>
      <c r="JOE38" s="649"/>
      <c r="JOF38" s="649"/>
      <c r="JOG38" s="649"/>
      <c r="JOH38" s="649"/>
      <c r="JOI38" s="649"/>
      <c r="JOJ38" s="649"/>
      <c r="JOK38" s="649"/>
      <c r="JOL38" s="649"/>
      <c r="JOM38" s="649"/>
      <c r="JON38" s="649"/>
      <c r="JOO38" s="649"/>
      <c r="JOP38" s="649"/>
      <c r="JOQ38" s="649"/>
      <c r="JOR38" s="649"/>
      <c r="JOS38" s="649"/>
      <c r="JOT38" s="649"/>
      <c r="JOU38" s="649"/>
      <c r="JOV38" s="649"/>
      <c r="JOW38" s="649"/>
      <c r="JOX38" s="649"/>
      <c r="JOY38" s="649"/>
      <c r="JOZ38" s="649"/>
      <c r="JPA38" s="649"/>
      <c r="JPB38" s="649"/>
      <c r="JPC38" s="649"/>
      <c r="JPD38" s="649"/>
      <c r="JPE38" s="649"/>
      <c r="JPF38" s="649"/>
      <c r="JPG38" s="649"/>
      <c r="JPH38" s="649"/>
      <c r="JPI38" s="649"/>
      <c r="JPJ38" s="649"/>
      <c r="JPK38" s="649"/>
      <c r="JPL38" s="649"/>
      <c r="JPM38" s="649"/>
      <c r="JPN38" s="649"/>
      <c r="JPO38" s="649"/>
      <c r="JPP38" s="649"/>
      <c r="JPQ38" s="649"/>
      <c r="JPR38" s="649"/>
      <c r="JPS38" s="649"/>
      <c r="JPT38" s="649"/>
      <c r="JPU38" s="649"/>
      <c r="JPV38" s="649"/>
      <c r="JPW38" s="649"/>
      <c r="JPX38" s="649"/>
      <c r="JPY38" s="649"/>
      <c r="JPZ38" s="649"/>
      <c r="JQA38" s="649"/>
      <c r="JQB38" s="649"/>
      <c r="JQC38" s="649"/>
      <c r="JQD38" s="649"/>
      <c r="JQE38" s="649"/>
      <c r="JQF38" s="649"/>
      <c r="JQG38" s="649"/>
      <c r="JQH38" s="649"/>
      <c r="JQI38" s="649"/>
      <c r="JQJ38" s="649"/>
      <c r="JQK38" s="649"/>
      <c r="JQL38" s="649"/>
      <c r="JQM38" s="649"/>
      <c r="JQN38" s="649"/>
      <c r="JQO38" s="649"/>
      <c r="JQP38" s="649"/>
      <c r="JQQ38" s="649"/>
      <c r="JQR38" s="649"/>
      <c r="JQS38" s="649"/>
      <c r="JQT38" s="649"/>
      <c r="JQU38" s="649"/>
      <c r="JQV38" s="649"/>
      <c r="JQW38" s="649"/>
      <c r="JQX38" s="649"/>
      <c r="JQY38" s="649"/>
      <c r="JQZ38" s="649"/>
      <c r="JRA38" s="649"/>
      <c r="JRB38" s="649"/>
      <c r="JRC38" s="649"/>
      <c r="JRD38" s="649"/>
      <c r="JRE38" s="649"/>
      <c r="JRF38" s="649"/>
      <c r="JRG38" s="649"/>
      <c r="JRH38" s="649"/>
      <c r="JRI38" s="649"/>
      <c r="JRJ38" s="649"/>
      <c r="JRK38" s="649"/>
      <c r="JRL38" s="649"/>
      <c r="JRM38" s="649"/>
      <c r="JRN38" s="649"/>
      <c r="JRO38" s="649"/>
      <c r="JRP38" s="649"/>
      <c r="JRQ38" s="649"/>
      <c r="JRR38" s="649"/>
      <c r="JRS38" s="649"/>
      <c r="JRT38" s="649"/>
      <c r="JRU38" s="649"/>
      <c r="JRV38" s="649"/>
      <c r="JRW38" s="649"/>
      <c r="JRX38" s="649"/>
      <c r="JRY38" s="649"/>
      <c r="JRZ38" s="649"/>
      <c r="JSA38" s="649"/>
      <c r="JSB38" s="649"/>
      <c r="JSC38" s="649"/>
      <c r="JSD38" s="649"/>
      <c r="JSE38" s="649"/>
      <c r="JSF38" s="649"/>
      <c r="JSG38" s="649"/>
      <c r="JSH38" s="649"/>
      <c r="JSI38" s="649"/>
      <c r="JSJ38" s="649"/>
      <c r="JSK38" s="649"/>
      <c r="JSL38" s="649"/>
      <c r="JSM38" s="649"/>
      <c r="JSN38" s="649"/>
      <c r="JSO38" s="649"/>
      <c r="JSP38" s="649"/>
      <c r="JSQ38" s="649"/>
      <c r="JSR38" s="649"/>
      <c r="JSS38" s="649"/>
      <c r="JST38" s="649"/>
      <c r="JSU38" s="649"/>
      <c r="JSV38" s="649"/>
      <c r="JSW38" s="649"/>
      <c r="JSX38" s="649"/>
      <c r="JSY38" s="649"/>
      <c r="JSZ38" s="649"/>
      <c r="JTA38" s="649"/>
      <c r="JTB38" s="649"/>
      <c r="JTC38" s="649"/>
      <c r="JTD38" s="649"/>
      <c r="JTE38" s="649"/>
      <c r="JTF38" s="649"/>
      <c r="JTG38" s="649"/>
      <c r="JTH38" s="649"/>
      <c r="JTI38" s="649"/>
      <c r="JTJ38" s="649"/>
      <c r="JTK38" s="649"/>
      <c r="JTL38" s="649"/>
      <c r="JTM38" s="649"/>
      <c r="JTN38" s="649"/>
      <c r="JTO38" s="649"/>
      <c r="JTP38" s="649"/>
      <c r="JTQ38" s="649"/>
      <c r="JTR38" s="649"/>
      <c r="JTS38" s="649"/>
      <c r="JTT38" s="649"/>
      <c r="JTU38" s="649"/>
      <c r="JTV38" s="649"/>
      <c r="JTW38" s="649"/>
      <c r="JTX38" s="649"/>
      <c r="JTY38" s="649"/>
      <c r="JTZ38" s="649"/>
      <c r="JUA38" s="649"/>
      <c r="JUB38" s="649"/>
      <c r="JUC38" s="649"/>
      <c r="JUD38" s="649"/>
      <c r="JUE38" s="649"/>
      <c r="JUF38" s="649"/>
      <c r="JUG38" s="649"/>
      <c r="JUH38" s="649"/>
      <c r="JUI38" s="649"/>
      <c r="JUJ38" s="649"/>
      <c r="JUK38" s="649"/>
      <c r="JUL38" s="649"/>
      <c r="JUM38" s="649"/>
      <c r="JUN38" s="649"/>
      <c r="JUO38" s="649"/>
      <c r="JUP38" s="649"/>
      <c r="JUQ38" s="649"/>
      <c r="JUR38" s="649"/>
      <c r="JUS38" s="649"/>
      <c r="JUT38" s="649"/>
      <c r="JUU38" s="649"/>
      <c r="JUV38" s="649"/>
      <c r="JUW38" s="649"/>
      <c r="JUX38" s="649"/>
      <c r="JUY38" s="649"/>
      <c r="JUZ38" s="649"/>
      <c r="JVA38" s="649"/>
      <c r="JVB38" s="649"/>
      <c r="JVC38" s="649"/>
      <c r="JVD38" s="649"/>
      <c r="JVE38" s="649"/>
      <c r="JVF38" s="649"/>
      <c r="JVG38" s="649"/>
      <c r="JVH38" s="649"/>
      <c r="JVI38" s="649"/>
      <c r="JVJ38" s="649"/>
      <c r="JVK38" s="649"/>
      <c r="JVL38" s="649"/>
      <c r="JVM38" s="649"/>
      <c r="JVN38" s="649"/>
      <c r="JVO38" s="649"/>
      <c r="JVP38" s="649"/>
      <c r="JVQ38" s="649"/>
      <c r="JVR38" s="649"/>
      <c r="JVS38" s="649"/>
      <c r="JVT38" s="649"/>
      <c r="JVU38" s="649"/>
      <c r="JVV38" s="649"/>
      <c r="JVW38" s="649"/>
      <c r="JVX38" s="649"/>
      <c r="JVY38" s="649"/>
      <c r="JVZ38" s="649"/>
      <c r="JWA38" s="649"/>
      <c r="JWB38" s="649"/>
      <c r="JWC38" s="649"/>
      <c r="JWD38" s="649"/>
      <c r="JWE38" s="649"/>
      <c r="JWF38" s="649"/>
      <c r="JWG38" s="649"/>
      <c r="JWH38" s="649"/>
      <c r="JWI38" s="649"/>
      <c r="JWJ38" s="649"/>
      <c r="JWK38" s="649"/>
      <c r="JWL38" s="649"/>
      <c r="JWM38" s="649"/>
      <c r="JWN38" s="649"/>
      <c r="JWO38" s="649"/>
      <c r="JWP38" s="649"/>
      <c r="JWQ38" s="649"/>
      <c r="JWR38" s="649"/>
      <c r="JWS38" s="649"/>
      <c r="JWT38" s="649"/>
      <c r="JWU38" s="649"/>
      <c r="JWV38" s="649"/>
      <c r="JWW38" s="649"/>
      <c r="JWX38" s="649"/>
      <c r="JWY38" s="649"/>
      <c r="JWZ38" s="649"/>
      <c r="JXA38" s="649"/>
      <c r="JXB38" s="649"/>
      <c r="JXC38" s="649"/>
      <c r="JXD38" s="649"/>
      <c r="JXE38" s="649"/>
      <c r="JXF38" s="649"/>
      <c r="JXG38" s="649"/>
      <c r="JXH38" s="649"/>
      <c r="JXI38" s="649"/>
      <c r="JXJ38" s="649"/>
      <c r="JXK38" s="649"/>
      <c r="JXL38" s="649"/>
      <c r="JXM38" s="649"/>
      <c r="JXN38" s="649"/>
      <c r="JXO38" s="649"/>
      <c r="JXP38" s="649"/>
      <c r="JXQ38" s="649"/>
      <c r="JXR38" s="649"/>
      <c r="JXS38" s="649"/>
      <c r="JXT38" s="649"/>
      <c r="JXU38" s="649"/>
      <c r="JXV38" s="649"/>
      <c r="JXW38" s="649"/>
      <c r="JXX38" s="649"/>
      <c r="JXY38" s="649"/>
      <c r="JXZ38" s="649"/>
      <c r="JYA38" s="649"/>
      <c r="JYB38" s="649"/>
      <c r="JYC38" s="649"/>
      <c r="JYD38" s="649"/>
      <c r="JYE38" s="649"/>
      <c r="JYF38" s="649"/>
      <c r="JYG38" s="649"/>
      <c r="JYH38" s="649"/>
      <c r="JYI38" s="649"/>
      <c r="JYJ38" s="649"/>
      <c r="JYK38" s="649"/>
      <c r="JYL38" s="649"/>
      <c r="JYM38" s="649"/>
      <c r="JYN38" s="649"/>
      <c r="JYO38" s="649"/>
      <c r="JYP38" s="649"/>
      <c r="JYQ38" s="649"/>
      <c r="JYR38" s="649"/>
      <c r="JYS38" s="649"/>
      <c r="JYT38" s="649"/>
      <c r="JYU38" s="649"/>
      <c r="JYV38" s="649"/>
      <c r="JYW38" s="649"/>
      <c r="JYX38" s="649"/>
      <c r="JYY38" s="649"/>
      <c r="JYZ38" s="649"/>
      <c r="JZA38" s="649"/>
      <c r="JZB38" s="649"/>
      <c r="JZC38" s="649"/>
      <c r="JZD38" s="649"/>
      <c r="JZE38" s="649"/>
      <c r="JZF38" s="649"/>
      <c r="JZG38" s="649"/>
      <c r="JZH38" s="649"/>
      <c r="JZI38" s="649"/>
      <c r="JZJ38" s="649"/>
      <c r="JZK38" s="649"/>
      <c r="JZL38" s="649"/>
      <c r="JZM38" s="649"/>
      <c r="JZN38" s="649"/>
      <c r="JZO38" s="649"/>
      <c r="JZP38" s="649"/>
      <c r="JZQ38" s="649"/>
      <c r="JZR38" s="649"/>
      <c r="JZS38" s="649"/>
      <c r="JZT38" s="649"/>
      <c r="JZU38" s="649"/>
      <c r="JZV38" s="649"/>
      <c r="JZW38" s="649"/>
      <c r="JZX38" s="649"/>
      <c r="JZY38" s="649"/>
      <c r="JZZ38" s="649"/>
      <c r="KAA38" s="649"/>
      <c r="KAB38" s="649"/>
      <c r="KAC38" s="649"/>
      <c r="KAD38" s="649"/>
      <c r="KAE38" s="649"/>
      <c r="KAF38" s="649"/>
      <c r="KAG38" s="649"/>
      <c r="KAH38" s="649"/>
      <c r="KAI38" s="649"/>
      <c r="KAJ38" s="649"/>
      <c r="KAK38" s="649"/>
      <c r="KAL38" s="649"/>
      <c r="KAM38" s="649"/>
      <c r="KAN38" s="649"/>
      <c r="KAO38" s="649"/>
      <c r="KAP38" s="649"/>
      <c r="KAQ38" s="649"/>
      <c r="KAR38" s="649"/>
      <c r="KAS38" s="649"/>
      <c r="KAT38" s="649"/>
      <c r="KAU38" s="649"/>
      <c r="KAV38" s="649"/>
      <c r="KAW38" s="649"/>
      <c r="KAX38" s="649"/>
      <c r="KAY38" s="649"/>
      <c r="KAZ38" s="649"/>
      <c r="KBA38" s="649"/>
      <c r="KBB38" s="649"/>
      <c r="KBC38" s="649"/>
      <c r="KBD38" s="649"/>
      <c r="KBE38" s="649"/>
      <c r="KBF38" s="649"/>
      <c r="KBG38" s="649"/>
      <c r="KBH38" s="649"/>
      <c r="KBI38" s="649"/>
      <c r="KBJ38" s="649"/>
      <c r="KBK38" s="649"/>
      <c r="KBL38" s="649"/>
      <c r="KBM38" s="649"/>
      <c r="KBN38" s="649"/>
      <c r="KBO38" s="649"/>
      <c r="KBP38" s="649"/>
      <c r="KBQ38" s="649"/>
      <c r="KBR38" s="649"/>
      <c r="KBS38" s="649"/>
      <c r="KBT38" s="649"/>
      <c r="KBU38" s="649"/>
      <c r="KBV38" s="649"/>
      <c r="KBW38" s="649"/>
      <c r="KBX38" s="649"/>
      <c r="KBY38" s="649"/>
      <c r="KBZ38" s="649"/>
      <c r="KCA38" s="649"/>
      <c r="KCB38" s="649"/>
      <c r="KCC38" s="649"/>
      <c r="KCD38" s="649"/>
      <c r="KCE38" s="649"/>
      <c r="KCF38" s="649"/>
      <c r="KCG38" s="649"/>
      <c r="KCH38" s="649"/>
      <c r="KCI38" s="649"/>
      <c r="KCJ38" s="649"/>
      <c r="KCK38" s="649"/>
      <c r="KCL38" s="649"/>
      <c r="KCM38" s="649"/>
      <c r="KCN38" s="649"/>
      <c r="KCO38" s="649"/>
      <c r="KCP38" s="649"/>
      <c r="KCQ38" s="649"/>
      <c r="KCR38" s="649"/>
      <c r="KCS38" s="649"/>
      <c r="KCT38" s="649"/>
      <c r="KCU38" s="649"/>
      <c r="KCV38" s="649"/>
      <c r="KCW38" s="649"/>
      <c r="KCX38" s="649"/>
      <c r="KCY38" s="649"/>
      <c r="KCZ38" s="649"/>
      <c r="KDA38" s="649"/>
      <c r="KDB38" s="649"/>
      <c r="KDC38" s="649"/>
      <c r="KDD38" s="649"/>
      <c r="KDE38" s="649"/>
      <c r="KDF38" s="649"/>
      <c r="KDG38" s="649"/>
      <c r="KDH38" s="649"/>
      <c r="KDI38" s="649"/>
      <c r="KDJ38" s="649"/>
      <c r="KDK38" s="649"/>
      <c r="KDL38" s="649"/>
      <c r="KDM38" s="649"/>
      <c r="KDN38" s="649"/>
      <c r="KDO38" s="649"/>
      <c r="KDP38" s="649"/>
      <c r="KDQ38" s="649"/>
      <c r="KDR38" s="649"/>
      <c r="KDS38" s="649"/>
      <c r="KDT38" s="649"/>
      <c r="KDU38" s="649"/>
      <c r="KDV38" s="649"/>
      <c r="KDW38" s="649"/>
      <c r="KDX38" s="649"/>
      <c r="KDY38" s="649"/>
      <c r="KDZ38" s="649"/>
      <c r="KEA38" s="649"/>
      <c r="KEB38" s="649"/>
      <c r="KEC38" s="649"/>
      <c r="KED38" s="649"/>
      <c r="KEE38" s="649"/>
      <c r="KEF38" s="649"/>
      <c r="KEG38" s="649"/>
      <c r="KEH38" s="649"/>
      <c r="KEI38" s="649"/>
      <c r="KEJ38" s="649"/>
      <c r="KEK38" s="649"/>
      <c r="KEL38" s="649"/>
      <c r="KEM38" s="649"/>
      <c r="KEN38" s="649"/>
      <c r="KEO38" s="649"/>
      <c r="KEP38" s="649"/>
      <c r="KEQ38" s="649"/>
      <c r="KER38" s="649"/>
      <c r="KES38" s="649"/>
      <c r="KET38" s="649"/>
      <c r="KEU38" s="649"/>
      <c r="KEV38" s="649"/>
      <c r="KEW38" s="649"/>
      <c r="KEX38" s="649"/>
      <c r="KEY38" s="649"/>
      <c r="KEZ38" s="649"/>
      <c r="KFA38" s="649"/>
      <c r="KFB38" s="649"/>
      <c r="KFC38" s="649"/>
      <c r="KFD38" s="649"/>
      <c r="KFE38" s="649"/>
      <c r="KFF38" s="649"/>
      <c r="KFG38" s="649"/>
      <c r="KFH38" s="649"/>
      <c r="KFI38" s="649"/>
      <c r="KFJ38" s="649"/>
      <c r="KFK38" s="649"/>
      <c r="KFL38" s="649"/>
      <c r="KFM38" s="649"/>
      <c r="KFN38" s="649"/>
      <c r="KFO38" s="649"/>
      <c r="KFP38" s="649"/>
      <c r="KFQ38" s="649"/>
      <c r="KFR38" s="649"/>
      <c r="KFS38" s="649"/>
      <c r="KFT38" s="649"/>
      <c r="KFU38" s="649"/>
      <c r="KFV38" s="649"/>
      <c r="KFW38" s="649"/>
      <c r="KFX38" s="649"/>
      <c r="KFY38" s="649"/>
      <c r="KFZ38" s="649"/>
      <c r="KGA38" s="649"/>
      <c r="KGB38" s="649"/>
      <c r="KGC38" s="649"/>
      <c r="KGD38" s="649"/>
      <c r="KGE38" s="649"/>
      <c r="KGF38" s="649"/>
      <c r="KGG38" s="649"/>
      <c r="KGH38" s="649"/>
      <c r="KGI38" s="649"/>
      <c r="KGJ38" s="649"/>
      <c r="KGK38" s="649"/>
      <c r="KGL38" s="649"/>
      <c r="KGM38" s="649"/>
      <c r="KGN38" s="649"/>
      <c r="KGO38" s="649"/>
      <c r="KGP38" s="649"/>
      <c r="KGQ38" s="649"/>
      <c r="KGR38" s="649"/>
      <c r="KGS38" s="649"/>
      <c r="KGT38" s="649"/>
      <c r="KGU38" s="649"/>
      <c r="KGV38" s="649"/>
      <c r="KGW38" s="649"/>
      <c r="KGX38" s="649"/>
      <c r="KGY38" s="649"/>
      <c r="KGZ38" s="649"/>
      <c r="KHA38" s="649"/>
      <c r="KHB38" s="649"/>
      <c r="KHC38" s="649"/>
      <c r="KHD38" s="649"/>
      <c r="KHE38" s="649"/>
      <c r="KHF38" s="649"/>
      <c r="KHG38" s="649"/>
      <c r="KHH38" s="649"/>
      <c r="KHI38" s="649"/>
      <c r="KHJ38" s="649"/>
      <c r="KHK38" s="649"/>
      <c r="KHL38" s="649"/>
      <c r="KHM38" s="649"/>
      <c r="KHN38" s="649"/>
      <c r="KHO38" s="649"/>
      <c r="KHP38" s="649"/>
      <c r="KHQ38" s="649"/>
      <c r="KHR38" s="649"/>
      <c r="KHS38" s="649"/>
      <c r="KHT38" s="649"/>
      <c r="KHU38" s="649"/>
      <c r="KHV38" s="649"/>
      <c r="KHW38" s="649"/>
      <c r="KHX38" s="649"/>
      <c r="KHY38" s="649"/>
      <c r="KHZ38" s="649"/>
      <c r="KIA38" s="649"/>
      <c r="KIB38" s="649"/>
      <c r="KIC38" s="649"/>
      <c r="KID38" s="649"/>
      <c r="KIE38" s="649"/>
      <c r="KIF38" s="649"/>
      <c r="KIG38" s="649"/>
      <c r="KIH38" s="649"/>
      <c r="KII38" s="649"/>
      <c r="KIJ38" s="649"/>
      <c r="KIK38" s="649"/>
      <c r="KIL38" s="649"/>
      <c r="KIM38" s="649"/>
      <c r="KIN38" s="649"/>
      <c r="KIO38" s="649"/>
      <c r="KIP38" s="649"/>
      <c r="KIQ38" s="649"/>
      <c r="KIR38" s="649"/>
      <c r="KIS38" s="649"/>
      <c r="KIT38" s="649"/>
      <c r="KIU38" s="649"/>
      <c r="KIV38" s="649"/>
      <c r="KIW38" s="649"/>
      <c r="KIX38" s="649"/>
      <c r="KIY38" s="649"/>
      <c r="KIZ38" s="649"/>
      <c r="KJA38" s="649"/>
      <c r="KJB38" s="649"/>
      <c r="KJC38" s="649"/>
      <c r="KJD38" s="649"/>
      <c r="KJE38" s="649"/>
      <c r="KJF38" s="649"/>
      <c r="KJG38" s="649"/>
      <c r="KJH38" s="649"/>
      <c r="KJI38" s="649"/>
      <c r="KJJ38" s="649"/>
      <c r="KJK38" s="649"/>
      <c r="KJL38" s="649"/>
      <c r="KJM38" s="649"/>
      <c r="KJN38" s="649"/>
      <c r="KJO38" s="649"/>
      <c r="KJP38" s="649"/>
      <c r="KJQ38" s="649"/>
      <c r="KJR38" s="649"/>
      <c r="KJS38" s="649"/>
      <c r="KJT38" s="649"/>
      <c r="KJU38" s="649"/>
      <c r="KJV38" s="649"/>
      <c r="KJW38" s="649"/>
      <c r="KJX38" s="649"/>
      <c r="KJY38" s="649"/>
      <c r="KJZ38" s="649"/>
      <c r="KKA38" s="649"/>
      <c r="KKB38" s="649"/>
      <c r="KKC38" s="649"/>
      <c r="KKD38" s="649"/>
      <c r="KKE38" s="649"/>
      <c r="KKF38" s="649"/>
      <c r="KKG38" s="649"/>
      <c r="KKH38" s="649"/>
      <c r="KKI38" s="649"/>
      <c r="KKJ38" s="649"/>
      <c r="KKK38" s="649"/>
      <c r="KKL38" s="649"/>
      <c r="KKM38" s="649"/>
      <c r="KKN38" s="649"/>
      <c r="KKO38" s="649"/>
      <c r="KKP38" s="649"/>
      <c r="KKQ38" s="649"/>
      <c r="KKR38" s="649"/>
      <c r="KKS38" s="649"/>
      <c r="KKT38" s="649"/>
      <c r="KKU38" s="649"/>
      <c r="KKV38" s="649"/>
      <c r="KKW38" s="649"/>
      <c r="KKX38" s="649"/>
      <c r="KKY38" s="649"/>
      <c r="KKZ38" s="649"/>
      <c r="KLA38" s="649"/>
      <c r="KLB38" s="649"/>
      <c r="KLC38" s="649"/>
      <c r="KLD38" s="649"/>
      <c r="KLE38" s="649"/>
      <c r="KLF38" s="649"/>
      <c r="KLG38" s="649"/>
      <c r="KLH38" s="649"/>
      <c r="KLI38" s="649"/>
      <c r="KLJ38" s="649"/>
      <c r="KLK38" s="649"/>
      <c r="KLL38" s="649"/>
      <c r="KLM38" s="649"/>
      <c r="KLN38" s="649"/>
      <c r="KLO38" s="649"/>
      <c r="KLP38" s="649"/>
      <c r="KLQ38" s="649"/>
      <c r="KLR38" s="649"/>
      <c r="KLS38" s="649"/>
      <c r="KLT38" s="649"/>
      <c r="KLU38" s="649"/>
      <c r="KLV38" s="649"/>
      <c r="KLW38" s="649"/>
      <c r="KLX38" s="649"/>
      <c r="KLY38" s="649"/>
      <c r="KLZ38" s="649"/>
      <c r="KMA38" s="649"/>
      <c r="KMB38" s="649"/>
      <c r="KMC38" s="649"/>
      <c r="KMD38" s="649"/>
      <c r="KME38" s="649"/>
      <c r="KMF38" s="649"/>
      <c r="KMG38" s="649"/>
      <c r="KMH38" s="649"/>
      <c r="KMI38" s="649"/>
      <c r="KMJ38" s="649"/>
      <c r="KMK38" s="649"/>
      <c r="KML38" s="649"/>
      <c r="KMM38" s="649"/>
      <c r="KMN38" s="649"/>
      <c r="KMO38" s="649"/>
      <c r="KMP38" s="649"/>
      <c r="KMQ38" s="649"/>
      <c r="KMR38" s="649"/>
      <c r="KMS38" s="649"/>
      <c r="KMT38" s="649"/>
      <c r="KMU38" s="649"/>
      <c r="KMV38" s="649"/>
      <c r="KMW38" s="649"/>
      <c r="KMX38" s="649"/>
      <c r="KMY38" s="649"/>
      <c r="KMZ38" s="649"/>
      <c r="KNA38" s="649"/>
      <c r="KNB38" s="649"/>
      <c r="KNC38" s="649"/>
      <c r="KND38" s="649"/>
      <c r="KNE38" s="649"/>
      <c r="KNF38" s="649"/>
      <c r="KNG38" s="649"/>
      <c r="KNH38" s="649"/>
      <c r="KNI38" s="649"/>
      <c r="KNJ38" s="649"/>
      <c r="KNK38" s="649"/>
      <c r="KNL38" s="649"/>
      <c r="KNM38" s="649"/>
      <c r="KNN38" s="649"/>
      <c r="KNO38" s="649"/>
      <c r="KNP38" s="649"/>
      <c r="KNQ38" s="649"/>
      <c r="KNR38" s="649"/>
      <c r="KNS38" s="649"/>
      <c r="KNT38" s="649"/>
      <c r="KNU38" s="649"/>
      <c r="KNV38" s="649"/>
      <c r="KNW38" s="649"/>
      <c r="KNX38" s="649"/>
      <c r="KNY38" s="649"/>
      <c r="KNZ38" s="649"/>
      <c r="KOA38" s="649"/>
      <c r="KOB38" s="649"/>
      <c r="KOC38" s="649"/>
      <c r="KOD38" s="649"/>
      <c r="KOE38" s="649"/>
      <c r="KOF38" s="649"/>
      <c r="KOG38" s="649"/>
      <c r="KOH38" s="649"/>
      <c r="KOI38" s="649"/>
      <c r="KOJ38" s="649"/>
      <c r="KOK38" s="649"/>
      <c r="KOL38" s="649"/>
      <c r="KOM38" s="649"/>
      <c r="KON38" s="649"/>
      <c r="KOO38" s="649"/>
      <c r="KOP38" s="649"/>
      <c r="KOQ38" s="649"/>
      <c r="KOR38" s="649"/>
      <c r="KOS38" s="649"/>
      <c r="KOT38" s="649"/>
      <c r="KOU38" s="649"/>
      <c r="KOV38" s="649"/>
      <c r="KOW38" s="649"/>
      <c r="KOX38" s="649"/>
      <c r="KOY38" s="649"/>
      <c r="KOZ38" s="649"/>
      <c r="KPA38" s="649"/>
      <c r="KPB38" s="649"/>
      <c r="KPC38" s="649"/>
      <c r="KPD38" s="649"/>
      <c r="KPE38" s="649"/>
      <c r="KPF38" s="649"/>
      <c r="KPG38" s="649"/>
      <c r="KPH38" s="649"/>
      <c r="KPI38" s="649"/>
      <c r="KPJ38" s="649"/>
      <c r="KPK38" s="649"/>
      <c r="KPL38" s="649"/>
      <c r="KPM38" s="649"/>
      <c r="KPN38" s="649"/>
      <c r="KPO38" s="649"/>
      <c r="KPP38" s="649"/>
      <c r="KPQ38" s="649"/>
      <c r="KPR38" s="649"/>
      <c r="KPS38" s="649"/>
      <c r="KPT38" s="649"/>
      <c r="KPU38" s="649"/>
      <c r="KPV38" s="649"/>
      <c r="KPW38" s="649"/>
      <c r="KPX38" s="649"/>
      <c r="KPY38" s="649"/>
      <c r="KPZ38" s="649"/>
      <c r="KQA38" s="649"/>
      <c r="KQB38" s="649"/>
      <c r="KQC38" s="649"/>
      <c r="KQD38" s="649"/>
      <c r="KQE38" s="649"/>
      <c r="KQF38" s="649"/>
      <c r="KQG38" s="649"/>
      <c r="KQH38" s="649"/>
      <c r="KQI38" s="649"/>
      <c r="KQJ38" s="649"/>
      <c r="KQK38" s="649"/>
      <c r="KQL38" s="649"/>
      <c r="KQM38" s="649"/>
      <c r="KQN38" s="649"/>
      <c r="KQO38" s="649"/>
      <c r="KQP38" s="649"/>
      <c r="KQQ38" s="649"/>
      <c r="KQR38" s="649"/>
      <c r="KQS38" s="649"/>
      <c r="KQT38" s="649"/>
      <c r="KQU38" s="649"/>
      <c r="KQV38" s="649"/>
      <c r="KQW38" s="649"/>
      <c r="KQX38" s="649"/>
      <c r="KQY38" s="649"/>
      <c r="KQZ38" s="649"/>
      <c r="KRA38" s="649"/>
      <c r="KRB38" s="649"/>
      <c r="KRC38" s="649"/>
      <c r="KRD38" s="649"/>
      <c r="KRE38" s="649"/>
      <c r="KRF38" s="649"/>
      <c r="KRG38" s="649"/>
      <c r="KRH38" s="649"/>
      <c r="KRI38" s="649"/>
      <c r="KRJ38" s="649"/>
      <c r="KRK38" s="649"/>
      <c r="KRL38" s="649"/>
      <c r="KRM38" s="649"/>
      <c r="KRN38" s="649"/>
      <c r="KRO38" s="649"/>
      <c r="KRP38" s="649"/>
      <c r="KRQ38" s="649"/>
      <c r="KRR38" s="649"/>
      <c r="KRS38" s="649"/>
      <c r="KRT38" s="649"/>
      <c r="KRU38" s="649"/>
      <c r="KRV38" s="649"/>
      <c r="KRW38" s="649"/>
      <c r="KRX38" s="649"/>
      <c r="KRY38" s="649"/>
      <c r="KRZ38" s="649"/>
      <c r="KSA38" s="649"/>
      <c r="KSB38" s="649"/>
      <c r="KSC38" s="649"/>
      <c r="KSD38" s="649"/>
      <c r="KSE38" s="649"/>
      <c r="KSF38" s="649"/>
      <c r="KSG38" s="649"/>
      <c r="KSH38" s="649"/>
      <c r="KSI38" s="649"/>
      <c r="KSJ38" s="649"/>
      <c r="KSK38" s="649"/>
      <c r="KSL38" s="649"/>
      <c r="KSM38" s="649"/>
      <c r="KSN38" s="649"/>
      <c r="KSO38" s="649"/>
      <c r="KSP38" s="649"/>
      <c r="KSQ38" s="649"/>
      <c r="KSR38" s="649"/>
      <c r="KSS38" s="649"/>
      <c r="KST38" s="649"/>
      <c r="KSU38" s="649"/>
      <c r="KSV38" s="649"/>
      <c r="KSW38" s="649"/>
      <c r="KSX38" s="649"/>
      <c r="KSY38" s="649"/>
      <c r="KSZ38" s="649"/>
      <c r="KTA38" s="649"/>
      <c r="KTB38" s="649"/>
      <c r="KTC38" s="649"/>
      <c r="KTD38" s="649"/>
      <c r="KTE38" s="649"/>
      <c r="KTF38" s="649"/>
      <c r="KTG38" s="649"/>
      <c r="KTH38" s="649"/>
      <c r="KTI38" s="649"/>
      <c r="KTJ38" s="649"/>
      <c r="KTK38" s="649"/>
      <c r="KTL38" s="649"/>
      <c r="KTM38" s="649"/>
      <c r="KTN38" s="649"/>
      <c r="KTO38" s="649"/>
      <c r="KTP38" s="649"/>
      <c r="KTQ38" s="649"/>
      <c r="KTR38" s="649"/>
      <c r="KTS38" s="649"/>
      <c r="KTT38" s="649"/>
      <c r="KTU38" s="649"/>
      <c r="KTV38" s="649"/>
      <c r="KTW38" s="649"/>
      <c r="KTX38" s="649"/>
      <c r="KTY38" s="649"/>
      <c r="KTZ38" s="649"/>
      <c r="KUA38" s="649"/>
      <c r="KUB38" s="649"/>
      <c r="KUC38" s="649"/>
      <c r="KUD38" s="649"/>
      <c r="KUE38" s="649"/>
      <c r="KUF38" s="649"/>
      <c r="KUG38" s="649"/>
      <c r="KUH38" s="649"/>
      <c r="KUI38" s="649"/>
      <c r="KUJ38" s="649"/>
      <c r="KUK38" s="649"/>
      <c r="KUL38" s="649"/>
      <c r="KUM38" s="649"/>
      <c r="KUN38" s="649"/>
      <c r="KUO38" s="649"/>
      <c r="KUP38" s="649"/>
      <c r="KUQ38" s="649"/>
      <c r="KUR38" s="649"/>
      <c r="KUS38" s="649"/>
      <c r="KUT38" s="649"/>
      <c r="KUU38" s="649"/>
      <c r="KUV38" s="649"/>
      <c r="KUW38" s="649"/>
      <c r="KUX38" s="649"/>
      <c r="KUY38" s="649"/>
      <c r="KUZ38" s="649"/>
      <c r="KVA38" s="649"/>
      <c r="KVB38" s="649"/>
      <c r="KVC38" s="649"/>
      <c r="KVD38" s="649"/>
      <c r="KVE38" s="649"/>
      <c r="KVF38" s="649"/>
      <c r="KVG38" s="649"/>
      <c r="KVH38" s="649"/>
      <c r="KVI38" s="649"/>
      <c r="KVJ38" s="649"/>
      <c r="KVK38" s="649"/>
      <c r="KVL38" s="649"/>
      <c r="KVM38" s="649"/>
      <c r="KVN38" s="649"/>
      <c r="KVO38" s="649"/>
      <c r="KVP38" s="649"/>
      <c r="KVQ38" s="649"/>
      <c r="KVR38" s="649"/>
      <c r="KVS38" s="649"/>
      <c r="KVT38" s="649"/>
      <c r="KVU38" s="649"/>
      <c r="KVV38" s="649"/>
      <c r="KVW38" s="649"/>
      <c r="KVX38" s="649"/>
      <c r="KVY38" s="649"/>
      <c r="KVZ38" s="649"/>
      <c r="KWA38" s="649"/>
      <c r="KWB38" s="649"/>
      <c r="KWC38" s="649"/>
      <c r="KWD38" s="649"/>
      <c r="KWE38" s="649"/>
      <c r="KWF38" s="649"/>
      <c r="KWG38" s="649"/>
      <c r="KWH38" s="649"/>
      <c r="KWI38" s="649"/>
      <c r="KWJ38" s="649"/>
      <c r="KWK38" s="649"/>
      <c r="KWL38" s="649"/>
      <c r="KWM38" s="649"/>
      <c r="KWN38" s="649"/>
      <c r="KWO38" s="649"/>
      <c r="KWP38" s="649"/>
      <c r="KWQ38" s="649"/>
      <c r="KWR38" s="649"/>
      <c r="KWS38" s="649"/>
      <c r="KWT38" s="649"/>
      <c r="KWU38" s="649"/>
      <c r="KWV38" s="649"/>
      <c r="KWW38" s="649"/>
      <c r="KWX38" s="649"/>
      <c r="KWY38" s="649"/>
      <c r="KWZ38" s="649"/>
      <c r="KXA38" s="649"/>
      <c r="KXB38" s="649"/>
      <c r="KXC38" s="649"/>
      <c r="KXD38" s="649"/>
      <c r="KXE38" s="649"/>
      <c r="KXF38" s="649"/>
      <c r="KXG38" s="649"/>
      <c r="KXH38" s="649"/>
      <c r="KXI38" s="649"/>
      <c r="KXJ38" s="649"/>
      <c r="KXK38" s="649"/>
      <c r="KXL38" s="649"/>
      <c r="KXM38" s="649"/>
      <c r="KXN38" s="649"/>
      <c r="KXO38" s="649"/>
      <c r="KXP38" s="649"/>
      <c r="KXQ38" s="649"/>
      <c r="KXR38" s="649"/>
      <c r="KXS38" s="649"/>
      <c r="KXT38" s="649"/>
      <c r="KXU38" s="649"/>
      <c r="KXV38" s="649"/>
      <c r="KXW38" s="649"/>
      <c r="KXX38" s="649"/>
      <c r="KXY38" s="649"/>
      <c r="KXZ38" s="649"/>
      <c r="KYA38" s="649"/>
      <c r="KYB38" s="649"/>
      <c r="KYC38" s="649"/>
      <c r="KYD38" s="649"/>
      <c r="KYE38" s="649"/>
      <c r="KYF38" s="649"/>
      <c r="KYG38" s="649"/>
      <c r="KYH38" s="649"/>
      <c r="KYI38" s="649"/>
      <c r="KYJ38" s="649"/>
      <c r="KYK38" s="649"/>
      <c r="KYL38" s="649"/>
      <c r="KYM38" s="649"/>
      <c r="KYN38" s="649"/>
      <c r="KYO38" s="649"/>
      <c r="KYP38" s="649"/>
      <c r="KYQ38" s="649"/>
      <c r="KYR38" s="649"/>
      <c r="KYS38" s="649"/>
      <c r="KYT38" s="649"/>
      <c r="KYU38" s="649"/>
      <c r="KYV38" s="649"/>
      <c r="KYW38" s="649"/>
      <c r="KYX38" s="649"/>
      <c r="KYY38" s="649"/>
      <c r="KYZ38" s="649"/>
      <c r="KZA38" s="649"/>
      <c r="KZB38" s="649"/>
      <c r="KZC38" s="649"/>
      <c r="KZD38" s="649"/>
      <c r="KZE38" s="649"/>
      <c r="KZF38" s="649"/>
      <c r="KZG38" s="649"/>
      <c r="KZH38" s="649"/>
      <c r="KZI38" s="649"/>
      <c r="KZJ38" s="649"/>
      <c r="KZK38" s="649"/>
      <c r="KZL38" s="649"/>
      <c r="KZM38" s="649"/>
      <c r="KZN38" s="649"/>
      <c r="KZO38" s="649"/>
      <c r="KZP38" s="649"/>
      <c r="KZQ38" s="649"/>
      <c r="KZR38" s="649"/>
      <c r="KZS38" s="649"/>
      <c r="KZT38" s="649"/>
      <c r="KZU38" s="649"/>
      <c r="KZV38" s="649"/>
      <c r="KZW38" s="649"/>
      <c r="KZX38" s="649"/>
      <c r="KZY38" s="649"/>
      <c r="KZZ38" s="649"/>
      <c r="LAA38" s="649"/>
      <c r="LAB38" s="649"/>
      <c r="LAC38" s="649"/>
      <c r="LAD38" s="649"/>
      <c r="LAE38" s="649"/>
      <c r="LAF38" s="649"/>
      <c r="LAG38" s="649"/>
      <c r="LAH38" s="649"/>
      <c r="LAI38" s="649"/>
      <c r="LAJ38" s="649"/>
      <c r="LAK38" s="649"/>
      <c r="LAL38" s="649"/>
      <c r="LAM38" s="649"/>
      <c r="LAN38" s="649"/>
      <c r="LAO38" s="649"/>
      <c r="LAP38" s="649"/>
      <c r="LAQ38" s="649"/>
      <c r="LAR38" s="649"/>
      <c r="LAS38" s="649"/>
      <c r="LAT38" s="649"/>
      <c r="LAU38" s="649"/>
      <c r="LAV38" s="649"/>
      <c r="LAW38" s="649"/>
      <c r="LAX38" s="649"/>
      <c r="LAY38" s="649"/>
      <c r="LAZ38" s="649"/>
      <c r="LBA38" s="649"/>
      <c r="LBB38" s="649"/>
      <c r="LBC38" s="649"/>
      <c r="LBD38" s="649"/>
      <c r="LBE38" s="649"/>
      <c r="LBF38" s="649"/>
      <c r="LBG38" s="649"/>
      <c r="LBH38" s="649"/>
      <c r="LBI38" s="649"/>
      <c r="LBJ38" s="649"/>
      <c r="LBK38" s="649"/>
      <c r="LBL38" s="649"/>
      <c r="LBM38" s="649"/>
      <c r="LBN38" s="649"/>
      <c r="LBO38" s="649"/>
      <c r="LBP38" s="649"/>
      <c r="LBQ38" s="649"/>
      <c r="LBR38" s="649"/>
      <c r="LBS38" s="649"/>
      <c r="LBT38" s="649"/>
      <c r="LBU38" s="649"/>
      <c r="LBV38" s="649"/>
      <c r="LBW38" s="649"/>
      <c r="LBX38" s="649"/>
      <c r="LBY38" s="649"/>
      <c r="LBZ38" s="649"/>
      <c r="LCA38" s="649"/>
      <c r="LCB38" s="649"/>
      <c r="LCC38" s="649"/>
      <c r="LCD38" s="649"/>
      <c r="LCE38" s="649"/>
      <c r="LCF38" s="649"/>
      <c r="LCG38" s="649"/>
      <c r="LCH38" s="649"/>
      <c r="LCI38" s="649"/>
      <c r="LCJ38" s="649"/>
      <c r="LCK38" s="649"/>
      <c r="LCL38" s="649"/>
      <c r="LCM38" s="649"/>
      <c r="LCN38" s="649"/>
      <c r="LCO38" s="649"/>
      <c r="LCP38" s="649"/>
      <c r="LCQ38" s="649"/>
      <c r="LCR38" s="649"/>
      <c r="LCS38" s="649"/>
      <c r="LCT38" s="649"/>
      <c r="LCU38" s="649"/>
      <c r="LCV38" s="649"/>
      <c r="LCW38" s="649"/>
      <c r="LCX38" s="649"/>
      <c r="LCY38" s="649"/>
      <c r="LCZ38" s="649"/>
      <c r="LDA38" s="649"/>
      <c r="LDB38" s="649"/>
      <c r="LDC38" s="649"/>
      <c r="LDD38" s="649"/>
      <c r="LDE38" s="649"/>
      <c r="LDF38" s="649"/>
      <c r="LDG38" s="649"/>
      <c r="LDH38" s="649"/>
      <c r="LDI38" s="649"/>
      <c r="LDJ38" s="649"/>
      <c r="LDK38" s="649"/>
      <c r="LDL38" s="649"/>
      <c r="LDM38" s="649"/>
      <c r="LDN38" s="649"/>
      <c r="LDO38" s="649"/>
      <c r="LDP38" s="649"/>
      <c r="LDQ38" s="649"/>
      <c r="LDR38" s="649"/>
      <c r="LDS38" s="649"/>
      <c r="LDT38" s="649"/>
      <c r="LDU38" s="649"/>
      <c r="LDV38" s="649"/>
      <c r="LDW38" s="649"/>
      <c r="LDX38" s="649"/>
      <c r="LDY38" s="649"/>
      <c r="LDZ38" s="649"/>
      <c r="LEA38" s="649"/>
      <c r="LEB38" s="649"/>
      <c r="LEC38" s="649"/>
      <c r="LED38" s="649"/>
      <c r="LEE38" s="649"/>
      <c r="LEF38" s="649"/>
      <c r="LEG38" s="649"/>
      <c r="LEH38" s="649"/>
      <c r="LEI38" s="649"/>
      <c r="LEJ38" s="649"/>
      <c r="LEK38" s="649"/>
      <c r="LEL38" s="649"/>
      <c r="LEM38" s="649"/>
      <c r="LEN38" s="649"/>
      <c r="LEO38" s="649"/>
      <c r="LEP38" s="649"/>
      <c r="LEQ38" s="649"/>
      <c r="LER38" s="649"/>
      <c r="LES38" s="649"/>
      <c r="LET38" s="649"/>
      <c r="LEU38" s="649"/>
      <c r="LEV38" s="649"/>
      <c r="LEW38" s="649"/>
      <c r="LEX38" s="649"/>
      <c r="LEY38" s="649"/>
      <c r="LEZ38" s="649"/>
      <c r="LFA38" s="649"/>
      <c r="LFB38" s="649"/>
      <c r="LFC38" s="649"/>
      <c r="LFD38" s="649"/>
      <c r="LFE38" s="649"/>
      <c r="LFF38" s="649"/>
      <c r="LFG38" s="649"/>
      <c r="LFH38" s="649"/>
      <c r="LFI38" s="649"/>
      <c r="LFJ38" s="649"/>
      <c r="LFK38" s="649"/>
      <c r="LFL38" s="649"/>
      <c r="LFM38" s="649"/>
      <c r="LFN38" s="649"/>
      <c r="LFO38" s="649"/>
      <c r="LFP38" s="649"/>
      <c r="LFQ38" s="649"/>
      <c r="LFR38" s="649"/>
      <c r="LFS38" s="649"/>
      <c r="LFT38" s="649"/>
      <c r="LFU38" s="649"/>
      <c r="LFV38" s="649"/>
      <c r="LFW38" s="649"/>
      <c r="LFX38" s="649"/>
      <c r="LFY38" s="649"/>
      <c r="LFZ38" s="649"/>
      <c r="LGA38" s="649"/>
      <c r="LGB38" s="649"/>
      <c r="LGC38" s="649"/>
      <c r="LGD38" s="649"/>
      <c r="LGE38" s="649"/>
      <c r="LGF38" s="649"/>
      <c r="LGG38" s="649"/>
      <c r="LGH38" s="649"/>
      <c r="LGI38" s="649"/>
      <c r="LGJ38" s="649"/>
      <c r="LGK38" s="649"/>
      <c r="LGL38" s="649"/>
      <c r="LGM38" s="649"/>
      <c r="LGN38" s="649"/>
      <c r="LGO38" s="649"/>
      <c r="LGP38" s="649"/>
      <c r="LGQ38" s="649"/>
      <c r="LGR38" s="649"/>
      <c r="LGS38" s="649"/>
      <c r="LGT38" s="649"/>
      <c r="LGU38" s="649"/>
      <c r="LGV38" s="649"/>
      <c r="LGW38" s="649"/>
      <c r="LGX38" s="649"/>
      <c r="LGY38" s="649"/>
      <c r="LGZ38" s="649"/>
      <c r="LHA38" s="649"/>
      <c r="LHB38" s="649"/>
      <c r="LHC38" s="649"/>
      <c r="LHD38" s="649"/>
      <c r="LHE38" s="649"/>
      <c r="LHF38" s="649"/>
      <c r="LHG38" s="649"/>
      <c r="LHH38" s="649"/>
      <c r="LHI38" s="649"/>
      <c r="LHJ38" s="649"/>
      <c r="LHK38" s="649"/>
      <c r="LHL38" s="649"/>
      <c r="LHM38" s="649"/>
      <c r="LHN38" s="649"/>
      <c r="LHO38" s="649"/>
      <c r="LHP38" s="649"/>
      <c r="LHQ38" s="649"/>
      <c r="LHR38" s="649"/>
      <c r="LHS38" s="649"/>
      <c r="LHT38" s="649"/>
      <c r="LHU38" s="649"/>
      <c r="LHV38" s="649"/>
      <c r="LHW38" s="649"/>
      <c r="LHX38" s="649"/>
      <c r="LHY38" s="649"/>
      <c r="LHZ38" s="649"/>
      <c r="LIA38" s="649"/>
      <c r="LIB38" s="649"/>
      <c r="LIC38" s="649"/>
      <c r="LID38" s="649"/>
      <c r="LIE38" s="649"/>
      <c r="LIF38" s="649"/>
      <c r="LIG38" s="649"/>
      <c r="LIH38" s="649"/>
      <c r="LII38" s="649"/>
      <c r="LIJ38" s="649"/>
      <c r="LIK38" s="649"/>
      <c r="LIL38" s="649"/>
      <c r="LIM38" s="649"/>
      <c r="LIN38" s="649"/>
      <c r="LIO38" s="649"/>
      <c r="LIP38" s="649"/>
      <c r="LIQ38" s="649"/>
      <c r="LIR38" s="649"/>
      <c r="LIS38" s="649"/>
      <c r="LIT38" s="649"/>
      <c r="LIU38" s="649"/>
      <c r="LIV38" s="649"/>
      <c r="LIW38" s="649"/>
      <c r="LIX38" s="649"/>
      <c r="LIY38" s="649"/>
      <c r="LIZ38" s="649"/>
      <c r="LJA38" s="649"/>
      <c r="LJB38" s="649"/>
      <c r="LJC38" s="649"/>
      <c r="LJD38" s="649"/>
      <c r="LJE38" s="649"/>
      <c r="LJF38" s="649"/>
      <c r="LJG38" s="649"/>
      <c r="LJH38" s="649"/>
      <c r="LJI38" s="649"/>
      <c r="LJJ38" s="649"/>
      <c r="LJK38" s="649"/>
      <c r="LJL38" s="649"/>
      <c r="LJM38" s="649"/>
      <c r="LJN38" s="649"/>
      <c r="LJO38" s="649"/>
      <c r="LJP38" s="649"/>
      <c r="LJQ38" s="649"/>
      <c r="LJR38" s="649"/>
      <c r="LJS38" s="649"/>
      <c r="LJT38" s="649"/>
      <c r="LJU38" s="649"/>
      <c r="LJV38" s="649"/>
      <c r="LJW38" s="649"/>
      <c r="LJX38" s="649"/>
      <c r="LJY38" s="649"/>
      <c r="LJZ38" s="649"/>
      <c r="LKA38" s="649"/>
      <c r="LKB38" s="649"/>
      <c r="LKC38" s="649"/>
      <c r="LKD38" s="649"/>
      <c r="LKE38" s="649"/>
      <c r="LKF38" s="649"/>
      <c r="LKG38" s="649"/>
      <c r="LKH38" s="649"/>
      <c r="LKI38" s="649"/>
      <c r="LKJ38" s="649"/>
      <c r="LKK38" s="649"/>
      <c r="LKL38" s="649"/>
      <c r="LKM38" s="649"/>
      <c r="LKN38" s="649"/>
      <c r="LKO38" s="649"/>
      <c r="LKP38" s="649"/>
      <c r="LKQ38" s="649"/>
      <c r="LKR38" s="649"/>
      <c r="LKS38" s="649"/>
      <c r="LKT38" s="649"/>
      <c r="LKU38" s="649"/>
      <c r="LKV38" s="649"/>
      <c r="LKW38" s="649"/>
      <c r="LKX38" s="649"/>
      <c r="LKY38" s="649"/>
      <c r="LKZ38" s="649"/>
      <c r="LLA38" s="649"/>
      <c r="LLB38" s="649"/>
      <c r="LLC38" s="649"/>
      <c r="LLD38" s="649"/>
      <c r="LLE38" s="649"/>
      <c r="LLF38" s="649"/>
      <c r="LLG38" s="649"/>
      <c r="LLH38" s="649"/>
      <c r="LLI38" s="649"/>
      <c r="LLJ38" s="649"/>
      <c r="LLK38" s="649"/>
      <c r="LLL38" s="649"/>
      <c r="LLM38" s="649"/>
      <c r="LLN38" s="649"/>
      <c r="LLO38" s="649"/>
      <c r="LLP38" s="649"/>
      <c r="LLQ38" s="649"/>
      <c r="LLR38" s="649"/>
      <c r="LLS38" s="649"/>
      <c r="LLT38" s="649"/>
      <c r="LLU38" s="649"/>
      <c r="LLV38" s="649"/>
      <c r="LLW38" s="649"/>
      <c r="LLX38" s="649"/>
      <c r="LLY38" s="649"/>
      <c r="LLZ38" s="649"/>
      <c r="LMA38" s="649"/>
      <c r="LMB38" s="649"/>
      <c r="LMC38" s="649"/>
      <c r="LMD38" s="649"/>
      <c r="LME38" s="649"/>
      <c r="LMF38" s="649"/>
      <c r="LMG38" s="649"/>
      <c r="LMH38" s="649"/>
      <c r="LMI38" s="649"/>
      <c r="LMJ38" s="649"/>
      <c r="LMK38" s="649"/>
      <c r="LML38" s="649"/>
      <c r="LMM38" s="649"/>
      <c r="LMN38" s="649"/>
      <c r="LMO38" s="649"/>
      <c r="LMP38" s="649"/>
      <c r="LMQ38" s="649"/>
      <c r="LMR38" s="649"/>
      <c r="LMS38" s="649"/>
      <c r="LMT38" s="649"/>
      <c r="LMU38" s="649"/>
      <c r="LMV38" s="649"/>
      <c r="LMW38" s="649"/>
      <c r="LMX38" s="649"/>
      <c r="LMY38" s="649"/>
      <c r="LMZ38" s="649"/>
      <c r="LNA38" s="649"/>
      <c r="LNB38" s="649"/>
      <c r="LNC38" s="649"/>
      <c r="LND38" s="649"/>
      <c r="LNE38" s="649"/>
      <c r="LNF38" s="649"/>
      <c r="LNG38" s="649"/>
      <c r="LNH38" s="649"/>
      <c r="LNI38" s="649"/>
      <c r="LNJ38" s="649"/>
      <c r="LNK38" s="649"/>
      <c r="LNL38" s="649"/>
      <c r="LNM38" s="649"/>
      <c r="LNN38" s="649"/>
      <c r="LNO38" s="649"/>
      <c r="LNP38" s="649"/>
      <c r="LNQ38" s="649"/>
      <c r="LNR38" s="649"/>
      <c r="LNS38" s="649"/>
      <c r="LNT38" s="649"/>
      <c r="LNU38" s="649"/>
      <c r="LNV38" s="649"/>
      <c r="LNW38" s="649"/>
      <c r="LNX38" s="649"/>
      <c r="LNY38" s="649"/>
      <c r="LNZ38" s="649"/>
      <c r="LOA38" s="649"/>
      <c r="LOB38" s="649"/>
      <c r="LOC38" s="649"/>
      <c r="LOD38" s="649"/>
      <c r="LOE38" s="649"/>
      <c r="LOF38" s="649"/>
      <c r="LOG38" s="649"/>
      <c r="LOH38" s="649"/>
      <c r="LOI38" s="649"/>
      <c r="LOJ38" s="649"/>
      <c r="LOK38" s="649"/>
      <c r="LOL38" s="649"/>
      <c r="LOM38" s="649"/>
      <c r="LON38" s="649"/>
      <c r="LOO38" s="649"/>
      <c r="LOP38" s="649"/>
      <c r="LOQ38" s="649"/>
      <c r="LOR38" s="649"/>
      <c r="LOS38" s="649"/>
      <c r="LOT38" s="649"/>
      <c r="LOU38" s="649"/>
      <c r="LOV38" s="649"/>
      <c r="LOW38" s="649"/>
      <c r="LOX38" s="649"/>
      <c r="LOY38" s="649"/>
      <c r="LOZ38" s="649"/>
      <c r="LPA38" s="649"/>
      <c r="LPB38" s="649"/>
      <c r="LPC38" s="649"/>
      <c r="LPD38" s="649"/>
      <c r="LPE38" s="649"/>
      <c r="LPF38" s="649"/>
      <c r="LPG38" s="649"/>
      <c r="LPH38" s="649"/>
      <c r="LPI38" s="649"/>
      <c r="LPJ38" s="649"/>
      <c r="LPK38" s="649"/>
      <c r="LPL38" s="649"/>
      <c r="LPM38" s="649"/>
      <c r="LPN38" s="649"/>
      <c r="LPO38" s="649"/>
      <c r="LPP38" s="649"/>
      <c r="LPQ38" s="649"/>
      <c r="LPR38" s="649"/>
      <c r="LPS38" s="649"/>
      <c r="LPT38" s="649"/>
      <c r="LPU38" s="649"/>
      <c r="LPV38" s="649"/>
      <c r="LPW38" s="649"/>
      <c r="LPX38" s="649"/>
      <c r="LPY38" s="649"/>
      <c r="LPZ38" s="649"/>
      <c r="LQA38" s="649"/>
      <c r="LQB38" s="649"/>
      <c r="LQC38" s="649"/>
      <c r="LQD38" s="649"/>
      <c r="LQE38" s="649"/>
      <c r="LQF38" s="649"/>
      <c r="LQG38" s="649"/>
      <c r="LQH38" s="649"/>
      <c r="LQI38" s="649"/>
      <c r="LQJ38" s="649"/>
      <c r="LQK38" s="649"/>
      <c r="LQL38" s="649"/>
      <c r="LQM38" s="649"/>
      <c r="LQN38" s="649"/>
      <c r="LQO38" s="649"/>
      <c r="LQP38" s="649"/>
      <c r="LQQ38" s="649"/>
      <c r="LQR38" s="649"/>
      <c r="LQS38" s="649"/>
      <c r="LQT38" s="649"/>
      <c r="LQU38" s="649"/>
      <c r="LQV38" s="649"/>
      <c r="LQW38" s="649"/>
      <c r="LQX38" s="649"/>
      <c r="LQY38" s="649"/>
      <c r="LQZ38" s="649"/>
      <c r="LRA38" s="649"/>
      <c r="LRB38" s="649"/>
      <c r="LRC38" s="649"/>
      <c r="LRD38" s="649"/>
      <c r="LRE38" s="649"/>
      <c r="LRF38" s="649"/>
      <c r="LRG38" s="649"/>
      <c r="LRH38" s="649"/>
      <c r="LRI38" s="649"/>
      <c r="LRJ38" s="649"/>
      <c r="LRK38" s="649"/>
      <c r="LRL38" s="649"/>
      <c r="LRM38" s="649"/>
      <c r="LRN38" s="649"/>
      <c r="LRO38" s="649"/>
      <c r="LRP38" s="649"/>
      <c r="LRQ38" s="649"/>
      <c r="LRR38" s="649"/>
      <c r="LRS38" s="649"/>
      <c r="LRT38" s="649"/>
      <c r="LRU38" s="649"/>
      <c r="LRV38" s="649"/>
      <c r="LRW38" s="649"/>
      <c r="LRX38" s="649"/>
      <c r="LRY38" s="649"/>
      <c r="LRZ38" s="649"/>
      <c r="LSA38" s="649"/>
      <c r="LSB38" s="649"/>
      <c r="LSC38" s="649"/>
      <c r="LSD38" s="649"/>
      <c r="LSE38" s="649"/>
      <c r="LSF38" s="649"/>
      <c r="LSG38" s="649"/>
      <c r="LSH38" s="649"/>
      <c r="LSI38" s="649"/>
      <c r="LSJ38" s="649"/>
      <c r="LSK38" s="649"/>
      <c r="LSL38" s="649"/>
      <c r="LSM38" s="649"/>
      <c r="LSN38" s="649"/>
      <c r="LSO38" s="649"/>
      <c r="LSP38" s="649"/>
      <c r="LSQ38" s="649"/>
      <c r="LSR38" s="649"/>
      <c r="LSS38" s="649"/>
      <c r="LST38" s="649"/>
      <c r="LSU38" s="649"/>
      <c r="LSV38" s="649"/>
      <c r="LSW38" s="649"/>
      <c r="LSX38" s="649"/>
      <c r="LSY38" s="649"/>
      <c r="LSZ38" s="649"/>
      <c r="LTA38" s="649"/>
      <c r="LTB38" s="649"/>
      <c r="LTC38" s="649"/>
      <c r="LTD38" s="649"/>
      <c r="LTE38" s="649"/>
      <c r="LTF38" s="649"/>
      <c r="LTG38" s="649"/>
      <c r="LTH38" s="649"/>
      <c r="LTI38" s="649"/>
      <c r="LTJ38" s="649"/>
      <c r="LTK38" s="649"/>
      <c r="LTL38" s="649"/>
      <c r="LTM38" s="649"/>
      <c r="LTN38" s="649"/>
      <c r="LTO38" s="649"/>
      <c r="LTP38" s="649"/>
      <c r="LTQ38" s="649"/>
      <c r="LTR38" s="649"/>
      <c r="LTS38" s="649"/>
      <c r="LTT38" s="649"/>
      <c r="LTU38" s="649"/>
      <c r="LTV38" s="649"/>
      <c r="LTW38" s="649"/>
      <c r="LTX38" s="649"/>
      <c r="LTY38" s="649"/>
      <c r="LTZ38" s="649"/>
      <c r="LUA38" s="649"/>
      <c r="LUB38" s="649"/>
      <c r="LUC38" s="649"/>
      <c r="LUD38" s="649"/>
      <c r="LUE38" s="649"/>
      <c r="LUF38" s="649"/>
      <c r="LUG38" s="649"/>
      <c r="LUH38" s="649"/>
      <c r="LUI38" s="649"/>
      <c r="LUJ38" s="649"/>
      <c r="LUK38" s="649"/>
      <c r="LUL38" s="649"/>
      <c r="LUM38" s="649"/>
      <c r="LUN38" s="649"/>
      <c r="LUO38" s="649"/>
      <c r="LUP38" s="649"/>
      <c r="LUQ38" s="649"/>
      <c r="LUR38" s="649"/>
      <c r="LUS38" s="649"/>
      <c r="LUT38" s="649"/>
      <c r="LUU38" s="649"/>
      <c r="LUV38" s="649"/>
      <c r="LUW38" s="649"/>
      <c r="LUX38" s="649"/>
      <c r="LUY38" s="649"/>
      <c r="LUZ38" s="649"/>
      <c r="LVA38" s="649"/>
      <c r="LVB38" s="649"/>
      <c r="LVC38" s="649"/>
      <c r="LVD38" s="649"/>
      <c r="LVE38" s="649"/>
      <c r="LVF38" s="649"/>
      <c r="LVG38" s="649"/>
      <c r="LVH38" s="649"/>
      <c r="LVI38" s="649"/>
      <c r="LVJ38" s="649"/>
      <c r="LVK38" s="649"/>
      <c r="LVL38" s="649"/>
      <c r="LVM38" s="649"/>
      <c r="LVN38" s="649"/>
      <c r="LVO38" s="649"/>
      <c r="LVP38" s="649"/>
      <c r="LVQ38" s="649"/>
      <c r="LVR38" s="649"/>
      <c r="LVS38" s="649"/>
      <c r="LVT38" s="649"/>
      <c r="LVU38" s="649"/>
      <c r="LVV38" s="649"/>
      <c r="LVW38" s="649"/>
      <c r="LVX38" s="649"/>
      <c r="LVY38" s="649"/>
      <c r="LVZ38" s="649"/>
      <c r="LWA38" s="649"/>
      <c r="LWB38" s="649"/>
      <c r="LWC38" s="649"/>
      <c r="LWD38" s="649"/>
      <c r="LWE38" s="649"/>
      <c r="LWF38" s="649"/>
      <c r="LWG38" s="649"/>
      <c r="LWH38" s="649"/>
      <c r="LWI38" s="649"/>
      <c r="LWJ38" s="649"/>
      <c r="LWK38" s="649"/>
      <c r="LWL38" s="649"/>
      <c r="LWM38" s="649"/>
      <c r="LWN38" s="649"/>
      <c r="LWO38" s="649"/>
      <c r="LWP38" s="649"/>
      <c r="LWQ38" s="649"/>
      <c r="LWR38" s="649"/>
      <c r="LWS38" s="649"/>
      <c r="LWT38" s="649"/>
      <c r="LWU38" s="649"/>
      <c r="LWV38" s="649"/>
      <c r="LWW38" s="649"/>
      <c r="LWX38" s="649"/>
      <c r="LWY38" s="649"/>
      <c r="LWZ38" s="649"/>
      <c r="LXA38" s="649"/>
      <c r="LXB38" s="649"/>
      <c r="LXC38" s="649"/>
      <c r="LXD38" s="649"/>
      <c r="LXE38" s="649"/>
      <c r="LXF38" s="649"/>
      <c r="LXG38" s="649"/>
      <c r="LXH38" s="649"/>
      <c r="LXI38" s="649"/>
      <c r="LXJ38" s="649"/>
      <c r="LXK38" s="649"/>
      <c r="LXL38" s="649"/>
      <c r="LXM38" s="649"/>
      <c r="LXN38" s="649"/>
      <c r="LXO38" s="649"/>
      <c r="LXP38" s="649"/>
      <c r="LXQ38" s="649"/>
      <c r="LXR38" s="649"/>
      <c r="LXS38" s="649"/>
      <c r="LXT38" s="649"/>
      <c r="LXU38" s="649"/>
      <c r="LXV38" s="649"/>
      <c r="LXW38" s="649"/>
      <c r="LXX38" s="649"/>
      <c r="LXY38" s="649"/>
      <c r="LXZ38" s="649"/>
      <c r="LYA38" s="649"/>
      <c r="LYB38" s="649"/>
      <c r="LYC38" s="649"/>
      <c r="LYD38" s="649"/>
      <c r="LYE38" s="649"/>
      <c r="LYF38" s="649"/>
      <c r="LYG38" s="649"/>
      <c r="LYH38" s="649"/>
      <c r="LYI38" s="649"/>
      <c r="LYJ38" s="649"/>
      <c r="LYK38" s="649"/>
      <c r="LYL38" s="649"/>
      <c r="LYM38" s="649"/>
      <c r="LYN38" s="649"/>
      <c r="LYO38" s="649"/>
      <c r="LYP38" s="649"/>
      <c r="LYQ38" s="649"/>
      <c r="LYR38" s="649"/>
      <c r="LYS38" s="649"/>
      <c r="LYT38" s="649"/>
      <c r="LYU38" s="649"/>
      <c r="LYV38" s="649"/>
      <c r="LYW38" s="649"/>
      <c r="LYX38" s="649"/>
      <c r="LYY38" s="649"/>
      <c r="LYZ38" s="649"/>
      <c r="LZA38" s="649"/>
      <c r="LZB38" s="649"/>
      <c r="LZC38" s="649"/>
      <c r="LZD38" s="649"/>
      <c r="LZE38" s="649"/>
      <c r="LZF38" s="649"/>
      <c r="LZG38" s="649"/>
      <c r="LZH38" s="649"/>
      <c r="LZI38" s="649"/>
      <c r="LZJ38" s="649"/>
      <c r="LZK38" s="649"/>
      <c r="LZL38" s="649"/>
      <c r="LZM38" s="649"/>
      <c r="LZN38" s="649"/>
      <c r="LZO38" s="649"/>
      <c r="LZP38" s="649"/>
      <c r="LZQ38" s="649"/>
      <c r="LZR38" s="649"/>
      <c r="LZS38" s="649"/>
      <c r="LZT38" s="649"/>
      <c r="LZU38" s="649"/>
      <c r="LZV38" s="649"/>
      <c r="LZW38" s="649"/>
      <c r="LZX38" s="649"/>
      <c r="LZY38" s="649"/>
      <c r="LZZ38" s="649"/>
      <c r="MAA38" s="649"/>
      <c r="MAB38" s="649"/>
      <c r="MAC38" s="649"/>
      <c r="MAD38" s="649"/>
      <c r="MAE38" s="649"/>
      <c r="MAF38" s="649"/>
      <c r="MAG38" s="649"/>
      <c r="MAH38" s="649"/>
      <c r="MAI38" s="649"/>
      <c r="MAJ38" s="649"/>
      <c r="MAK38" s="649"/>
      <c r="MAL38" s="649"/>
      <c r="MAM38" s="649"/>
      <c r="MAN38" s="649"/>
      <c r="MAO38" s="649"/>
      <c r="MAP38" s="649"/>
      <c r="MAQ38" s="649"/>
      <c r="MAR38" s="649"/>
      <c r="MAS38" s="649"/>
      <c r="MAT38" s="649"/>
      <c r="MAU38" s="649"/>
      <c r="MAV38" s="649"/>
      <c r="MAW38" s="649"/>
      <c r="MAX38" s="649"/>
      <c r="MAY38" s="649"/>
      <c r="MAZ38" s="649"/>
      <c r="MBA38" s="649"/>
      <c r="MBB38" s="649"/>
      <c r="MBC38" s="649"/>
      <c r="MBD38" s="649"/>
      <c r="MBE38" s="649"/>
      <c r="MBF38" s="649"/>
      <c r="MBG38" s="649"/>
      <c r="MBH38" s="649"/>
      <c r="MBI38" s="649"/>
      <c r="MBJ38" s="649"/>
      <c r="MBK38" s="649"/>
      <c r="MBL38" s="649"/>
      <c r="MBM38" s="649"/>
      <c r="MBN38" s="649"/>
      <c r="MBO38" s="649"/>
      <c r="MBP38" s="649"/>
      <c r="MBQ38" s="649"/>
      <c r="MBR38" s="649"/>
      <c r="MBS38" s="649"/>
      <c r="MBT38" s="649"/>
      <c r="MBU38" s="649"/>
      <c r="MBV38" s="649"/>
      <c r="MBW38" s="649"/>
      <c r="MBX38" s="649"/>
      <c r="MBY38" s="649"/>
      <c r="MBZ38" s="649"/>
      <c r="MCA38" s="649"/>
      <c r="MCB38" s="649"/>
      <c r="MCC38" s="649"/>
      <c r="MCD38" s="649"/>
      <c r="MCE38" s="649"/>
      <c r="MCF38" s="649"/>
      <c r="MCG38" s="649"/>
      <c r="MCH38" s="649"/>
      <c r="MCI38" s="649"/>
      <c r="MCJ38" s="649"/>
      <c r="MCK38" s="649"/>
      <c r="MCL38" s="649"/>
      <c r="MCM38" s="649"/>
      <c r="MCN38" s="649"/>
      <c r="MCO38" s="649"/>
      <c r="MCP38" s="649"/>
      <c r="MCQ38" s="649"/>
      <c r="MCR38" s="649"/>
      <c r="MCS38" s="649"/>
      <c r="MCT38" s="649"/>
      <c r="MCU38" s="649"/>
      <c r="MCV38" s="649"/>
      <c r="MCW38" s="649"/>
      <c r="MCX38" s="649"/>
      <c r="MCY38" s="649"/>
      <c r="MCZ38" s="649"/>
      <c r="MDA38" s="649"/>
      <c r="MDB38" s="649"/>
      <c r="MDC38" s="649"/>
      <c r="MDD38" s="649"/>
      <c r="MDE38" s="649"/>
      <c r="MDF38" s="649"/>
      <c r="MDG38" s="649"/>
      <c r="MDH38" s="649"/>
      <c r="MDI38" s="649"/>
      <c r="MDJ38" s="649"/>
      <c r="MDK38" s="649"/>
      <c r="MDL38" s="649"/>
      <c r="MDM38" s="649"/>
      <c r="MDN38" s="649"/>
      <c r="MDO38" s="649"/>
      <c r="MDP38" s="649"/>
      <c r="MDQ38" s="649"/>
      <c r="MDR38" s="649"/>
      <c r="MDS38" s="649"/>
      <c r="MDT38" s="649"/>
      <c r="MDU38" s="649"/>
      <c r="MDV38" s="649"/>
      <c r="MDW38" s="649"/>
      <c r="MDX38" s="649"/>
      <c r="MDY38" s="649"/>
      <c r="MDZ38" s="649"/>
      <c r="MEA38" s="649"/>
      <c r="MEB38" s="649"/>
      <c r="MEC38" s="649"/>
      <c r="MED38" s="649"/>
      <c r="MEE38" s="649"/>
      <c r="MEF38" s="649"/>
      <c r="MEG38" s="649"/>
      <c r="MEH38" s="649"/>
      <c r="MEI38" s="649"/>
      <c r="MEJ38" s="649"/>
      <c r="MEK38" s="649"/>
      <c r="MEL38" s="649"/>
      <c r="MEM38" s="649"/>
      <c r="MEN38" s="649"/>
      <c r="MEO38" s="649"/>
      <c r="MEP38" s="649"/>
      <c r="MEQ38" s="649"/>
      <c r="MER38" s="649"/>
      <c r="MES38" s="649"/>
      <c r="MET38" s="649"/>
      <c r="MEU38" s="649"/>
      <c r="MEV38" s="649"/>
      <c r="MEW38" s="649"/>
      <c r="MEX38" s="649"/>
      <c r="MEY38" s="649"/>
      <c r="MEZ38" s="649"/>
      <c r="MFA38" s="649"/>
      <c r="MFB38" s="649"/>
      <c r="MFC38" s="649"/>
      <c r="MFD38" s="649"/>
      <c r="MFE38" s="649"/>
      <c r="MFF38" s="649"/>
      <c r="MFG38" s="649"/>
      <c r="MFH38" s="649"/>
      <c r="MFI38" s="649"/>
      <c r="MFJ38" s="649"/>
      <c r="MFK38" s="649"/>
      <c r="MFL38" s="649"/>
      <c r="MFM38" s="649"/>
      <c r="MFN38" s="649"/>
      <c r="MFO38" s="649"/>
      <c r="MFP38" s="649"/>
      <c r="MFQ38" s="649"/>
      <c r="MFR38" s="649"/>
      <c r="MFS38" s="649"/>
      <c r="MFT38" s="649"/>
      <c r="MFU38" s="649"/>
      <c r="MFV38" s="649"/>
      <c r="MFW38" s="649"/>
      <c r="MFX38" s="649"/>
      <c r="MFY38" s="649"/>
      <c r="MFZ38" s="649"/>
      <c r="MGA38" s="649"/>
      <c r="MGB38" s="649"/>
      <c r="MGC38" s="649"/>
      <c r="MGD38" s="649"/>
      <c r="MGE38" s="649"/>
      <c r="MGF38" s="649"/>
      <c r="MGG38" s="649"/>
      <c r="MGH38" s="649"/>
      <c r="MGI38" s="649"/>
      <c r="MGJ38" s="649"/>
      <c r="MGK38" s="649"/>
      <c r="MGL38" s="649"/>
      <c r="MGM38" s="649"/>
      <c r="MGN38" s="649"/>
      <c r="MGO38" s="649"/>
      <c r="MGP38" s="649"/>
      <c r="MGQ38" s="649"/>
      <c r="MGR38" s="649"/>
      <c r="MGS38" s="649"/>
      <c r="MGT38" s="649"/>
      <c r="MGU38" s="649"/>
      <c r="MGV38" s="649"/>
      <c r="MGW38" s="649"/>
      <c r="MGX38" s="649"/>
      <c r="MGY38" s="649"/>
      <c r="MGZ38" s="649"/>
      <c r="MHA38" s="649"/>
      <c r="MHB38" s="649"/>
      <c r="MHC38" s="649"/>
      <c r="MHD38" s="649"/>
      <c r="MHE38" s="649"/>
      <c r="MHF38" s="649"/>
      <c r="MHG38" s="649"/>
      <c r="MHH38" s="649"/>
      <c r="MHI38" s="649"/>
      <c r="MHJ38" s="649"/>
      <c r="MHK38" s="649"/>
      <c r="MHL38" s="649"/>
      <c r="MHM38" s="649"/>
      <c r="MHN38" s="649"/>
      <c r="MHO38" s="649"/>
      <c r="MHP38" s="649"/>
      <c r="MHQ38" s="649"/>
      <c r="MHR38" s="649"/>
      <c r="MHS38" s="649"/>
      <c r="MHT38" s="649"/>
      <c r="MHU38" s="649"/>
      <c r="MHV38" s="649"/>
      <c r="MHW38" s="649"/>
      <c r="MHX38" s="649"/>
      <c r="MHY38" s="649"/>
      <c r="MHZ38" s="649"/>
      <c r="MIA38" s="649"/>
      <c r="MIB38" s="649"/>
      <c r="MIC38" s="649"/>
      <c r="MID38" s="649"/>
      <c r="MIE38" s="649"/>
      <c r="MIF38" s="649"/>
      <c r="MIG38" s="649"/>
      <c r="MIH38" s="649"/>
      <c r="MII38" s="649"/>
      <c r="MIJ38" s="649"/>
      <c r="MIK38" s="649"/>
      <c r="MIL38" s="649"/>
      <c r="MIM38" s="649"/>
      <c r="MIN38" s="649"/>
      <c r="MIO38" s="649"/>
      <c r="MIP38" s="649"/>
      <c r="MIQ38" s="649"/>
      <c r="MIR38" s="649"/>
      <c r="MIS38" s="649"/>
      <c r="MIT38" s="649"/>
      <c r="MIU38" s="649"/>
      <c r="MIV38" s="649"/>
      <c r="MIW38" s="649"/>
      <c r="MIX38" s="649"/>
      <c r="MIY38" s="649"/>
      <c r="MIZ38" s="649"/>
      <c r="MJA38" s="649"/>
      <c r="MJB38" s="649"/>
      <c r="MJC38" s="649"/>
      <c r="MJD38" s="649"/>
      <c r="MJE38" s="649"/>
      <c r="MJF38" s="649"/>
      <c r="MJG38" s="649"/>
      <c r="MJH38" s="649"/>
      <c r="MJI38" s="649"/>
      <c r="MJJ38" s="649"/>
      <c r="MJK38" s="649"/>
      <c r="MJL38" s="649"/>
      <c r="MJM38" s="649"/>
      <c r="MJN38" s="649"/>
      <c r="MJO38" s="649"/>
      <c r="MJP38" s="649"/>
      <c r="MJQ38" s="649"/>
      <c r="MJR38" s="649"/>
      <c r="MJS38" s="649"/>
      <c r="MJT38" s="649"/>
      <c r="MJU38" s="649"/>
      <c r="MJV38" s="649"/>
      <c r="MJW38" s="649"/>
      <c r="MJX38" s="649"/>
      <c r="MJY38" s="649"/>
      <c r="MJZ38" s="649"/>
      <c r="MKA38" s="649"/>
      <c r="MKB38" s="649"/>
      <c r="MKC38" s="649"/>
      <c r="MKD38" s="649"/>
      <c r="MKE38" s="649"/>
      <c r="MKF38" s="649"/>
      <c r="MKG38" s="649"/>
      <c r="MKH38" s="649"/>
      <c r="MKI38" s="649"/>
      <c r="MKJ38" s="649"/>
      <c r="MKK38" s="649"/>
      <c r="MKL38" s="649"/>
      <c r="MKM38" s="649"/>
      <c r="MKN38" s="649"/>
      <c r="MKO38" s="649"/>
      <c r="MKP38" s="649"/>
      <c r="MKQ38" s="649"/>
      <c r="MKR38" s="649"/>
      <c r="MKS38" s="649"/>
      <c r="MKT38" s="649"/>
      <c r="MKU38" s="649"/>
      <c r="MKV38" s="649"/>
      <c r="MKW38" s="649"/>
      <c r="MKX38" s="649"/>
      <c r="MKY38" s="649"/>
      <c r="MKZ38" s="649"/>
      <c r="MLA38" s="649"/>
      <c r="MLB38" s="649"/>
      <c r="MLC38" s="649"/>
      <c r="MLD38" s="649"/>
      <c r="MLE38" s="649"/>
      <c r="MLF38" s="649"/>
      <c r="MLG38" s="649"/>
      <c r="MLH38" s="649"/>
      <c r="MLI38" s="649"/>
      <c r="MLJ38" s="649"/>
      <c r="MLK38" s="649"/>
      <c r="MLL38" s="649"/>
      <c r="MLM38" s="649"/>
      <c r="MLN38" s="649"/>
      <c r="MLO38" s="649"/>
      <c r="MLP38" s="649"/>
      <c r="MLQ38" s="649"/>
      <c r="MLR38" s="649"/>
      <c r="MLS38" s="649"/>
      <c r="MLT38" s="649"/>
      <c r="MLU38" s="649"/>
      <c r="MLV38" s="649"/>
      <c r="MLW38" s="649"/>
      <c r="MLX38" s="649"/>
      <c r="MLY38" s="649"/>
      <c r="MLZ38" s="649"/>
      <c r="MMA38" s="649"/>
      <c r="MMB38" s="649"/>
      <c r="MMC38" s="649"/>
      <c r="MMD38" s="649"/>
      <c r="MME38" s="649"/>
      <c r="MMF38" s="649"/>
      <c r="MMG38" s="649"/>
      <c r="MMH38" s="649"/>
      <c r="MMI38" s="649"/>
      <c r="MMJ38" s="649"/>
      <c r="MMK38" s="649"/>
      <c r="MML38" s="649"/>
      <c r="MMM38" s="649"/>
      <c r="MMN38" s="649"/>
      <c r="MMO38" s="649"/>
      <c r="MMP38" s="649"/>
      <c r="MMQ38" s="649"/>
      <c r="MMR38" s="649"/>
      <c r="MMS38" s="649"/>
      <c r="MMT38" s="649"/>
      <c r="MMU38" s="649"/>
      <c r="MMV38" s="649"/>
      <c r="MMW38" s="649"/>
      <c r="MMX38" s="649"/>
      <c r="MMY38" s="649"/>
      <c r="MMZ38" s="649"/>
      <c r="MNA38" s="649"/>
      <c r="MNB38" s="649"/>
      <c r="MNC38" s="649"/>
      <c r="MND38" s="649"/>
      <c r="MNE38" s="649"/>
      <c r="MNF38" s="649"/>
      <c r="MNG38" s="649"/>
      <c r="MNH38" s="649"/>
      <c r="MNI38" s="649"/>
      <c r="MNJ38" s="649"/>
      <c r="MNK38" s="649"/>
      <c r="MNL38" s="649"/>
      <c r="MNM38" s="649"/>
      <c r="MNN38" s="649"/>
      <c r="MNO38" s="649"/>
      <c r="MNP38" s="649"/>
      <c r="MNQ38" s="649"/>
      <c r="MNR38" s="649"/>
      <c r="MNS38" s="649"/>
      <c r="MNT38" s="649"/>
      <c r="MNU38" s="649"/>
      <c r="MNV38" s="649"/>
      <c r="MNW38" s="649"/>
      <c r="MNX38" s="649"/>
      <c r="MNY38" s="649"/>
      <c r="MNZ38" s="649"/>
      <c r="MOA38" s="649"/>
      <c r="MOB38" s="649"/>
      <c r="MOC38" s="649"/>
      <c r="MOD38" s="649"/>
      <c r="MOE38" s="649"/>
      <c r="MOF38" s="649"/>
      <c r="MOG38" s="649"/>
      <c r="MOH38" s="649"/>
      <c r="MOI38" s="649"/>
      <c r="MOJ38" s="649"/>
      <c r="MOK38" s="649"/>
      <c r="MOL38" s="649"/>
      <c r="MOM38" s="649"/>
      <c r="MON38" s="649"/>
      <c r="MOO38" s="649"/>
      <c r="MOP38" s="649"/>
      <c r="MOQ38" s="649"/>
      <c r="MOR38" s="649"/>
      <c r="MOS38" s="649"/>
      <c r="MOT38" s="649"/>
      <c r="MOU38" s="649"/>
      <c r="MOV38" s="649"/>
      <c r="MOW38" s="649"/>
      <c r="MOX38" s="649"/>
      <c r="MOY38" s="649"/>
      <c r="MOZ38" s="649"/>
      <c r="MPA38" s="649"/>
      <c r="MPB38" s="649"/>
      <c r="MPC38" s="649"/>
      <c r="MPD38" s="649"/>
      <c r="MPE38" s="649"/>
      <c r="MPF38" s="649"/>
      <c r="MPG38" s="649"/>
      <c r="MPH38" s="649"/>
      <c r="MPI38" s="649"/>
      <c r="MPJ38" s="649"/>
      <c r="MPK38" s="649"/>
      <c r="MPL38" s="649"/>
      <c r="MPM38" s="649"/>
      <c r="MPN38" s="649"/>
      <c r="MPO38" s="649"/>
      <c r="MPP38" s="649"/>
      <c r="MPQ38" s="649"/>
      <c r="MPR38" s="649"/>
      <c r="MPS38" s="649"/>
      <c r="MPT38" s="649"/>
      <c r="MPU38" s="649"/>
      <c r="MPV38" s="649"/>
      <c r="MPW38" s="649"/>
      <c r="MPX38" s="649"/>
      <c r="MPY38" s="649"/>
      <c r="MPZ38" s="649"/>
      <c r="MQA38" s="649"/>
      <c r="MQB38" s="649"/>
      <c r="MQC38" s="649"/>
      <c r="MQD38" s="649"/>
      <c r="MQE38" s="649"/>
      <c r="MQF38" s="649"/>
      <c r="MQG38" s="649"/>
      <c r="MQH38" s="649"/>
      <c r="MQI38" s="649"/>
      <c r="MQJ38" s="649"/>
      <c r="MQK38" s="649"/>
      <c r="MQL38" s="649"/>
      <c r="MQM38" s="649"/>
      <c r="MQN38" s="649"/>
      <c r="MQO38" s="649"/>
      <c r="MQP38" s="649"/>
      <c r="MQQ38" s="649"/>
      <c r="MQR38" s="649"/>
      <c r="MQS38" s="649"/>
      <c r="MQT38" s="649"/>
      <c r="MQU38" s="649"/>
      <c r="MQV38" s="649"/>
      <c r="MQW38" s="649"/>
      <c r="MQX38" s="649"/>
      <c r="MQY38" s="649"/>
      <c r="MQZ38" s="649"/>
      <c r="MRA38" s="649"/>
      <c r="MRB38" s="649"/>
      <c r="MRC38" s="649"/>
      <c r="MRD38" s="649"/>
      <c r="MRE38" s="649"/>
      <c r="MRF38" s="649"/>
      <c r="MRG38" s="649"/>
      <c r="MRH38" s="649"/>
      <c r="MRI38" s="649"/>
      <c r="MRJ38" s="649"/>
      <c r="MRK38" s="649"/>
      <c r="MRL38" s="649"/>
      <c r="MRM38" s="649"/>
      <c r="MRN38" s="649"/>
      <c r="MRO38" s="649"/>
      <c r="MRP38" s="649"/>
      <c r="MRQ38" s="649"/>
      <c r="MRR38" s="649"/>
      <c r="MRS38" s="649"/>
      <c r="MRT38" s="649"/>
      <c r="MRU38" s="649"/>
      <c r="MRV38" s="649"/>
      <c r="MRW38" s="649"/>
      <c r="MRX38" s="649"/>
      <c r="MRY38" s="649"/>
      <c r="MRZ38" s="649"/>
      <c r="MSA38" s="649"/>
      <c r="MSB38" s="649"/>
      <c r="MSC38" s="649"/>
      <c r="MSD38" s="649"/>
      <c r="MSE38" s="649"/>
      <c r="MSF38" s="649"/>
      <c r="MSG38" s="649"/>
      <c r="MSH38" s="649"/>
      <c r="MSI38" s="649"/>
      <c r="MSJ38" s="649"/>
      <c r="MSK38" s="649"/>
      <c r="MSL38" s="649"/>
      <c r="MSM38" s="649"/>
      <c r="MSN38" s="649"/>
      <c r="MSO38" s="649"/>
      <c r="MSP38" s="649"/>
      <c r="MSQ38" s="649"/>
      <c r="MSR38" s="649"/>
      <c r="MSS38" s="649"/>
      <c r="MST38" s="649"/>
      <c r="MSU38" s="649"/>
      <c r="MSV38" s="649"/>
      <c r="MSW38" s="649"/>
      <c r="MSX38" s="649"/>
      <c r="MSY38" s="649"/>
      <c r="MSZ38" s="649"/>
      <c r="MTA38" s="649"/>
      <c r="MTB38" s="649"/>
      <c r="MTC38" s="649"/>
      <c r="MTD38" s="649"/>
      <c r="MTE38" s="649"/>
      <c r="MTF38" s="649"/>
      <c r="MTG38" s="649"/>
      <c r="MTH38" s="649"/>
      <c r="MTI38" s="649"/>
      <c r="MTJ38" s="649"/>
      <c r="MTK38" s="649"/>
      <c r="MTL38" s="649"/>
      <c r="MTM38" s="649"/>
      <c r="MTN38" s="649"/>
      <c r="MTO38" s="649"/>
      <c r="MTP38" s="649"/>
      <c r="MTQ38" s="649"/>
      <c r="MTR38" s="649"/>
      <c r="MTS38" s="649"/>
      <c r="MTT38" s="649"/>
      <c r="MTU38" s="649"/>
      <c r="MTV38" s="649"/>
      <c r="MTW38" s="649"/>
      <c r="MTX38" s="649"/>
      <c r="MTY38" s="649"/>
      <c r="MTZ38" s="649"/>
      <c r="MUA38" s="649"/>
      <c r="MUB38" s="649"/>
      <c r="MUC38" s="649"/>
      <c r="MUD38" s="649"/>
      <c r="MUE38" s="649"/>
      <c r="MUF38" s="649"/>
      <c r="MUG38" s="649"/>
      <c r="MUH38" s="649"/>
      <c r="MUI38" s="649"/>
      <c r="MUJ38" s="649"/>
      <c r="MUK38" s="649"/>
      <c r="MUL38" s="649"/>
      <c r="MUM38" s="649"/>
      <c r="MUN38" s="649"/>
      <c r="MUO38" s="649"/>
      <c r="MUP38" s="649"/>
      <c r="MUQ38" s="649"/>
      <c r="MUR38" s="649"/>
      <c r="MUS38" s="649"/>
      <c r="MUT38" s="649"/>
      <c r="MUU38" s="649"/>
      <c r="MUV38" s="649"/>
      <c r="MUW38" s="649"/>
      <c r="MUX38" s="649"/>
      <c r="MUY38" s="649"/>
      <c r="MUZ38" s="649"/>
      <c r="MVA38" s="649"/>
      <c r="MVB38" s="649"/>
      <c r="MVC38" s="649"/>
      <c r="MVD38" s="649"/>
      <c r="MVE38" s="649"/>
      <c r="MVF38" s="649"/>
      <c r="MVG38" s="649"/>
      <c r="MVH38" s="649"/>
      <c r="MVI38" s="649"/>
      <c r="MVJ38" s="649"/>
      <c r="MVK38" s="649"/>
      <c r="MVL38" s="649"/>
      <c r="MVM38" s="649"/>
      <c r="MVN38" s="649"/>
      <c r="MVO38" s="649"/>
      <c r="MVP38" s="649"/>
      <c r="MVQ38" s="649"/>
      <c r="MVR38" s="649"/>
      <c r="MVS38" s="649"/>
      <c r="MVT38" s="649"/>
      <c r="MVU38" s="649"/>
      <c r="MVV38" s="649"/>
      <c r="MVW38" s="649"/>
      <c r="MVX38" s="649"/>
      <c r="MVY38" s="649"/>
      <c r="MVZ38" s="649"/>
      <c r="MWA38" s="649"/>
      <c r="MWB38" s="649"/>
      <c r="MWC38" s="649"/>
      <c r="MWD38" s="649"/>
      <c r="MWE38" s="649"/>
      <c r="MWF38" s="649"/>
      <c r="MWG38" s="649"/>
      <c r="MWH38" s="649"/>
      <c r="MWI38" s="649"/>
      <c r="MWJ38" s="649"/>
      <c r="MWK38" s="649"/>
      <c r="MWL38" s="649"/>
      <c r="MWM38" s="649"/>
      <c r="MWN38" s="649"/>
      <c r="MWO38" s="649"/>
      <c r="MWP38" s="649"/>
      <c r="MWQ38" s="649"/>
      <c r="MWR38" s="649"/>
      <c r="MWS38" s="649"/>
      <c r="MWT38" s="649"/>
      <c r="MWU38" s="649"/>
      <c r="MWV38" s="649"/>
      <c r="MWW38" s="649"/>
      <c r="MWX38" s="649"/>
      <c r="MWY38" s="649"/>
      <c r="MWZ38" s="649"/>
      <c r="MXA38" s="649"/>
      <c r="MXB38" s="649"/>
      <c r="MXC38" s="649"/>
      <c r="MXD38" s="649"/>
      <c r="MXE38" s="649"/>
      <c r="MXF38" s="649"/>
      <c r="MXG38" s="649"/>
      <c r="MXH38" s="649"/>
      <c r="MXI38" s="649"/>
      <c r="MXJ38" s="649"/>
      <c r="MXK38" s="649"/>
      <c r="MXL38" s="649"/>
      <c r="MXM38" s="649"/>
      <c r="MXN38" s="649"/>
      <c r="MXO38" s="649"/>
      <c r="MXP38" s="649"/>
      <c r="MXQ38" s="649"/>
      <c r="MXR38" s="649"/>
      <c r="MXS38" s="649"/>
      <c r="MXT38" s="649"/>
      <c r="MXU38" s="649"/>
      <c r="MXV38" s="649"/>
      <c r="MXW38" s="649"/>
      <c r="MXX38" s="649"/>
      <c r="MXY38" s="649"/>
      <c r="MXZ38" s="649"/>
      <c r="MYA38" s="649"/>
      <c r="MYB38" s="649"/>
      <c r="MYC38" s="649"/>
      <c r="MYD38" s="649"/>
      <c r="MYE38" s="649"/>
      <c r="MYF38" s="649"/>
      <c r="MYG38" s="649"/>
      <c r="MYH38" s="649"/>
      <c r="MYI38" s="649"/>
      <c r="MYJ38" s="649"/>
      <c r="MYK38" s="649"/>
      <c r="MYL38" s="649"/>
      <c r="MYM38" s="649"/>
      <c r="MYN38" s="649"/>
      <c r="MYO38" s="649"/>
      <c r="MYP38" s="649"/>
      <c r="MYQ38" s="649"/>
      <c r="MYR38" s="649"/>
      <c r="MYS38" s="649"/>
      <c r="MYT38" s="649"/>
      <c r="MYU38" s="649"/>
      <c r="MYV38" s="649"/>
      <c r="MYW38" s="649"/>
      <c r="MYX38" s="649"/>
      <c r="MYY38" s="649"/>
      <c r="MYZ38" s="649"/>
      <c r="MZA38" s="649"/>
      <c r="MZB38" s="649"/>
      <c r="MZC38" s="649"/>
      <c r="MZD38" s="649"/>
      <c r="MZE38" s="649"/>
      <c r="MZF38" s="649"/>
      <c r="MZG38" s="649"/>
      <c r="MZH38" s="649"/>
      <c r="MZI38" s="649"/>
      <c r="MZJ38" s="649"/>
      <c r="MZK38" s="649"/>
      <c r="MZL38" s="649"/>
      <c r="MZM38" s="649"/>
      <c r="MZN38" s="649"/>
      <c r="MZO38" s="649"/>
      <c r="MZP38" s="649"/>
      <c r="MZQ38" s="649"/>
      <c r="MZR38" s="649"/>
      <c r="MZS38" s="649"/>
      <c r="MZT38" s="649"/>
      <c r="MZU38" s="649"/>
      <c r="MZV38" s="649"/>
      <c r="MZW38" s="649"/>
      <c r="MZX38" s="649"/>
      <c r="MZY38" s="649"/>
      <c r="MZZ38" s="649"/>
      <c r="NAA38" s="649"/>
      <c r="NAB38" s="649"/>
      <c r="NAC38" s="649"/>
      <c r="NAD38" s="649"/>
      <c r="NAE38" s="649"/>
      <c r="NAF38" s="649"/>
      <c r="NAG38" s="649"/>
      <c r="NAH38" s="649"/>
      <c r="NAI38" s="649"/>
      <c r="NAJ38" s="649"/>
      <c r="NAK38" s="649"/>
      <c r="NAL38" s="649"/>
      <c r="NAM38" s="649"/>
      <c r="NAN38" s="649"/>
      <c r="NAO38" s="649"/>
      <c r="NAP38" s="649"/>
      <c r="NAQ38" s="649"/>
      <c r="NAR38" s="649"/>
      <c r="NAS38" s="649"/>
      <c r="NAT38" s="649"/>
      <c r="NAU38" s="649"/>
      <c r="NAV38" s="649"/>
      <c r="NAW38" s="649"/>
      <c r="NAX38" s="649"/>
      <c r="NAY38" s="649"/>
      <c r="NAZ38" s="649"/>
      <c r="NBA38" s="649"/>
      <c r="NBB38" s="649"/>
      <c r="NBC38" s="649"/>
      <c r="NBD38" s="649"/>
      <c r="NBE38" s="649"/>
      <c r="NBF38" s="649"/>
      <c r="NBG38" s="649"/>
      <c r="NBH38" s="649"/>
      <c r="NBI38" s="649"/>
      <c r="NBJ38" s="649"/>
      <c r="NBK38" s="649"/>
      <c r="NBL38" s="649"/>
      <c r="NBM38" s="649"/>
      <c r="NBN38" s="649"/>
      <c r="NBO38" s="649"/>
      <c r="NBP38" s="649"/>
      <c r="NBQ38" s="649"/>
      <c r="NBR38" s="649"/>
      <c r="NBS38" s="649"/>
      <c r="NBT38" s="649"/>
      <c r="NBU38" s="649"/>
      <c r="NBV38" s="649"/>
      <c r="NBW38" s="649"/>
      <c r="NBX38" s="649"/>
      <c r="NBY38" s="649"/>
      <c r="NBZ38" s="649"/>
      <c r="NCA38" s="649"/>
      <c r="NCB38" s="649"/>
      <c r="NCC38" s="649"/>
      <c r="NCD38" s="649"/>
      <c r="NCE38" s="649"/>
      <c r="NCF38" s="649"/>
      <c r="NCG38" s="649"/>
      <c r="NCH38" s="649"/>
      <c r="NCI38" s="649"/>
      <c r="NCJ38" s="649"/>
      <c r="NCK38" s="649"/>
      <c r="NCL38" s="649"/>
      <c r="NCM38" s="649"/>
      <c r="NCN38" s="649"/>
      <c r="NCO38" s="649"/>
      <c r="NCP38" s="649"/>
      <c r="NCQ38" s="649"/>
      <c r="NCR38" s="649"/>
      <c r="NCS38" s="649"/>
      <c r="NCT38" s="649"/>
      <c r="NCU38" s="649"/>
      <c r="NCV38" s="649"/>
      <c r="NCW38" s="649"/>
      <c r="NCX38" s="649"/>
      <c r="NCY38" s="649"/>
      <c r="NCZ38" s="649"/>
      <c r="NDA38" s="649"/>
      <c r="NDB38" s="649"/>
      <c r="NDC38" s="649"/>
      <c r="NDD38" s="649"/>
      <c r="NDE38" s="649"/>
      <c r="NDF38" s="649"/>
      <c r="NDG38" s="649"/>
      <c r="NDH38" s="649"/>
      <c r="NDI38" s="649"/>
      <c r="NDJ38" s="649"/>
      <c r="NDK38" s="649"/>
      <c r="NDL38" s="649"/>
      <c r="NDM38" s="649"/>
      <c r="NDN38" s="649"/>
      <c r="NDO38" s="649"/>
      <c r="NDP38" s="649"/>
      <c r="NDQ38" s="649"/>
      <c r="NDR38" s="649"/>
      <c r="NDS38" s="649"/>
      <c r="NDT38" s="649"/>
      <c r="NDU38" s="649"/>
      <c r="NDV38" s="649"/>
      <c r="NDW38" s="649"/>
      <c r="NDX38" s="649"/>
      <c r="NDY38" s="649"/>
      <c r="NDZ38" s="649"/>
      <c r="NEA38" s="649"/>
      <c r="NEB38" s="649"/>
      <c r="NEC38" s="649"/>
      <c r="NED38" s="649"/>
      <c r="NEE38" s="649"/>
      <c r="NEF38" s="649"/>
      <c r="NEG38" s="649"/>
      <c r="NEH38" s="649"/>
      <c r="NEI38" s="649"/>
      <c r="NEJ38" s="649"/>
      <c r="NEK38" s="649"/>
      <c r="NEL38" s="649"/>
      <c r="NEM38" s="649"/>
      <c r="NEN38" s="649"/>
      <c r="NEO38" s="649"/>
      <c r="NEP38" s="649"/>
      <c r="NEQ38" s="649"/>
      <c r="NER38" s="649"/>
      <c r="NES38" s="649"/>
      <c r="NET38" s="649"/>
      <c r="NEU38" s="649"/>
      <c r="NEV38" s="649"/>
      <c r="NEW38" s="649"/>
      <c r="NEX38" s="649"/>
      <c r="NEY38" s="649"/>
      <c r="NEZ38" s="649"/>
      <c r="NFA38" s="649"/>
      <c r="NFB38" s="649"/>
      <c r="NFC38" s="649"/>
      <c r="NFD38" s="649"/>
      <c r="NFE38" s="649"/>
      <c r="NFF38" s="649"/>
      <c r="NFG38" s="649"/>
      <c r="NFH38" s="649"/>
      <c r="NFI38" s="649"/>
      <c r="NFJ38" s="649"/>
      <c r="NFK38" s="649"/>
      <c r="NFL38" s="649"/>
      <c r="NFM38" s="649"/>
      <c r="NFN38" s="649"/>
      <c r="NFO38" s="649"/>
      <c r="NFP38" s="649"/>
      <c r="NFQ38" s="649"/>
      <c r="NFR38" s="649"/>
      <c r="NFS38" s="649"/>
      <c r="NFT38" s="649"/>
      <c r="NFU38" s="649"/>
      <c r="NFV38" s="649"/>
      <c r="NFW38" s="649"/>
      <c r="NFX38" s="649"/>
      <c r="NFY38" s="649"/>
      <c r="NFZ38" s="649"/>
      <c r="NGA38" s="649"/>
      <c r="NGB38" s="649"/>
      <c r="NGC38" s="649"/>
      <c r="NGD38" s="649"/>
      <c r="NGE38" s="649"/>
      <c r="NGF38" s="649"/>
      <c r="NGG38" s="649"/>
      <c r="NGH38" s="649"/>
      <c r="NGI38" s="649"/>
      <c r="NGJ38" s="649"/>
      <c r="NGK38" s="649"/>
      <c r="NGL38" s="649"/>
      <c r="NGM38" s="649"/>
      <c r="NGN38" s="649"/>
      <c r="NGO38" s="649"/>
      <c r="NGP38" s="649"/>
      <c r="NGQ38" s="649"/>
      <c r="NGR38" s="649"/>
      <c r="NGS38" s="649"/>
      <c r="NGT38" s="649"/>
      <c r="NGU38" s="649"/>
      <c r="NGV38" s="649"/>
      <c r="NGW38" s="649"/>
      <c r="NGX38" s="649"/>
      <c r="NGY38" s="649"/>
      <c r="NGZ38" s="649"/>
      <c r="NHA38" s="649"/>
      <c r="NHB38" s="649"/>
      <c r="NHC38" s="649"/>
      <c r="NHD38" s="649"/>
      <c r="NHE38" s="649"/>
      <c r="NHF38" s="649"/>
      <c r="NHG38" s="649"/>
      <c r="NHH38" s="649"/>
      <c r="NHI38" s="649"/>
      <c r="NHJ38" s="649"/>
      <c r="NHK38" s="649"/>
      <c r="NHL38" s="649"/>
      <c r="NHM38" s="649"/>
      <c r="NHN38" s="649"/>
      <c r="NHO38" s="649"/>
      <c r="NHP38" s="649"/>
      <c r="NHQ38" s="649"/>
      <c r="NHR38" s="649"/>
      <c r="NHS38" s="649"/>
      <c r="NHT38" s="649"/>
      <c r="NHU38" s="649"/>
      <c r="NHV38" s="649"/>
      <c r="NHW38" s="649"/>
      <c r="NHX38" s="649"/>
      <c r="NHY38" s="649"/>
      <c r="NHZ38" s="649"/>
      <c r="NIA38" s="649"/>
      <c r="NIB38" s="649"/>
      <c r="NIC38" s="649"/>
      <c r="NID38" s="649"/>
      <c r="NIE38" s="649"/>
      <c r="NIF38" s="649"/>
      <c r="NIG38" s="649"/>
      <c r="NIH38" s="649"/>
      <c r="NII38" s="649"/>
      <c r="NIJ38" s="649"/>
      <c r="NIK38" s="649"/>
      <c r="NIL38" s="649"/>
      <c r="NIM38" s="649"/>
      <c r="NIN38" s="649"/>
      <c r="NIO38" s="649"/>
      <c r="NIP38" s="649"/>
      <c r="NIQ38" s="649"/>
      <c r="NIR38" s="649"/>
      <c r="NIS38" s="649"/>
      <c r="NIT38" s="649"/>
      <c r="NIU38" s="649"/>
      <c r="NIV38" s="649"/>
      <c r="NIW38" s="649"/>
      <c r="NIX38" s="649"/>
      <c r="NIY38" s="649"/>
      <c r="NIZ38" s="649"/>
      <c r="NJA38" s="649"/>
      <c r="NJB38" s="649"/>
      <c r="NJC38" s="649"/>
      <c r="NJD38" s="649"/>
      <c r="NJE38" s="649"/>
      <c r="NJF38" s="649"/>
      <c r="NJG38" s="649"/>
      <c r="NJH38" s="649"/>
      <c r="NJI38" s="649"/>
      <c r="NJJ38" s="649"/>
      <c r="NJK38" s="649"/>
      <c r="NJL38" s="649"/>
      <c r="NJM38" s="649"/>
      <c r="NJN38" s="649"/>
      <c r="NJO38" s="649"/>
      <c r="NJP38" s="649"/>
      <c r="NJQ38" s="649"/>
      <c r="NJR38" s="649"/>
      <c r="NJS38" s="649"/>
      <c r="NJT38" s="649"/>
      <c r="NJU38" s="649"/>
      <c r="NJV38" s="649"/>
      <c r="NJW38" s="649"/>
      <c r="NJX38" s="649"/>
      <c r="NJY38" s="649"/>
      <c r="NJZ38" s="649"/>
      <c r="NKA38" s="649"/>
      <c r="NKB38" s="649"/>
      <c r="NKC38" s="649"/>
      <c r="NKD38" s="649"/>
      <c r="NKE38" s="649"/>
      <c r="NKF38" s="649"/>
      <c r="NKG38" s="649"/>
      <c r="NKH38" s="649"/>
      <c r="NKI38" s="649"/>
      <c r="NKJ38" s="649"/>
      <c r="NKK38" s="649"/>
      <c r="NKL38" s="649"/>
      <c r="NKM38" s="649"/>
      <c r="NKN38" s="649"/>
      <c r="NKO38" s="649"/>
      <c r="NKP38" s="649"/>
      <c r="NKQ38" s="649"/>
      <c r="NKR38" s="649"/>
      <c r="NKS38" s="649"/>
      <c r="NKT38" s="649"/>
      <c r="NKU38" s="649"/>
      <c r="NKV38" s="649"/>
      <c r="NKW38" s="649"/>
      <c r="NKX38" s="649"/>
      <c r="NKY38" s="649"/>
      <c r="NKZ38" s="649"/>
      <c r="NLA38" s="649"/>
      <c r="NLB38" s="649"/>
      <c r="NLC38" s="649"/>
      <c r="NLD38" s="649"/>
      <c r="NLE38" s="649"/>
      <c r="NLF38" s="649"/>
      <c r="NLG38" s="649"/>
      <c r="NLH38" s="649"/>
      <c r="NLI38" s="649"/>
      <c r="NLJ38" s="649"/>
      <c r="NLK38" s="649"/>
      <c r="NLL38" s="649"/>
      <c r="NLM38" s="649"/>
      <c r="NLN38" s="649"/>
      <c r="NLO38" s="649"/>
      <c r="NLP38" s="649"/>
      <c r="NLQ38" s="649"/>
      <c r="NLR38" s="649"/>
      <c r="NLS38" s="649"/>
      <c r="NLT38" s="649"/>
      <c r="NLU38" s="649"/>
      <c r="NLV38" s="649"/>
      <c r="NLW38" s="649"/>
      <c r="NLX38" s="649"/>
      <c r="NLY38" s="649"/>
      <c r="NLZ38" s="649"/>
      <c r="NMA38" s="649"/>
      <c r="NMB38" s="649"/>
      <c r="NMC38" s="649"/>
      <c r="NMD38" s="649"/>
      <c r="NME38" s="649"/>
      <c r="NMF38" s="649"/>
      <c r="NMG38" s="649"/>
      <c r="NMH38" s="649"/>
      <c r="NMI38" s="649"/>
      <c r="NMJ38" s="649"/>
      <c r="NMK38" s="649"/>
      <c r="NML38" s="649"/>
      <c r="NMM38" s="649"/>
      <c r="NMN38" s="649"/>
      <c r="NMO38" s="649"/>
      <c r="NMP38" s="649"/>
      <c r="NMQ38" s="649"/>
      <c r="NMR38" s="649"/>
      <c r="NMS38" s="649"/>
      <c r="NMT38" s="649"/>
      <c r="NMU38" s="649"/>
      <c r="NMV38" s="649"/>
      <c r="NMW38" s="649"/>
      <c r="NMX38" s="649"/>
      <c r="NMY38" s="649"/>
      <c r="NMZ38" s="649"/>
      <c r="NNA38" s="649"/>
      <c r="NNB38" s="649"/>
      <c r="NNC38" s="649"/>
      <c r="NND38" s="649"/>
      <c r="NNE38" s="649"/>
      <c r="NNF38" s="649"/>
      <c r="NNG38" s="649"/>
      <c r="NNH38" s="649"/>
      <c r="NNI38" s="649"/>
      <c r="NNJ38" s="649"/>
      <c r="NNK38" s="649"/>
      <c r="NNL38" s="649"/>
      <c r="NNM38" s="649"/>
      <c r="NNN38" s="649"/>
      <c r="NNO38" s="649"/>
      <c r="NNP38" s="649"/>
      <c r="NNQ38" s="649"/>
      <c r="NNR38" s="649"/>
      <c r="NNS38" s="649"/>
      <c r="NNT38" s="649"/>
      <c r="NNU38" s="649"/>
      <c r="NNV38" s="649"/>
      <c r="NNW38" s="649"/>
      <c r="NNX38" s="649"/>
      <c r="NNY38" s="649"/>
      <c r="NNZ38" s="649"/>
      <c r="NOA38" s="649"/>
      <c r="NOB38" s="649"/>
      <c r="NOC38" s="649"/>
      <c r="NOD38" s="649"/>
      <c r="NOE38" s="649"/>
      <c r="NOF38" s="649"/>
      <c r="NOG38" s="649"/>
      <c r="NOH38" s="649"/>
      <c r="NOI38" s="649"/>
      <c r="NOJ38" s="649"/>
      <c r="NOK38" s="649"/>
      <c r="NOL38" s="649"/>
      <c r="NOM38" s="649"/>
      <c r="NON38" s="649"/>
      <c r="NOO38" s="649"/>
      <c r="NOP38" s="649"/>
      <c r="NOQ38" s="649"/>
      <c r="NOR38" s="649"/>
      <c r="NOS38" s="649"/>
      <c r="NOT38" s="649"/>
      <c r="NOU38" s="649"/>
      <c r="NOV38" s="649"/>
      <c r="NOW38" s="649"/>
      <c r="NOX38" s="649"/>
      <c r="NOY38" s="649"/>
      <c r="NOZ38" s="649"/>
      <c r="NPA38" s="649"/>
      <c r="NPB38" s="649"/>
      <c r="NPC38" s="649"/>
      <c r="NPD38" s="649"/>
      <c r="NPE38" s="649"/>
      <c r="NPF38" s="649"/>
      <c r="NPG38" s="649"/>
      <c r="NPH38" s="649"/>
      <c r="NPI38" s="649"/>
      <c r="NPJ38" s="649"/>
      <c r="NPK38" s="649"/>
      <c r="NPL38" s="649"/>
      <c r="NPM38" s="649"/>
      <c r="NPN38" s="649"/>
      <c r="NPO38" s="649"/>
      <c r="NPP38" s="649"/>
      <c r="NPQ38" s="649"/>
      <c r="NPR38" s="649"/>
      <c r="NPS38" s="649"/>
      <c r="NPT38" s="649"/>
      <c r="NPU38" s="649"/>
      <c r="NPV38" s="649"/>
      <c r="NPW38" s="649"/>
      <c r="NPX38" s="649"/>
      <c r="NPY38" s="649"/>
      <c r="NPZ38" s="649"/>
      <c r="NQA38" s="649"/>
      <c r="NQB38" s="649"/>
      <c r="NQC38" s="649"/>
      <c r="NQD38" s="649"/>
      <c r="NQE38" s="649"/>
      <c r="NQF38" s="649"/>
      <c r="NQG38" s="649"/>
      <c r="NQH38" s="649"/>
      <c r="NQI38" s="649"/>
      <c r="NQJ38" s="649"/>
      <c r="NQK38" s="649"/>
      <c r="NQL38" s="649"/>
      <c r="NQM38" s="649"/>
      <c r="NQN38" s="649"/>
      <c r="NQO38" s="649"/>
      <c r="NQP38" s="649"/>
      <c r="NQQ38" s="649"/>
      <c r="NQR38" s="649"/>
      <c r="NQS38" s="649"/>
      <c r="NQT38" s="649"/>
      <c r="NQU38" s="649"/>
      <c r="NQV38" s="649"/>
      <c r="NQW38" s="649"/>
      <c r="NQX38" s="649"/>
      <c r="NQY38" s="649"/>
      <c r="NQZ38" s="649"/>
      <c r="NRA38" s="649"/>
      <c r="NRB38" s="649"/>
      <c r="NRC38" s="649"/>
      <c r="NRD38" s="649"/>
      <c r="NRE38" s="649"/>
      <c r="NRF38" s="649"/>
      <c r="NRG38" s="649"/>
      <c r="NRH38" s="649"/>
      <c r="NRI38" s="649"/>
      <c r="NRJ38" s="649"/>
      <c r="NRK38" s="649"/>
      <c r="NRL38" s="649"/>
      <c r="NRM38" s="649"/>
      <c r="NRN38" s="649"/>
      <c r="NRO38" s="649"/>
      <c r="NRP38" s="649"/>
      <c r="NRQ38" s="649"/>
      <c r="NRR38" s="649"/>
      <c r="NRS38" s="649"/>
      <c r="NRT38" s="649"/>
      <c r="NRU38" s="649"/>
      <c r="NRV38" s="649"/>
      <c r="NRW38" s="649"/>
      <c r="NRX38" s="649"/>
      <c r="NRY38" s="649"/>
      <c r="NRZ38" s="649"/>
      <c r="NSA38" s="649"/>
      <c r="NSB38" s="649"/>
      <c r="NSC38" s="649"/>
      <c r="NSD38" s="649"/>
      <c r="NSE38" s="649"/>
      <c r="NSF38" s="649"/>
      <c r="NSG38" s="649"/>
      <c r="NSH38" s="649"/>
      <c r="NSI38" s="649"/>
      <c r="NSJ38" s="649"/>
      <c r="NSK38" s="649"/>
      <c r="NSL38" s="649"/>
      <c r="NSM38" s="649"/>
      <c r="NSN38" s="649"/>
      <c r="NSO38" s="649"/>
      <c r="NSP38" s="649"/>
      <c r="NSQ38" s="649"/>
      <c r="NSR38" s="649"/>
      <c r="NSS38" s="649"/>
      <c r="NST38" s="649"/>
      <c r="NSU38" s="649"/>
      <c r="NSV38" s="649"/>
      <c r="NSW38" s="649"/>
      <c r="NSX38" s="649"/>
      <c r="NSY38" s="649"/>
      <c r="NSZ38" s="649"/>
      <c r="NTA38" s="649"/>
      <c r="NTB38" s="649"/>
      <c r="NTC38" s="649"/>
      <c r="NTD38" s="649"/>
      <c r="NTE38" s="649"/>
      <c r="NTF38" s="649"/>
      <c r="NTG38" s="649"/>
      <c r="NTH38" s="649"/>
      <c r="NTI38" s="649"/>
      <c r="NTJ38" s="649"/>
      <c r="NTK38" s="649"/>
      <c r="NTL38" s="649"/>
      <c r="NTM38" s="649"/>
      <c r="NTN38" s="649"/>
      <c r="NTO38" s="649"/>
      <c r="NTP38" s="649"/>
      <c r="NTQ38" s="649"/>
      <c r="NTR38" s="649"/>
      <c r="NTS38" s="649"/>
      <c r="NTT38" s="649"/>
      <c r="NTU38" s="649"/>
      <c r="NTV38" s="649"/>
      <c r="NTW38" s="649"/>
      <c r="NTX38" s="649"/>
      <c r="NTY38" s="649"/>
      <c r="NTZ38" s="649"/>
      <c r="NUA38" s="649"/>
      <c r="NUB38" s="649"/>
      <c r="NUC38" s="649"/>
      <c r="NUD38" s="649"/>
      <c r="NUE38" s="649"/>
      <c r="NUF38" s="649"/>
      <c r="NUG38" s="649"/>
      <c r="NUH38" s="649"/>
      <c r="NUI38" s="649"/>
      <c r="NUJ38" s="649"/>
      <c r="NUK38" s="649"/>
      <c r="NUL38" s="649"/>
      <c r="NUM38" s="649"/>
      <c r="NUN38" s="649"/>
      <c r="NUO38" s="649"/>
      <c r="NUP38" s="649"/>
      <c r="NUQ38" s="649"/>
      <c r="NUR38" s="649"/>
      <c r="NUS38" s="649"/>
      <c r="NUT38" s="649"/>
      <c r="NUU38" s="649"/>
      <c r="NUV38" s="649"/>
      <c r="NUW38" s="649"/>
      <c r="NUX38" s="649"/>
      <c r="NUY38" s="649"/>
      <c r="NUZ38" s="649"/>
      <c r="NVA38" s="649"/>
      <c r="NVB38" s="649"/>
      <c r="NVC38" s="649"/>
      <c r="NVD38" s="649"/>
      <c r="NVE38" s="649"/>
      <c r="NVF38" s="649"/>
      <c r="NVG38" s="649"/>
      <c r="NVH38" s="649"/>
      <c r="NVI38" s="649"/>
      <c r="NVJ38" s="649"/>
      <c r="NVK38" s="649"/>
      <c r="NVL38" s="649"/>
      <c r="NVM38" s="649"/>
      <c r="NVN38" s="649"/>
      <c r="NVO38" s="649"/>
      <c r="NVP38" s="649"/>
      <c r="NVQ38" s="649"/>
      <c r="NVR38" s="649"/>
      <c r="NVS38" s="649"/>
      <c r="NVT38" s="649"/>
      <c r="NVU38" s="649"/>
      <c r="NVV38" s="649"/>
      <c r="NVW38" s="649"/>
      <c r="NVX38" s="649"/>
      <c r="NVY38" s="649"/>
      <c r="NVZ38" s="649"/>
      <c r="NWA38" s="649"/>
      <c r="NWB38" s="649"/>
      <c r="NWC38" s="649"/>
      <c r="NWD38" s="649"/>
      <c r="NWE38" s="649"/>
      <c r="NWF38" s="649"/>
      <c r="NWG38" s="649"/>
      <c r="NWH38" s="649"/>
      <c r="NWI38" s="649"/>
      <c r="NWJ38" s="649"/>
      <c r="NWK38" s="649"/>
      <c r="NWL38" s="649"/>
      <c r="NWM38" s="649"/>
      <c r="NWN38" s="649"/>
      <c r="NWO38" s="649"/>
      <c r="NWP38" s="649"/>
      <c r="NWQ38" s="649"/>
      <c r="NWR38" s="649"/>
      <c r="NWS38" s="649"/>
      <c r="NWT38" s="649"/>
      <c r="NWU38" s="649"/>
      <c r="NWV38" s="649"/>
      <c r="NWW38" s="649"/>
      <c r="NWX38" s="649"/>
      <c r="NWY38" s="649"/>
      <c r="NWZ38" s="649"/>
      <c r="NXA38" s="649"/>
      <c r="NXB38" s="649"/>
      <c r="NXC38" s="649"/>
      <c r="NXD38" s="649"/>
      <c r="NXE38" s="649"/>
      <c r="NXF38" s="649"/>
      <c r="NXG38" s="649"/>
      <c r="NXH38" s="649"/>
      <c r="NXI38" s="649"/>
      <c r="NXJ38" s="649"/>
      <c r="NXK38" s="649"/>
      <c r="NXL38" s="649"/>
      <c r="NXM38" s="649"/>
      <c r="NXN38" s="649"/>
      <c r="NXO38" s="649"/>
      <c r="NXP38" s="649"/>
      <c r="NXQ38" s="649"/>
      <c r="NXR38" s="649"/>
      <c r="NXS38" s="649"/>
      <c r="NXT38" s="649"/>
      <c r="NXU38" s="649"/>
      <c r="NXV38" s="649"/>
      <c r="NXW38" s="649"/>
      <c r="NXX38" s="649"/>
      <c r="NXY38" s="649"/>
      <c r="NXZ38" s="649"/>
      <c r="NYA38" s="649"/>
      <c r="NYB38" s="649"/>
      <c r="NYC38" s="649"/>
      <c r="NYD38" s="649"/>
      <c r="NYE38" s="649"/>
      <c r="NYF38" s="649"/>
      <c r="NYG38" s="649"/>
      <c r="NYH38" s="649"/>
      <c r="NYI38" s="649"/>
      <c r="NYJ38" s="649"/>
      <c r="NYK38" s="649"/>
      <c r="NYL38" s="649"/>
      <c r="NYM38" s="649"/>
      <c r="NYN38" s="649"/>
      <c r="NYO38" s="649"/>
      <c r="NYP38" s="649"/>
      <c r="NYQ38" s="649"/>
      <c r="NYR38" s="649"/>
      <c r="NYS38" s="649"/>
      <c r="NYT38" s="649"/>
      <c r="NYU38" s="649"/>
      <c r="NYV38" s="649"/>
      <c r="NYW38" s="649"/>
      <c r="NYX38" s="649"/>
      <c r="NYY38" s="649"/>
      <c r="NYZ38" s="649"/>
      <c r="NZA38" s="649"/>
      <c r="NZB38" s="649"/>
      <c r="NZC38" s="649"/>
      <c r="NZD38" s="649"/>
      <c r="NZE38" s="649"/>
      <c r="NZF38" s="649"/>
      <c r="NZG38" s="649"/>
      <c r="NZH38" s="649"/>
      <c r="NZI38" s="649"/>
      <c r="NZJ38" s="649"/>
      <c r="NZK38" s="649"/>
      <c r="NZL38" s="649"/>
      <c r="NZM38" s="649"/>
      <c r="NZN38" s="649"/>
      <c r="NZO38" s="649"/>
      <c r="NZP38" s="649"/>
      <c r="NZQ38" s="649"/>
      <c r="NZR38" s="649"/>
      <c r="NZS38" s="649"/>
      <c r="NZT38" s="649"/>
      <c r="NZU38" s="649"/>
      <c r="NZV38" s="649"/>
      <c r="NZW38" s="649"/>
      <c r="NZX38" s="649"/>
      <c r="NZY38" s="649"/>
      <c r="NZZ38" s="649"/>
      <c r="OAA38" s="649"/>
      <c r="OAB38" s="649"/>
      <c r="OAC38" s="649"/>
      <c r="OAD38" s="649"/>
      <c r="OAE38" s="649"/>
      <c r="OAF38" s="649"/>
      <c r="OAG38" s="649"/>
      <c r="OAH38" s="649"/>
      <c r="OAI38" s="649"/>
      <c r="OAJ38" s="649"/>
      <c r="OAK38" s="649"/>
      <c r="OAL38" s="649"/>
      <c r="OAM38" s="649"/>
      <c r="OAN38" s="649"/>
      <c r="OAO38" s="649"/>
      <c r="OAP38" s="649"/>
      <c r="OAQ38" s="649"/>
      <c r="OAR38" s="649"/>
      <c r="OAS38" s="649"/>
      <c r="OAT38" s="649"/>
      <c r="OAU38" s="649"/>
      <c r="OAV38" s="649"/>
      <c r="OAW38" s="649"/>
      <c r="OAX38" s="649"/>
      <c r="OAY38" s="649"/>
      <c r="OAZ38" s="649"/>
      <c r="OBA38" s="649"/>
      <c r="OBB38" s="649"/>
      <c r="OBC38" s="649"/>
      <c r="OBD38" s="649"/>
      <c r="OBE38" s="649"/>
      <c r="OBF38" s="649"/>
      <c r="OBG38" s="649"/>
      <c r="OBH38" s="649"/>
      <c r="OBI38" s="649"/>
      <c r="OBJ38" s="649"/>
      <c r="OBK38" s="649"/>
      <c r="OBL38" s="649"/>
      <c r="OBM38" s="649"/>
      <c r="OBN38" s="649"/>
      <c r="OBO38" s="649"/>
      <c r="OBP38" s="649"/>
      <c r="OBQ38" s="649"/>
      <c r="OBR38" s="649"/>
      <c r="OBS38" s="649"/>
      <c r="OBT38" s="649"/>
      <c r="OBU38" s="649"/>
      <c r="OBV38" s="649"/>
      <c r="OBW38" s="649"/>
      <c r="OBX38" s="649"/>
      <c r="OBY38" s="649"/>
      <c r="OBZ38" s="649"/>
      <c r="OCA38" s="649"/>
      <c r="OCB38" s="649"/>
      <c r="OCC38" s="649"/>
      <c r="OCD38" s="649"/>
      <c r="OCE38" s="649"/>
      <c r="OCF38" s="649"/>
      <c r="OCG38" s="649"/>
      <c r="OCH38" s="649"/>
      <c r="OCI38" s="649"/>
      <c r="OCJ38" s="649"/>
      <c r="OCK38" s="649"/>
      <c r="OCL38" s="649"/>
      <c r="OCM38" s="649"/>
      <c r="OCN38" s="649"/>
      <c r="OCO38" s="649"/>
      <c r="OCP38" s="649"/>
      <c r="OCQ38" s="649"/>
      <c r="OCR38" s="649"/>
      <c r="OCS38" s="649"/>
      <c r="OCT38" s="649"/>
      <c r="OCU38" s="649"/>
      <c r="OCV38" s="649"/>
      <c r="OCW38" s="649"/>
      <c r="OCX38" s="649"/>
      <c r="OCY38" s="649"/>
      <c r="OCZ38" s="649"/>
      <c r="ODA38" s="649"/>
      <c r="ODB38" s="649"/>
      <c r="ODC38" s="649"/>
      <c r="ODD38" s="649"/>
      <c r="ODE38" s="649"/>
      <c r="ODF38" s="649"/>
      <c r="ODG38" s="649"/>
      <c r="ODH38" s="649"/>
      <c r="ODI38" s="649"/>
      <c r="ODJ38" s="649"/>
      <c r="ODK38" s="649"/>
      <c r="ODL38" s="649"/>
      <c r="ODM38" s="649"/>
      <c r="ODN38" s="649"/>
      <c r="ODO38" s="649"/>
      <c r="ODP38" s="649"/>
      <c r="ODQ38" s="649"/>
      <c r="ODR38" s="649"/>
      <c r="ODS38" s="649"/>
      <c r="ODT38" s="649"/>
      <c r="ODU38" s="649"/>
      <c r="ODV38" s="649"/>
      <c r="ODW38" s="649"/>
      <c r="ODX38" s="649"/>
      <c r="ODY38" s="649"/>
      <c r="ODZ38" s="649"/>
      <c r="OEA38" s="649"/>
      <c r="OEB38" s="649"/>
      <c r="OEC38" s="649"/>
      <c r="OED38" s="649"/>
      <c r="OEE38" s="649"/>
      <c r="OEF38" s="649"/>
      <c r="OEG38" s="649"/>
      <c r="OEH38" s="649"/>
      <c r="OEI38" s="649"/>
      <c r="OEJ38" s="649"/>
      <c r="OEK38" s="649"/>
      <c r="OEL38" s="649"/>
      <c r="OEM38" s="649"/>
      <c r="OEN38" s="649"/>
      <c r="OEO38" s="649"/>
      <c r="OEP38" s="649"/>
      <c r="OEQ38" s="649"/>
      <c r="OER38" s="649"/>
      <c r="OES38" s="649"/>
      <c r="OET38" s="649"/>
      <c r="OEU38" s="649"/>
      <c r="OEV38" s="649"/>
      <c r="OEW38" s="649"/>
      <c r="OEX38" s="649"/>
      <c r="OEY38" s="649"/>
      <c r="OEZ38" s="649"/>
      <c r="OFA38" s="649"/>
      <c r="OFB38" s="649"/>
      <c r="OFC38" s="649"/>
      <c r="OFD38" s="649"/>
      <c r="OFE38" s="649"/>
      <c r="OFF38" s="649"/>
      <c r="OFG38" s="649"/>
      <c r="OFH38" s="649"/>
      <c r="OFI38" s="649"/>
      <c r="OFJ38" s="649"/>
      <c r="OFK38" s="649"/>
      <c r="OFL38" s="649"/>
      <c r="OFM38" s="649"/>
      <c r="OFN38" s="649"/>
      <c r="OFO38" s="649"/>
      <c r="OFP38" s="649"/>
      <c r="OFQ38" s="649"/>
      <c r="OFR38" s="649"/>
      <c r="OFS38" s="649"/>
      <c r="OFT38" s="649"/>
      <c r="OFU38" s="649"/>
      <c r="OFV38" s="649"/>
      <c r="OFW38" s="649"/>
      <c r="OFX38" s="649"/>
      <c r="OFY38" s="649"/>
      <c r="OFZ38" s="649"/>
      <c r="OGA38" s="649"/>
      <c r="OGB38" s="649"/>
      <c r="OGC38" s="649"/>
      <c r="OGD38" s="649"/>
      <c r="OGE38" s="649"/>
      <c r="OGF38" s="649"/>
      <c r="OGG38" s="649"/>
      <c r="OGH38" s="649"/>
      <c r="OGI38" s="649"/>
      <c r="OGJ38" s="649"/>
      <c r="OGK38" s="649"/>
      <c r="OGL38" s="649"/>
      <c r="OGM38" s="649"/>
      <c r="OGN38" s="649"/>
      <c r="OGO38" s="649"/>
      <c r="OGP38" s="649"/>
      <c r="OGQ38" s="649"/>
      <c r="OGR38" s="649"/>
      <c r="OGS38" s="649"/>
      <c r="OGT38" s="649"/>
      <c r="OGU38" s="649"/>
      <c r="OGV38" s="649"/>
      <c r="OGW38" s="649"/>
      <c r="OGX38" s="649"/>
      <c r="OGY38" s="649"/>
      <c r="OGZ38" s="649"/>
      <c r="OHA38" s="649"/>
      <c r="OHB38" s="649"/>
      <c r="OHC38" s="649"/>
      <c r="OHD38" s="649"/>
      <c r="OHE38" s="649"/>
      <c r="OHF38" s="649"/>
      <c r="OHG38" s="649"/>
      <c r="OHH38" s="649"/>
      <c r="OHI38" s="649"/>
      <c r="OHJ38" s="649"/>
      <c r="OHK38" s="649"/>
      <c r="OHL38" s="649"/>
      <c r="OHM38" s="649"/>
      <c r="OHN38" s="649"/>
      <c r="OHO38" s="649"/>
      <c r="OHP38" s="649"/>
      <c r="OHQ38" s="649"/>
      <c r="OHR38" s="649"/>
      <c r="OHS38" s="649"/>
      <c r="OHT38" s="649"/>
      <c r="OHU38" s="649"/>
      <c r="OHV38" s="649"/>
      <c r="OHW38" s="649"/>
      <c r="OHX38" s="649"/>
      <c r="OHY38" s="649"/>
      <c r="OHZ38" s="649"/>
      <c r="OIA38" s="649"/>
      <c r="OIB38" s="649"/>
      <c r="OIC38" s="649"/>
      <c r="OID38" s="649"/>
      <c r="OIE38" s="649"/>
      <c r="OIF38" s="649"/>
      <c r="OIG38" s="649"/>
      <c r="OIH38" s="649"/>
      <c r="OII38" s="649"/>
      <c r="OIJ38" s="649"/>
      <c r="OIK38" s="649"/>
      <c r="OIL38" s="649"/>
      <c r="OIM38" s="649"/>
      <c r="OIN38" s="649"/>
      <c r="OIO38" s="649"/>
      <c r="OIP38" s="649"/>
      <c r="OIQ38" s="649"/>
      <c r="OIR38" s="649"/>
      <c r="OIS38" s="649"/>
      <c r="OIT38" s="649"/>
      <c r="OIU38" s="649"/>
      <c r="OIV38" s="649"/>
      <c r="OIW38" s="649"/>
      <c r="OIX38" s="649"/>
      <c r="OIY38" s="649"/>
      <c r="OIZ38" s="649"/>
      <c r="OJA38" s="649"/>
      <c r="OJB38" s="649"/>
      <c r="OJC38" s="649"/>
      <c r="OJD38" s="649"/>
      <c r="OJE38" s="649"/>
      <c r="OJF38" s="649"/>
      <c r="OJG38" s="649"/>
      <c r="OJH38" s="649"/>
      <c r="OJI38" s="649"/>
      <c r="OJJ38" s="649"/>
      <c r="OJK38" s="649"/>
      <c r="OJL38" s="649"/>
      <c r="OJM38" s="649"/>
      <c r="OJN38" s="649"/>
      <c r="OJO38" s="649"/>
      <c r="OJP38" s="649"/>
      <c r="OJQ38" s="649"/>
      <c r="OJR38" s="649"/>
      <c r="OJS38" s="649"/>
      <c r="OJT38" s="649"/>
      <c r="OJU38" s="649"/>
      <c r="OJV38" s="649"/>
      <c r="OJW38" s="649"/>
      <c r="OJX38" s="649"/>
      <c r="OJY38" s="649"/>
      <c r="OJZ38" s="649"/>
      <c r="OKA38" s="649"/>
      <c r="OKB38" s="649"/>
      <c r="OKC38" s="649"/>
      <c r="OKD38" s="649"/>
      <c r="OKE38" s="649"/>
      <c r="OKF38" s="649"/>
      <c r="OKG38" s="649"/>
      <c r="OKH38" s="649"/>
      <c r="OKI38" s="649"/>
      <c r="OKJ38" s="649"/>
      <c r="OKK38" s="649"/>
      <c r="OKL38" s="649"/>
      <c r="OKM38" s="649"/>
      <c r="OKN38" s="649"/>
      <c r="OKO38" s="649"/>
      <c r="OKP38" s="649"/>
      <c r="OKQ38" s="649"/>
      <c r="OKR38" s="649"/>
      <c r="OKS38" s="649"/>
      <c r="OKT38" s="649"/>
      <c r="OKU38" s="649"/>
      <c r="OKV38" s="649"/>
      <c r="OKW38" s="649"/>
      <c r="OKX38" s="649"/>
      <c r="OKY38" s="649"/>
      <c r="OKZ38" s="649"/>
      <c r="OLA38" s="649"/>
      <c r="OLB38" s="649"/>
      <c r="OLC38" s="649"/>
      <c r="OLD38" s="649"/>
      <c r="OLE38" s="649"/>
      <c r="OLF38" s="649"/>
      <c r="OLG38" s="649"/>
      <c r="OLH38" s="649"/>
      <c r="OLI38" s="649"/>
      <c r="OLJ38" s="649"/>
      <c r="OLK38" s="649"/>
      <c r="OLL38" s="649"/>
      <c r="OLM38" s="649"/>
      <c r="OLN38" s="649"/>
      <c r="OLO38" s="649"/>
      <c r="OLP38" s="649"/>
      <c r="OLQ38" s="649"/>
      <c r="OLR38" s="649"/>
      <c r="OLS38" s="649"/>
      <c r="OLT38" s="649"/>
      <c r="OLU38" s="649"/>
      <c r="OLV38" s="649"/>
      <c r="OLW38" s="649"/>
      <c r="OLX38" s="649"/>
      <c r="OLY38" s="649"/>
      <c r="OLZ38" s="649"/>
      <c r="OMA38" s="649"/>
      <c r="OMB38" s="649"/>
      <c r="OMC38" s="649"/>
      <c r="OMD38" s="649"/>
      <c r="OME38" s="649"/>
      <c r="OMF38" s="649"/>
      <c r="OMG38" s="649"/>
      <c r="OMH38" s="649"/>
      <c r="OMI38" s="649"/>
      <c r="OMJ38" s="649"/>
      <c r="OMK38" s="649"/>
      <c r="OML38" s="649"/>
      <c r="OMM38" s="649"/>
      <c r="OMN38" s="649"/>
      <c r="OMO38" s="649"/>
      <c r="OMP38" s="649"/>
      <c r="OMQ38" s="649"/>
      <c r="OMR38" s="649"/>
      <c r="OMS38" s="649"/>
      <c r="OMT38" s="649"/>
      <c r="OMU38" s="649"/>
      <c r="OMV38" s="649"/>
      <c r="OMW38" s="649"/>
      <c r="OMX38" s="649"/>
      <c r="OMY38" s="649"/>
      <c r="OMZ38" s="649"/>
      <c r="ONA38" s="649"/>
      <c r="ONB38" s="649"/>
      <c r="ONC38" s="649"/>
      <c r="OND38" s="649"/>
      <c r="ONE38" s="649"/>
      <c r="ONF38" s="649"/>
      <c r="ONG38" s="649"/>
      <c r="ONH38" s="649"/>
      <c r="ONI38" s="649"/>
      <c r="ONJ38" s="649"/>
      <c r="ONK38" s="649"/>
      <c r="ONL38" s="649"/>
      <c r="ONM38" s="649"/>
      <c r="ONN38" s="649"/>
      <c r="ONO38" s="649"/>
      <c r="ONP38" s="649"/>
      <c r="ONQ38" s="649"/>
      <c r="ONR38" s="649"/>
      <c r="ONS38" s="649"/>
      <c r="ONT38" s="649"/>
      <c r="ONU38" s="649"/>
      <c r="ONV38" s="649"/>
      <c r="ONW38" s="649"/>
      <c r="ONX38" s="649"/>
      <c r="ONY38" s="649"/>
      <c r="ONZ38" s="649"/>
      <c r="OOA38" s="649"/>
      <c r="OOB38" s="649"/>
      <c r="OOC38" s="649"/>
      <c r="OOD38" s="649"/>
      <c r="OOE38" s="649"/>
      <c r="OOF38" s="649"/>
      <c r="OOG38" s="649"/>
      <c r="OOH38" s="649"/>
      <c r="OOI38" s="649"/>
      <c r="OOJ38" s="649"/>
      <c r="OOK38" s="649"/>
      <c r="OOL38" s="649"/>
      <c r="OOM38" s="649"/>
      <c r="OON38" s="649"/>
      <c r="OOO38" s="649"/>
      <c r="OOP38" s="649"/>
      <c r="OOQ38" s="649"/>
      <c r="OOR38" s="649"/>
      <c r="OOS38" s="649"/>
      <c r="OOT38" s="649"/>
      <c r="OOU38" s="649"/>
      <c r="OOV38" s="649"/>
      <c r="OOW38" s="649"/>
      <c r="OOX38" s="649"/>
      <c r="OOY38" s="649"/>
      <c r="OOZ38" s="649"/>
      <c r="OPA38" s="649"/>
      <c r="OPB38" s="649"/>
      <c r="OPC38" s="649"/>
      <c r="OPD38" s="649"/>
      <c r="OPE38" s="649"/>
      <c r="OPF38" s="649"/>
      <c r="OPG38" s="649"/>
      <c r="OPH38" s="649"/>
      <c r="OPI38" s="649"/>
      <c r="OPJ38" s="649"/>
      <c r="OPK38" s="649"/>
      <c r="OPL38" s="649"/>
      <c r="OPM38" s="649"/>
      <c r="OPN38" s="649"/>
      <c r="OPO38" s="649"/>
      <c r="OPP38" s="649"/>
      <c r="OPQ38" s="649"/>
      <c r="OPR38" s="649"/>
      <c r="OPS38" s="649"/>
      <c r="OPT38" s="649"/>
      <c r="OPU38" s="649"/>
      <c r="OPV38" s="649"/>
      <c r="OPW38" s="649"/>
      <c r="OPX38" s="649"/>
      <c r="OPY38" s="649"/>
      <c r="OPZ38" s="649"/>
      <c r="OQA38" s="649"/>
      <c r="OQB38" s="649"/>
      <c r="OQC38" s="649"/>
      <c r="OQD38" s="649"/>
      <c r="OQE38" s="649"/>
      <c r="OQF38" s="649"/>
      <c r="OQG38" s="649"/>
      <c r="OQH38" s="649"/>
      <c r="OQI38" s="649"/>
      <c r="OQJ38" s="649"/>
      <c r="OQK38" s="649"/>
      <c r="OQL38" s="649"/>
      <c r="OQM38" s="649"/>
      <c r="OQN38" s="649"/>
      <c r="OQO38" s="649"/>
      <c r="OQP38" s="649"/>
      <c r="OQQ38" s="649"/>
      <c r="OQR38" s="649"/>
      <c r="OQS38" s="649"/>
      <c r="OQT38" s="649"/>
      <c r="OQU38" s="649"/>
      <c r="OQV38" s="649"/>
      <c r="OQW38" s="649"/>
      <c r="OQX38" s="649"/>
      <c r="OQY38" s="649"/>
      <c r="OQZ38" s="649"/>
      <c r="ORA38" s="649"/>
      <c r="ORB38" s="649"/>
      <c r="ORC38" s="649"/>
      <c r="ORD38" s="649"/>
      <c r="ORE38" s="649"/>
      <c r="ORF38" s="649"/>
      <c r="ORG38" s="649"/>
      <c r="ORH38" s="649"/>
      <c r="ORI38" s="649"/>
      <c r="ORJ38" s="649"/>
      <c r="ORK38" s="649"/>
      <c r="ORL38" s="649"/>
      <c r="ORM38" s="649"/>
      <c r="ORN38" s="649"/>
      <c r="ORO38" s="649"/>
      <c r="ORP38" s="649"/>
      <c r="ORQ38" s="649"/>
      <c r="ORR38" s="649"/>
      <c r="ORS38" s="649"/>
      <c r="ORT38" s="649"/>
      <c r="ORU38" s="649"/>
      <c r="ORV38" s="649"/>
      <c r="ORW38" s="649"/>
      <c r="ORX38" s="649"/>
      <c r="ORY38" s="649"/>
      <c r="ORZ38" s="649"/>
      <c r="OSA38" s="649"/>
      <c r="OSB38" s="649"/>
      <c r="OSC38" s="649"/>
      <c r="OSD38" s="649"/>
      <c r="OSE38" s="649"/>
      <c r="OSF38" s="649"/>
      <c r="OSG38" s="649"/>
      <c r="OSH38" s="649"/>
      <c r="OSI38" s="649"/>
      <c r="OSJ38" s="649"/>
      <c r="OSK38" s="649"/>
      <c r="OSL38" s="649"/>
      <c r="OSM38" s="649"/>
      <c r="OSN38" s="649"/>
      <c r="OSO38" s="649"/>
      <c r="OSP38" s="649"/>
      <c r="OSQ38" s="649"/>
      <c r="OSR38" s="649"/>
      <c r="OSS38" s="649"/>
      <c r="OST38" s="649"/>
      <c r="OSU38" s="649"/>
      <c r="OSV38" s="649"/>
      <c r="OSW38" s="649"/>
      <c r="OSX38" s="649"/>
      <c r="OSY38" s="649"/>
      <c r="OSZ38" s="649"/>
      <c r="OTA38" s="649"/>
      <c r="OTB38" s="649"/>
      <c r="OTC38" s="649"/>
      <c r="OTD38" s="649"/>
      <c r="OTE38" s="649"/>
      <c r="OTF38" s="649"/>
      <c r="OTG38" s="649"/>
      <c r="OTH38" s="649"/>
      <c r="OTI38" s="649"/>
      <c r="OTJ38" s="649"/>
      <c r="OTK38" s="649"/>
      <c r="OTL38" s="649"/>
      <c r="OTM38" s="649"/>
      <c r="OTN38" s="649"/>
      <c r="OTO38" s="649"/>
      <c r="OTP38" s="649"/>
      <c r="OTQ38" s="649"/>
      <c r="OTR38" s="649"/>
      <c r="OTS38" s="649"/>
      <c r="OTT38" s="649"/>
      <c r="OTU38" s="649"/>
      <c r="OTV38" s="649"/>
      <c r="OTW38" s="649"/>
      <c r="OTX38" s="649"/>
      <c r="OTY38" s="649"/>
      <c r="OTZ38" s="649"/>
      <c r="OUA38" s="649"/>
      <c r="OUB38" s="649"/>
      <c r="OUC38" s="649"/>
      <c r="OUD38" s="649"/>
      <c r="OUE38" s="649"/>
      <c r="OUF38" s="649"/>
      <c r="OUG38" s="649"/>
      <c r="OUH38" s="649"/>
      <c r="OUI38" s="649"/>
      <c r="OUJ38" s="649"/>
      <c r="OUK38" s="649"/>
      <c r="OUL38" s="649"/>
      <c r="OUM38" s="649"/>
      <c r="OUN38" s="649"/>
      <c r="OUO38" s="649"/>
      <c r="OUP38" s="649"/>
      <c r="OUQ38" s="649"/>
      <c r="OUR38" s="649"/>
      <c r="OUS38" s="649"/>
      <c r="OUT38" s="649"/>
      <c r="OUU38" s="649"/>
      <c r="OUV38" s="649"/>
      <c r="OUW38" s="649"/>
      <c r="OUX38" s="649"/>
      <c r="OUY38" s="649"/>
      <c r="OUZ38" s="649"/>
      <c r="OVA38" s="649"/>
      <c r="OVB38" s="649"/>
      <c r="OVC38" s="649"/>
      <c r="OVD38" s="649"/>
      <c r="OVE38" s="649"/>
      <c r="OVF38" s="649"/>
      <c r="OVG38" s="649"/>
      <c r="OVH38" s="649"/>
      <c r="OVI38" s="649"/>
      <c r="OVJ38" s="649"/>
      <c r="OVK38" s="649"/>
      <c r="OVL38" s="649"/>
      <c r="OVM38" s="649"/>
      <c r="OVN38" s="649"/>
      <c r="OVO38" s="649"/>
      <c r="OVP38" s="649"/>
      <c r="OVQ38" s="649"/>
      <c r="OVR38" s="649"/>
      <c r="OVS38" s="649"/>
      <c r="OVT38" s="649"/>
      <c r="OVU38" s="649"/>
      <c r="OVV38" s="649"/>
      <c r="OVW38" s="649"/>
      <c r="OVX38" s="649"/>
      <c r="OVY38" s="649"/>
      <c r="OVZ38" s="649"/>
      <c r="OWA38" s="649"/>
      <c r="OWB38" s="649"/>
      <c r="OWC38" s="649"/>
      <c r="OWD38" s="649"/>
      <c r="OWE38" s="649"/>
      <c r="OWF38" s="649"/>
      <c r="OWG38" s="649"/>
      <c r="OWH38" s="649"/>
      <c r="OWI38" s="649"/>
      <c r="OWJ38" s="649"/>
      <c r="OWK38" s="649"/>
      <c r="OWL38" s="649"/>
      <c r="OWM38" s="649"/>
      <c r="OWN38" s="649"/>
      <c r="OWO38" s="649"/>
      <c r="OWP38" s="649"/>
      <c r="OWQ38" s="649"/>
      <c r="OWR38" s="649"/>
      <c r="OWS38" s="649"/>
      <c r="OWT38" s="649"/>
      <c r="OWU38" s="649"/>
      <c r="OWV38" s="649"/>
      <c r="OWW38" s="649"/>
      <c r="OWX38" s="649"/>
      <c r="OWY38" s="649"/>
      <c r="OWZ38" s="649"/>
      <c r="OXA38" s="649"/>
      <c r="OXB38" s="649"/>
      <c r="OXC38" s="649"/>
      <c r="OXD38" s="649"/>
      <c r="OXE38" s="649"/>
      <c r="OXF38" s="649"/>
      <c r="OXG38" s="649"/>
      <c r="OXH38" s="649"/>
      <c r="OXI38" s="649"/>
      <c r="OXJ38" s="649"/>
      <c r="OXK38" s="649"/>
      <c r="OXL38" s="649"/>
      <c r="OXM38" s="649"/>
      <c r="OXN38" s="649"/>
      <c r="OXO38" s="649"/>
      <c r="OXP38" s="649"/>
      <c r="OXQ38" s="649"/>
      <c r="OXR38" s="649"/>
      <c r="OXS38" s="649"/>
      <c r="OXT38" s="649"/>
      <c r="OXU38" s="649"/>
      <c r="OXV38" s="649"/>
      <c r="OXW38" s="649"/>
      <c r="OXX38" s="649"/>
      <c r="OXY38" s="649"/>
      <c r="OXZ38" s="649"/>
      <c r="OYA38" s="649"/>
      <c r="OYB38" s="649"/>
      <c r="OYC38" s="649"/>
      <c r="OYD38" s="649"/>
      <c r="OYE38" s="649"/>
      <c r="OYF38" s="649"/>
      <c r="OYG38" s="649"/>
      <c r="OYH38" s="649"/>
      <c r="OYI38" s="649"/>
      <c r="OYJ38" s="649"/>
      <c r="OYK38" s="649"/>
      <c r="OYL38" s="649"/>
      <c r="OYM38" s="649"/>
      <c r="OYN38" s="649"/>
      <c r="OYO38" s="649"/>
      <c r="OYP38" s="649"/>
      <c r="OYQ38" s="649"/>
      <c r="OYR38" s="649"/>
      <c r="OYS38" s="649"/>
      <c r="OYT38" s="649"/>
      <c r="OYU38" s="649"/>
      <c r="OYV38" s="649"/>
      <c r="OYW38" s="649"/>
      <c r="OYX38" s="649"/>
      <c r="OYY38" s="649"/>
      <c r="OYZ38" s="649"/>
      <c r="OZA38" s="649"/>
      <c r="OZB38" s="649"/>
      <c r="OZC38" s="649"/>
      <c r="OZD38" s="649"/>
      <c r="OZE38" s="649"/>
      <c r="OZF38" s="649"/>
      <c r="OZG38" s="649"/>
      <c r="OZH38" s="649"/>
      <c r="OZI38" s="649"/>
      <c r="OZJ38" s="649"/>
      <c r="OZK38" s="649"/>
      <c r="OZL38" s="649"/>
      <c r="OZM38" s="649"/>
      <c r="OZN38" s="649"/>
      <c r="OZO38" s="649"/>
      <c r="OZP38" s="649"/>
      <c r="OZQ38" s="649"/>
      <c r="OZR38" s="649"/>
      <c r="OZS38" s="649"/>
      <c r="OZT38" s="649"/>
      <c r="OZU38" s="649"/>
      <c r="OZV38" s="649"/>
      <c r="OZW38" s="649"/>
      <c r="OZX38" s="649"/>
      <c r="OZY38" s="649"/>
      <c r="OZZ38" s="649"/>
      <c r="PAA38" s="649"/>
      <c r="PAB38" s="649"/>
      <c r="PAC38" s="649"/>
      <c r="PAD38" s="649"/>
      <c r="PAE38" s="649"/>
      <c r="PAF38" s="649"/>
      <c r="PAG38" s="649"/>
      <c r="PAH38" s="649"/>
      <c r="PAI38" s="649"/>
      <c r="PAJ38" s="649"/>
      <c r="PAK38" s="649"/>
      <c r="PAL38" s="649"/>
      <c r="PAM38" s="649"/>
      <c r="PAN38" s="649"/>
      <c r="PAO38" s="649"/>
      <c r="PAP38" s="649"/>
      <c r="PAQ38" s="649"/>
      <c r="PAR38" s="649"/>
      <c r="PAS38" s="649"/>
      <c r="PAT38" s="649"/>
      <c r="PAU38" s="649"/>
      <c r="PAV38" s="649"/>
      <c r="PAW38" s="649"/>
      <c r="PAX38" s="649"/>
      <c r="PAY38" s="649"/>
      <c r="PAZ38" s="649"/>
      <c r="PBA38" s="649"/>
      <c r="PBB38" s="649"/>
      <c r="PBC38" s="649"/>
      <c r="PBD38" s="649"/>
      <c r="PBE38" s="649"/>
      <c r="PBF38" s="649"/>
      <c r="PBG38" s="649"/>
      <c r="PBH38" s="649"/>
      <c r="PBI38" s="649"/>
      <c r="PBJ38" s="649"/>
      <c r="PBK38" s="649"/>
      <c r="PBL38" s="649"/>
      <c r="PBM38" s="649"/>
      <c r="PBN38" s="649"/>
      <c r="PBO38" s="649"/>
      <c r="PBP38" s="649"/>
      <c r="PBQ38" s="649"/>
      <c r="PBR38" s="649"/>
      <c r="PBS38" s="649"/>
      <c r="PBT38" s="649"/>
      <c r="PBU38" s="649"/>
      <c r="PBV38" s="649"/>
      <c r="PBW38" s="649"/>
      <c r="PBX38" s="649"/>
      <c r="PBY38" s="649"/>
      <c r="PBZ38" s="649"/>
      <c r="PCA38" s="649"/>
      <c r="PCB38" s="649"/>
      <c r="PCC38" s="649"/>
      <c r="PCD38" s="649"/>
      <c r="PCE38" s="649"/>
      <c r="PCF38" s="649"/>
      <c r="PCG38" s="649"/>
      <c r="PCH38" s="649"/>
      <c r="PCI38" s="649"/>
      <c r="PCJ38" s="649"/>
      <c r="PCK38" s="649"/>
      <c r="PCL38" s="649"/>
      <c r="PCM38" s="649"/>
      <c r="PCN38" s="649"/>
      <c r="PCO38" s="649"/>
      <c r="PCP38" s="649"/>
      <c r="PCQ38" s="649"/>
      <c r="PCR38" s="649"/>
      <c r="PCS38" s="649"/>
      <c r="PCT38" s="649"/>
      <c r="PCU38" s="649"/>
      <c r="PCV38" s="649"/>
      <c r="PCW38" s="649"/>
      <c r="PCX38" s="649"/>
      <c r="PCY38" s="649"/>
      <c r="PCZ38" s="649"/>
      <c r="PDA38" s="649"/>
      <c r="PDB38" s="649"/>
      <c r="PDC38" s="649"/>
      <c r="PDD38" s="649"/>
      <c r="PDE38" s="649"/>
      <c r="PDF38" s="649"/>
      <c r="PDG38" s="649"/>
      <c r="PDH38" s="649"/>
      <c r="PDI38" s="649"/>
      <c r="PDJ38" s="649"/>
      <c r="PDK38" s="649"/>
      <c r="PDL38" s="649"/>
      <c r="PDM38" s="649"/>
      <c r="PDN38" s="649"/>
      <c r="PDO38" s="649"/>
      <c r="PDP38" s="649"/>
      <c r="PDQ38" s="649"/>
      <c r="PDR38" s="649"/>
      <c r="PDS38" s="649"/>
      <c r="PDT38" s="649"/>
      <c r="PDU38" s="649"/>
      <c r="PDV38" s="649"/>
      <c r="PDW38" s="649"/>
      <c r="PDX38" s="649"/>
      <c r="PDY38" s="649"/>
      <c r="PDZ38" s="649"/>
      <c r="PEA38" s="649"/>
      <c r="PEB38" s="649"/>
      <c r="PEC38" s="649"/>
      <c r="PED38" s="649"/>
      <c r="PEE38" s="649"/>
      <c r="PEF38" s="649"/>
      <c r="PEG38" s="649"/>
      <c r="PEH38" s="649"/>
      <c r="PEI38" s="649"/>
      <c r="PEJ38" s="649"/>
      <c r="PEK38" s="649"/>
      <c r="PEL38" s="649"/>
      <c r="PEM38" s="649"/>
      <c r="PEN38" s="649"/>
      <c r="PEO38" s="649"/>
      <c r="PEP38" s="649"/>
      <c r="PEQ38" s="649"/>
      <c r="PER38" s="649"/>
      <c r="PES38" s="649"/>
      <c r="PET38" s="649"/>
      <c r="PEU38" s="649"/>
      <c r="PEV38" s="649"/>
      <c r="PEW38" s="649"/>
      <c r="PEX38" s="649"/>
      <c r="PEY38" s="649"/>
      <c r="PEZ38" s="649"/>
      <c r="PFA38" s="649"/>
      <c r="PFB38" s="649"/>
      <c r="PFC38" s="649"/>
      <c r="PFD38" s="649"/>
      <c r="PFE38" s="649"/>
      <c r="PFF38" s="649"/>
      <c r="PFG38" s="649"/>
      <c r="PFH38" s="649"/>
      <c r="PFI38" s="649"/>
      <c r="PFJ38" s="649"/>
      <c r="PFK38" s="649"/>
      <c r="PFL38" s="649"/>
      <c r="PFM38" s="649"/>
      <c r="PFN38" s="649"/>
      <c r="PFO38" s="649"/>
      <c r="PFP38" s="649"/>
      <c r="PFQ38" s="649"/>
      <c r="PFR38" s="649"/>
      <c r="PFS38" s="649"/>
      <c r="PFT38" s="649"/>
      <c r="PFU38" s="649"/>
      <c r="PFV38" s="649"/>
      <c r="PFW38" s="649"/>
      <c r="PFX38" s="649"/>
      <c r="PFY38" s="649"/>
      <c r="PFZ38" s="649"/>
      <c r="PGA38" s="649"/>
      <c r="PGB38" s="649"/>
      <c r="PGC38" s="649"/>
      <c r="PGD38" s="649"/>
      <c r="PGE38" s="649"/>
      <c r="PGF38" s="649"/>
      <c r="PGG38" s="649"/>
      <c r="PGH38" s="649"/>
      <c r="PGI38" s="649"/>
      <c r="PGJ38" s="649"/>
      <c r="PGK38" s="649"/>
      <c r="PGL38" s="649"/>
      <c r="PGM38" s="649"/>
      <c r="PGN38" s="649"/>
      <c r="PGO38" s="649"/>
      <c r="PGP38" s="649"/>
      <c r="PGQ38" s="649"/>
      <c r="PGR38" s="649"/>
      <c r="PGS38" s="649"/>
      <c r="PGT38" s="649"/>
      <c r="PGU38" s="649"/>
      <c r="PGV38" s="649"/>
      <c r="PGW38" s="649"/>
      <c r="PGX38" s="649"/>
      <c r="PGY38" s="649"/>
      <c r="PGZ38" s="649"/>
      <c r="PHA38" s="649"/>
      <c r="PHB38" s="649"/>
      <c r="PHC38" s="649"/>
      <c r="PHD38" s="649"/>
      <c r="PHE38" s="649"/>
      <c r="PHF38" s="649"/>
      <c r="PHG38" s="649"/>
      <c r="PHH38" s="649"/>
      <c r="PHI38" s="649"/>
      <c r="PHJ38" s="649"/>
      <c r="PHK38" s="649"/>
      <c r="PHL38" s="649"/>
      <c r="PHM38" s="649"/>
      <c r="PHN38" s="649"/>
      <c r="PHO38" s="649"/>
      <c r="PHP38" s="649"/>
      <c r="PHQ38" s="649"/>
      <c r="PHR38" s="649"/>
      <c r="PHS38" s="649"/>
      <c r="PHT38" s="649"/>
      <c r="PHU38" s="649"/>
      <c r="PHV38" s="649"/>
      <c r="PHW38" s="649"/>
      <c r="PHX38" s="649"/>
      <c r="PHY38" s="649"/>
      <c r="PHZ38" s="649"/>
      <c r="PIA38" s="649"/>
      <c r="PIB38" s="649"/>
      <c r="PIC38" s="649"/>
      <c r="PID38" s="649"/>
      <c r="PIE38" s="649"/>
      <c r="PIF38" s="649"/>
      <c r="PIG38" s="649"/>
      <c r="PIH38" s="649"/>
      <c r="PII38" s="649"/>
      <c r="PIJ38" s="649"/>
      <c r="PIK38" s="649"/>
      <c r="PIL38" s="649"/>
      <c r="PIM38" s="649"/>
      <c r="PIN38" s="649"/>
      <c r="PIO38" s="649"/>
      <c r="PIP38" s="649"/>
      <c r="PIQ38" s="649"/>
      <c r="PIR38" s="649"/>
      <c r="PIS38" s="649"/>
      <c r="PIT38" s="649"/>
      <c r="PIU38" s="649"/>
      <c r="PIV38" s="649"/>
      <c r="PIW38" s="649"/>
      <c r="PIX38" s="649"/>
      <c r="PIY38" s="649"/>
      <c r="PIZ38" s="649"/>
      <c r="PJA38" s="649"/>
      <c r="PJB38" s="649"/>
      <c r="PJC38" s="649"/>
      <c r="PJD38" s="649"/>
      <c r="PJE38" s="649"/>
      <c r="PJF38" s="649"/>
      <c r="PJG38" s="649"/>
      <c r="PJH38" s="649"/>
      <c r="PJI38" s="649"/>
      <c r="PJJ38" s="649"/>
      <c r="PJK38" s="649"/>
      <c r="PJL38" s="649"/>
      <c r="PJM38" s="649"/>
      <c r="PJN38" s="649"/>
      <c r="PJO38" s="649"/>
      <c r="PJP38" s="649"/>
      <c r="PJQ38" s="649"/>
      <c r="PJR38" s="649"/>
      <c r="PJS38" s="649"/>
      <c r="PJT38" s="649"/>
      <c r="PJU38" s="649"/>
      <c r="PJV38" s="649"/>
      <c r="PJW38" s="649"/>
      <c r="PJX38" s="649"/>
      <c r="PJY38" s="649"/>
      <c r="PJZ38" s="649"/>
      <c r="PKA38" s="649"/>
      <c r="PKB38" s="649"/>
      <c r="PKC38" s="649"/>
      <c r="PKD38" s="649"/>
      <c r="PKE38" s="649"/>
      <c r="PKF38" s="649"/>
      <c r="PKG38" s="649"/>
      <c r="PKH38" s="649"/>
      <c r="PKI38" s="649"/>
      <c r="PKJ38" s="649"/>
      <c r="PKK38" s="649"/>
      <c r="PKL38" s="649"/>
      <c r="PKM38" s="649"/>
      <c r="PKN38" s="649"/>
      <c r="PKO38" s="649"/>
      <c r="PKP38" s="649"/>
      <c r="PKQ38" s="649"/>
      <c r="PKR38" s="649"/>
      <c r="PKS38" s="649"/>
      <c r="PKT38" s="649"/>
      <c r="PKU38" s="649"/>
      <c r="PKV38" s="649"/>
      <c r="PKW38" s="649"/>
      <c r="PKX38" s="649"/>
      <c r="PKY38" s="649"/>
      <c r="PKZ38" s="649"/>
      <c r="PLA38" s="649"/>
      <c r="PLB38" s="649"/>
      <c r="PLC38" s="649"/>
      <c r="PLD38" s="649"/>
      <c r="PLE38" s="649"/>
      <c r="PLF38" s="649"/>
      <c r="PLG38" s="649"/>
      <c r="PLH38" s="649"/>
      <c r="PLI38" s="649"/>
      <c r="PLJ38" s="649"/>
      <c r="PLK38" s="649"/>
      <c r="PLL38" s="649"/>
      <c r="PLM38" s="649"/>
      <c r="PLN38" s="649"/>
      <c r="PLO38" s="649"/>
      <c r="PLP38" s="649"/>
      <c r="PLQ38" s="649"/>
      <c r="PLR38" s="649"/>
      <c r="PLS38" s="649"/>
      <c r="PLT38" s="649"/>
      <c r="PLU38" s="649"/>
      <c r="PLV38" s="649"/>
      <c r="PLW38" s="649"/>
      <c r="PLX38" s="649"/>
      <c r="PLY38" s="649"/>
      <c r="PLZ38" s="649"/>
      <c r="PMA38" s="649"/>
      <c r="PMB38" s="649"/>
      <c r="PMC38" s="649"/>
      <c r="PMD38" s="649"/>
      <c r="PME38" s="649"/>
      <c r="PMF38" s="649"/>
      <c r="PMG38" s="649"/>
      <c r="PMH38" s="649"/>
      <c r="PMI38" s="649"/>
      <c r="PMJ38" s="649"/>
      <c r="PMK38" s="649"/>
      <c r="PML38" s="649"/>
      <c r="PMM38" s="649"/>
      <c r="PMN38" s="649"/>
      <c r="PMO38" s="649"/>
      <c r="PMP38" s="649"/>
      <c r="PMQ38" s="649"/>
      <c r="PMR38" s="649"/>
      <c r="PMS38" s="649"/>
      <c r="PMT38" s="649"/>
      <c r="PMU38" s="649"/>
      <c r="PMV38" s="649"/>
      <c r="PMW38" s="649"/>
      <c r="PMX38" s="649"/>
      <c r="PMY38" s="649"/>
      <c r="PMZ38" s="649"/>
      <c r="PNA38" s="649"/>
      <c r="PNB38" s="649"/>
      <c r="PNC38" s="649"/>
      <c r="PND38" s="649"/>
      <c r="PNE38" s="649"/>
      <c r="PNF38" s="649"/>
      <c r="PNG38" s="649"/>
      <c r="PNH38" s="649"/>
      <c r="PNI38" s="649"/>
      <c r="PNJ38" s="649"/>
      <c r="PNK38" s="649"/>
      <c r="PNL38" s="649"/>
      <c r="PNM38" s="649"/>
      <c r="PNN38" s="649"/>
      <c r="PNO38" s="649"/>
      <c r="PNP38" s="649"/>
      <c r="PNQ38" s="649"/>
      <c r="PNR38" s="649"/>
      <c r="PNS38" s="649"/>
      <c r="PNT38" s="649"/>
      <c r="PNU38" s="649"/>
      <c r="PNV38" s="649"/>
      <c r="PNW38" s="649"/>
      <c r="PNX38" s="649"/>
      <c r="PNY38" s="649"/>
      <c r="PNZ38" s="649"/>
      <c r="POA38" s="649"/>
      <c r="POB38" s="649"/>
      <c r="POC38" s="649"/>
      <c r="POD38" s="649"/>
      <c r="POE38" s="649"/>
      <c r="POF38" s="649"/>
      <c r="POG38" s="649"/>
      <c r="POH38" s="649"/>
      <c r="POI38" s="649"/>
      <c r="POJ38" s="649"/>
      <c r="POK38" s="649"/>
      <c r="POL38" s="649"/>
      <c r="POM38" s="649"/>
      <c r="PON38" s="649"/>
      <c r="POO38" s="649"/>
      <c r="POP38" s="649"/>
      <c r="POQ38" s="649"/>
      <c r="POR38" s="649"/>
      <c r="POS38" s="649"/>
      <c r="POT38" s="649"/>
      <c r="POU38" s="649"/>
      <c r="POV38" s="649"/>
      <c r="POW38" s="649"/>
      <c r="POX38" s="649"/>
      <c r="POY38" s="649"/>
      <c r="POZ38" s="649"/>
      <c r="PPA38" s="649"/>
      <c r="PPB38" s="649"/>
      <c r="PPC38" s="649"/>
      <c r="PPD38" s="649"/>
      <c r="PPE38" s="649"/>
      <c r="PPF38" s="649"/>
      <c r="PPG38" s="649"/>
      <c r="PPH38" s="649"/>
      <c r="PPI38" s="649"/>
      <c r="PPJ38" s="649"/>
      <c r="PPK38" s="649"/>
      <c r="PPL38" s="649"/>
      <c r="PPM38" s="649"/>
      <c r="PPN38" s="649"/>
      <c r="PPO38" s="649"/>
      <c r="PPP38" s="649"/>
      <c r="PPQ38" s="649"/>
      <c r="PPR38" s="649"/>
      <c r="PPS38" s="649"/>
      <c r="PPT38" s="649"/>
      <c r="PPU38" s="649"/>
      <c r="PPV38" s="649"/>
      <c r="PPW38" s="649"/>
      <c r="PPX38" s="649"/>
      <c r="PPY38" s="649"/>
      <c r="PPZ38" s="649"/>
      <c r="PQA38" s="649"/>
      <c r="PQB38" s="649"/>
      <c r="PQC38" s="649"/>
      <c r="PQD38" s="649"/>
      <c r="PQE38" s="649"/>
      <c r="PQF38" s="649"/>
      <c r="PQG38" s="649"/>
      <c r="PQH38" s="649"/>
      <c r="PQI38" s="649"/>
      <c r="PQJ38" s="649"/>
      <c r="PQK38" s="649"/>
      <c r="PQL38" s="649"/>
      <c r="PQM38" s="649"/>
      <c r="PQN38" s="649"/>
      <c r="PQO38" s="649"/>
      <c r="PQP38" s="649"/>
      <c r="PQQ38" s="649"/>
      <c r="PQR38" s="649"/>
      <c r="PQS38" s="649"/>
      <c r="PQT38" s="649"/>
      <c r="PQU38" s="649"/>
      <c r="PQV38" s="649"/>
      <c r="PQW38" s="649"/>
      <c r="PQX38" s="649"/>
      <c r="PQY38" s="649"/>
      <c r="PQZ38" s="649"/>
      <c r="PRA38" s="649"/>
      <c r="PRB38" s="649"/>
      <c r="PRC38" s="649"/>
      <c r="PRD38" s="649"/>
      <c r="PRE38" s="649"/>
      <c r="PRF38" s="649"/>
      <c r="PRG38" s="649"/>
      <c r="PRH38" s="649"/>
      <c r="PRI38" s="649"/>
      <c r="PRJ38" s="649"/>
      <c r="PRK38" s="649"/>
      <c r="PRL38" s="649"/>
      <c r="PRM38" s="649"/>
      <c r="PRN38" s="649"/>
      <c r="PRO38" s="649"/>
      <c r="PRP38" s="649"/>
      <c r="PRQ38" s="649"/>
      <c r="PRR38" s="649"/>
      <c r="PRS38" s="649"/>
      <c r="PRT38" s="649"/>
      <c r="PRU38" s="649"/>
      <c r="PRV38" s="649"/>
      <c r="PRW38" s="649"/>
      <c r="PRX38" s="649"/>
      <c r="PRY38" s="649"/>
      <c r="PRZ38" s="649"/>
      <c r="PSA38" s="649"/>
      <c r="PSB38" s="649"/>
      <c r="PSC38" s="649"/>
      <c r="PSD38" s="649"/>
      <c r="PSE38" s="649"/>
      <c r="PSF38" s="649"/>
      <c r="PSG38" s="649"/>
      <c r="PSH38" s="649"/>
      <c r="PSI38" s="649"/>
      <c r="PSJ38" s="649"/>
      <c r="PSK38" s="649"/>
      <c r="PSL38" s="649"/>
      <c r="PSM38" s="649"/>
      <c r="PSN38" s="649"/>
      <c r="PSO38" s="649"/>
      <c r="PSP38" s="649"/>
      <c r="PSQ38" s="649"/>
      <c r="PSR38" s="649"/>
      <c r="PSS38" s="649"/>
      <c r="PST38" s="649"/>
      <c r="PSU38" s="649"/>
      <c r="PSV38" s="649"/>
      <c r="PSW38" s="649"/>
      <c r="PSX38" s="649"/>
      <c r="PSY38" s="649"/>
      <c r="PSZ38" s="649"/>
      <c r="PTA38" s="649"/>
      <c r="PTB38" s="649"/>
      <c r="PTC38" s="649"/>
      <c r="PTD38" s="649"/>
      <c r="PTE38" s="649"/>
      <c r="PTF38" s="649"/>
      <c r="PTG38" s="649"/>
      <c r="PTH38" s="649"/>
      <c r="PTI38" s="649"/>
      <c r="PTJ38" s="649"/>
      <c r="PTK38" s="649"/>
      <c r="PTL38" s="649"/>
      <c r="PTM38" s="649"/>
      <c r="PTN38" s="649"/>
      <c r="PTO38" s="649"/>
      <c r="PTP38" s="649"/>
      <c r="PTQ38" s="649"/>
      <c r="PTR38" s="649"/>
      <c r="PTS38" s="649"/>
      <c r="PTT38" s="649"/>
      <c r="PTU38" s="649"/>
      <c r="PTV38" s="649"/>
      <c r="PTW38" s="649"/>
      <c r="PTX38" s="649"/>
      <c r="PTY38" s="649"/>
      <c r="PTZ38" s="649"/>
      <c r="PUA38" s="649"/>
      <c r="PUB38" s="649"/>
      <c r="PUC38" s="649"/>
      <c r="PUD38" s="649"/>
      <c r="PUE38" s="649"/>
      <c r="PUF38" s="649"/>
      <c r="PUG38" s="649"/>
      <c r="PUH38" s="649"/>
      <c r="PUI38" s="649"/>
      <c r="PUJ38" s="649"/>
      <c r="PUK38" s="649"/>
      <c r="PUL38" s="649"/>
      <c r="PUM38" s="649"/>
      <c r="PUN38" s="649"/>
      <c r="PUO38" s="649"/>
      <c r="PUP38" s="649"/>
      <c r="PUQ38" s="649"/>
      <c r="PUR38" s="649"/>
      <c r="PUS38" s="649"/>
      <c r="PUT38" s="649"/>
      <c r="PUU38" s="649"/>
      <c r="PUV38" s="649"/>
      <c r="PUW38" s="649"/>
      <c r="PUX38" s="649"/>
      <c r="PUY38" s="649"/>
      <c r="PUZ38" s="649"/>
      <c r="PVA38" s="649"/>
      <c r="PVB38" s="649"/>
      <c r="PVC38" s="649"/>
      <c r="PVD38" s="649"/>
      <c r="PVE38" s="649"/>
      <c r="PVF38" s="649"/>
      <c r="PVG38" s="649"/>
      <c r="PVH38" s="649"/>
      <c r="PVI38" s="649"/>
      <c r="PVJ38" s="649"/>
      <c r="PVK38" s="649"/>
      <c r="PVL38" s="649"/>
      <c r="PVM38" s="649"/>
      <c r="PVN38" s="649"/>
      <c r="PVO38" s="649"/>
      <c r="PVP38" s="649"/>
      <c r="PVQ38" s="649"/>
      <c r="PVR38" s="649"/>
      <c r="PVS38" s="649"/>
      <c r="PVT38" s="649"/>
      <c r="PVU38" s="649"/>
      <c r="PVV38" s="649"/>
      <c r="PVW38" s="649"/>
      <c r="PVX38" s="649"/>
      <c r="PVY38" s="649"/>
      <c r="PVZ38" s="649"/>
      <c r="PWA38" s="649"/>
      <c r="PWB38" s="649"/>
      <c r="PWC38" s="649"/>
      <c r="PWD38" s="649"/>
      <c r="PWE38" s="649"/>
      <c r="PWF38" s="649"/>
      <c r="PWG38" s="649"/>
      <c r="PWH38" s="649"/>
      <c r="PWI38" s="649"/>
      <c r="PWJ38" s="649"/>
      <c r="PWK38" s="649"/>
      <c r="PWL38" s="649"/>
      <c r="PWM38" s="649"/>
      <c r="PWN38" s="649"/>
      <c r="PWO38" s="649"/>
      <c r="PWP38" s="649"/>
      <c r="PWQ38" s="649"/>
      <c r="PWR38" s="649"/>
      <c r="PWS38" s="649"/>
      <c r="PWT38" s="649"/>
      <c r="PWU38" s="649"/>
      <c r="PWV38" s="649"/>
      <c r="PWW38" s="649"/>
      <c r="PWX38" s="649"/>
      <c r="PWY38" s="649"/>
      <c r="PWZ38" s="649"/>
      <c r="PXA38" s="649"/>
      <c r="PXB38" s="649"/>
      <c r="PXC38" s="649"/>
      <c r="PXD38" s="649"/>
      <c r="PXE38" s="649"/>
      <c r="PXF38" s="649"/>
      <c r="PXG38" s="649"/>
      <c r="PXH38" s="649"/>
      <c r="PXI38" s="649"/>
      <c r="PXJ38" s="649"/>
      <c r="PXK38" s="649"/>
      <c r="PXL38" s="649"/>
      <c r="PXM38" s="649"/>
      <c r="PXN38" s="649"/>
      <c r="PXO38" s="649"/>
      <c r="PXP38" s="649"/>
      <c r="PXQ38" s="649"/>
      <c r="PXR38" s="649"/>
      <c r="PXS38" s="649"/>
      <c r="PXT38" s="649"/>
      <c r="PXU38" s="649"/>
      <c r="PXV38" s="649"/>
      <c r="PXW38" s="649"/>
      <c r="PXX38" s="649"/>
      <c r="PXY38" s="649"/>
      <c r="PXZ38" s="649"/>
      <c r="PYA38" s="649"/>
      <c r="PYB38" s="649"/>
      <c r="PYC38" s="649"/>
      <c r="PYD38" s="649"/>
      <c r="PYE38" s="649"/>
      <c r="PYF38" s="649"/>
      <c r="PYG38" s="649"/>
      <c r="PYH38" s="649"/>
      <c r="PYI38" s="649"/>
      <c r="PYJ38" s="649"/>
      <c r="PYK38" s="649"/>
      <c r="PYL38" s="649"/>
      <c r="PYM38" s="649"/>
      <c r="PYN38" s="649"/>
      <c r="PYO38" s="649"/>
      <c r="PYP38" s="649"/>
      <c r="PYQ38" s="649"/>
      <c r="PYR38" s="649"/>
      <c r="PYS38" s="649"/>
      <c r="PYT38" s="649"/>
      <c r="PYU38" s="649"/>
      <c r="PYV38" s="649"/>
      <c r="PYW38" s="649"/>
      <c r="PYX38" s="649"/>
      <c r="PYY38" s="649"/>
      <c r="PYZ38" s="649"/>
      <c r="PZA38" s="649"/>
      <c r="PZB38" s="649"/>
      <c r="PZC38" s="649"/>
      <c r="PZD38" s="649"/>
      <c r="PZE38" s="649"/>
      <c r="PZF38" s="649"/>
      <c r="PZG38" s="649"/>
      <c r="PZH38" s="649"/>
      <c r="PZI38" s="649"/>
      <c r="PZJ38" s="649"/>
      <c r="PZK38" s="649"/>
      <c r="PZL38" s="649"/>
      <c r="PZM38" s="649"/>
      <c r="PZN38" s="649"/>
      <c r="PZO38" s="649"/>
      <c r="PZP38" s="649"/>
      <c r="PZQ38" s="649"/>
      <c r="PZR38" s="649"/>
      <c r="PZS38" s="649"/>
      <c r="PZT38" s="649"/>
      <c r="PZU38" s="649"/>
      <c r="PZV38" s="649"/>
      <c r="PZW38" s="649"/>
      <c r="PZX38" s="649"/>
      <c r="PZY38" s="649"/>
      <c r="PZZ38" s="649"/>
      <c r="QAA38" s="649"/>
      <c r="QAB38" s="649"/>
      <c r="QAC38" s="649"/>
      <c r="QAD38" s="649"/>
      <c r="QAE38" s="649"/>
      <c r="QAF38" s="649"/>
      <c r="QAG38" s="649"/>
      <c r="QAH38" s="649"/>
      <c r="QAI38" s="649"/>
      <c r="QAJ38" s="649"/>
      <c r="QAK38" s="649"/>
      <c r="QAL38" s="649"/>
      <c r="QAM38" s="649"/>
      <c r="QAN38" s="649"/>
      <c r="QAO38" s="649"/>
      <c r="QAP38" s="649"/>
      <c r="QAQ38" s="649"/>
      <c r="QAR38" s="649"/>
      <c r="QAS38" s="649"/>
      <c r="QAT38" s="649"/>
      <c r="QAU38" s="649"/>
      <c r="QAV38" s="649"/>
      <c r="QAW38" s="649"/>
      <c r="QAX38" s="649"/>
      <c r="QAY38" s="649"/>
      <c r="QAZ38" s="649"/>
      <c r="QBA38" s="649"/>
      <c r="QBB38" s="649"/>
      <c r="QBC38" s="649"/>
      <c r="QBD38" s="649"/>
      <c r="QBE38" s="649"/>
      <c r="QBF38" s="649"/>
      <c r="QBG38" s="649"/>
      <c r="QBH38" s="649"/>
      <c r="QBI38" s="649"/>
      <c r="QBJ38" s="649"/>
      <c r="QBK38" s="649"/>
      <c r="QBL38" s="649"/>
      <c r="QBM38" s="649"/>
      <c r="QBN38" s="649"/>
      <c r="QBO38" s="649"/>
      <c r="QBP38" s="649"/>
      <c r="QBQ38" s="649"/>
      <c r="QBR38" s="649"/>
      <c r="QBS38" s="649"/>
      <c r="QBT38" s="649"/>
      <c r="QBU38" s="649"/>
      <c r="QBV38" s="649"/>
      <c r="QBW38" s="649"/>
      <c r="QBX38" s="649"/>
      <c r="QBY38" s="649"/>
      <c r="QBZ38" s="649"/>
      <c r="QCA38" s="649"/>
      <c r="QCB38" s="649"/>
      <c r="QCC38" s="649"/>
      <c r="QCD38" s="649"/>
      <c r="QCE38" s="649"/>
      <c r="QCF38" s="649"/>
      <c r="QCG38" s="649"/>
      <c r="QCH38" s="649"/>
      <c r="QCI38" s="649"/>
      <c r="QCJ38" s="649"/>
      <c r="QCK38" s="649"/>
      <c r="QCL38" s="649"/>
      <c r="QCM38" s="649"/>
      <c r="QCN38" s="649"/>
      <c r="QCO38" s="649"/>
      <c r="QCP38" s="649"/>
      <c r="QCQ38" s="649"/>
      <c r="QCR38" s="649"/>
      <c r="QCS38" s="649"/>
      <c r="QCT38" s="649"/>
      <c r="QCU38" s="649"/>
      <c r="QCV38" s="649"/>
      <c r="QCW38" s="649"/>
      <c r="QCX38" s="649"/>
      <c r="QCY38" s="649"/>
      <c r="QCZ38" s="649"/>
      <c r="QDA38" s="649"/>
      <c r="QDB38" s="649"/>
      <c r="QDC38" s="649"/>
      <c r="QDD38" s="649"/>
      <c r="QDE38" s="649"/>
      <c r="QDF38" s="649"/>
      <c r="QDG38" s="649"/>
      <c r="QDH38" s="649"/>
      <c r="QDI38" s="649"/>
      <c r="QDJ38" s="649"/>
      <c r="QDK38" s="649"/>
      <c r="QDL38" s="649"/>
      <c r="QDM38" s="649"/>
      <c r="QDN38" s="649"/>
      <c r="QDO38" s="649"/>
      <c r="QDP38" s="649"/>
      <c r="QDQ38" s="649"/>
      <c r="QDR38" s="649"/>
      <c r="QDS38" s="649"/>
      <c r="QDT38" s="649"/>
      <c r="QDU38" s="649"/>
      <c r="QDV38" s="649"/>
      <c r="QDW38" s="649"/>
      <c r="QDX38" s="649"/>
      <c r="QDY38" s="649"/>
      <c r="QDZ38" s="649"/>
      <c r="QEA38" s="649"/>
      <c r="QEB38" s="649"/>
      <c r="QEC38" s="649"/>
      <c r="QED38" s="649"/>
      <c r="QEE38" s="649"/>
      <c r="QEF38" s="649"/>
      <c r="QEG38" s="649"/>
      <c r="QEH38" s="649"/>
      <c r="QEI38" s="649"/>
      <c r="QEJ38" s="649"/>
      <c r="QEK38" s="649"/>
      <c r="QEL38" s="649"/>
      <c r="QEM38" s="649"/>
      <c r="QEN38" s="649"/>
      <c r="QEO38" s="649"/>
      <c r="QEP38" s="649"/>
      <c r="QEQ38" s="649"/>
      <c r="QER38" s="649"/>
      <c r="QES38" s="649"/>
      <c r="QET38" s="649"/>
      <c r="QEU38" s="649"/>
      <c r="QEV38" s="649"/>
      <c r="QEW38" s="649"/>
      <c r="QEX38" s="649"/>
      <c r="QEY38" s="649"/>
      <c r="QEZ38" s="649"/>
      <c r="QFA38" s="649"/>
      <c r="QFB38" s="649"/>
      <c r="QFC38" s="649"/>
      <c r="QFD38" s="649"/>
      <c r="QFE38" s="649"/>
      <c r="QFF38" s="649"/>
      <c r="QFG38" s="649"/>
      <c r="QFH38" s="649"/>
      <c r="QFI38" s="649"/>
      <c r="QFJ38" s="649"/>
      <c r="QFK38" s="649"/>
      <c r="QFL38" s="649"/>
      <c r="QFM38" s="649"/>
      <c r="QFN38" s="649"/>
      <c r="QFO38" s="649"/>
      <c r="QFP38" s="649"/>
      <c r="QFQ38" s="649"/>
      <c r="QFR38" s="649"/>
      <c r="QFS38" s="649"/>
      <c r="QFT38" s="649"/>
      <c r="QFU38" s="649"/>
      <c r="QFV38" s="649"/>
      <c r="QFW38" s="649"/>
      <c r="QFX38" s="649"/>
      <c r="QFY38" s="649"/>
      <c r="QFZ38" s="649"/>
      <c r="QGA38" s="649"/>
      <c r="QGB38" s="649"/>
      <c r="QGC38" s="649"/>
      <c r="QGD38" s="649"/>
      <c r="QGE38" s="649"/>
      <c r="QGF38" s="649"/>
      <c r="QGG38" s="649"/>
      <c r="QGH38" s="649"/>
      <c r="QGI38" s="649"/>
      <c r="QGJ38" s="649"/>
      <c r="QGK38" s="649"/>
      <c r="QGL38" s="649"/>
      <c r="QGM38" s="649"/>
      <c r="QGN38" s="649"/>
      <c r="QGO38" s="649"/>
      <c r="QGP38" s="649"/>
      <c r="QGQ38" s="649"/>
      <c r="QGR38" s="649"/>
      <c r="QGS38" s="649"/>
      <c r="QGT38" s="649"/>
      <c r="QGU38" s="649"/>
      <c r="QGV38" s="649"/>
      <c r="QGW38" s="649"/>
      <c r="QGX38" s="649"/>
      <c r="QGY38" s="649"/>
      <c r="QGZ38" s="649"/>
      <c r="QHA38" s="649"/>
      <c r="QHB38" s="649"/>
      <c r="QHC38" s="649"/>
      <c r="QHD38" s="649"/>
      <c r="QHE38" s="649"/>
      <c r="QHF38" s="649"/>
      <c r="QHG38" s="649"/>
      <c r="QHH38" s="649"/>
      <c r="QHI38" s="649"/>
      <c r="QHJ38" s="649"/>
      <c r="QHK38" s="649"/>
      <c r="QHL38" s="649"/>
      <c r="QHM38" s="649"/>
      <c r="QHN38" s="649"/>
      <c r="QHO38" s="649"/>
      <c r="QHP38" s="649"/>
      <c r="QHQ38" s="649"/>
      <c r="QHR38" s="649"/>
      <c r="QHS38" s="649"/>
      <c r="QHT38" s="649"/>
      <c r="QHU38" s="649"/>
      <c r="QHV38" s="649"/>
      <c r="QHW38" s="649"/>
      <c r="QHX38" s="649"/>
      <c r="QHY38" s="649"/>
      <c r="QHZ38" s="649"/>
      <c r="QIA38" s="649"/>
      <c r="QIB38" s="649"/>
      <c r="QIC38" s="649"/>
      <c r="QID38" s="649"/>
      <c r="QIE38" s="649"/>
      <c r="QIF38" s="649"/>
      <c r="QIG38" s="649"/>
      <c r="QIH38" s="649"/>
      <c r="QII38" s="649"/>
      <c r="QIJ38" s="649"/>
      <c r="QIK38" s="649"/>
      <c r="QIL38" s="649"/>
      <c r="QIM38" s="649"/>
      <c r="QIN38" s="649"/>
      <c r="QIO38" s="649"/>
      <c r="QIP38" s="649"/>
      <c r="QIQ38" s="649"/>
      <c r="QIR38" s="649"/>
      <c r="QIS38" s="649"/>
      <c r="QIT38" s="649"/>
      <c r="QIU38" s="649"/>
      <c r="QIV38" s="649"/>
      <c r="QIW38" s="649"/>
      <c r="QIX38" s="649"/>
      <c r="QIY38" s="649"/>
      <c r="QIZ38" s="649"/>
      <c r="QJA38" s="649"/>
      <c r="QJB38" s="649"/>
      <c r="QJC38" s="649"/>
      <c r="QJD38" s="649"/>
      <c r="QJE38" s="649"/>
      <c r="QJF38" s="649"/>
      <c r="QJG38" s="649"/>
      <c r="QJH38" s="649"/>
      <c r="QJI38" s="649"/>
      <c r="QJJ38" s="649"/>
      <c r="QJK38" s="649"/>
      <c r="QJL38" s="649"/>
      <c r="QJM38" s="649"/>
      <c r="QJN38" s="649"/>
      <c r="QJO38" s="649"/>
      <c r="QJP38" s="649"/>
      <c r="QJQ38" s="649"/>
      <c r="QJR38" s="649"/>
      <c r="QJS38" s="649"/>
      <c r="QJT38" s="649"/>
      <c r="QJU38" s="649"/>
      <c r="QJV38" s="649"/>
      <c r="QJW38" s="649"/>
      <c r="QJX38" s="649"/>
      <c r="QJY38" s="649"/>
      <c r="QJZ38" s="649"/>
      <c r="QKA38" s="649"/>
      <c r="QKB38" s="649"/>
      <c r="QKC38" s="649"/>
      <c r="QKD38" s="649"/>
      <c r="QKE38" s="649"/>
      <c r="QKF38" s="649"/>
      <c r="QKG38" s="649"/>
      <c r="QKH38" s="649"/>
      <c r="QKI38" s="649"/>
      <c r="QKJ38" s="649"/>
      <c r="QKK38" s="649"/>
      <c r="QKL38" s="649"/>
      <c r="QKM38" s="649"/>
      <c r="QKN38" s="649"/>
      <c r="QKO38" s="649"/>
      <c r="QKP38" s="649"/>
      <c r="QKQ38" s="649"/>
      <c r="QKR38" s="649"/>
      <c r="QKS38" s="649"/>
      <c r="QKT38" s="649"/>
      <c r="QKU38" s="649"/>
      <c r="QKV38" s="649"/>
      <c r="QKW38" s="649"/>
      <c r="QKX38" s="649"/>
      <c r="QKY38" s="649"/>
      <c r="QKZ38" s="649"/>
      <c r="QLA38" s="649"/>
      <c r="QLB38" s="649"/>
      <c r="QLC38" s="649"/>
      <c r="QLD38" s="649"/>
      <c r="QLE38" s="649"/>
      <c r="QLF38" s="649"/>
      <c r="QLG38" s="649"/>
      <c r="QLH38" s="649"/>
      <c r="QLI38" s="649"/>
      <c r="QLJ38" s="649"/>
      <c r="QLK38" s="649"/>
      <c r="QLL38" s="649"/>
      <c r="QLM38" s="649"/>
      <c r="QLN38" s="649"/>
      <c r="QLO38" s="649"/>
      <c r="QLP38" s="649"/>
      <c r="QLQ38" s="649"/>
      <c r="QLR38" s="649"/>
      <c r="QLS38" s="649"/>
      <c r="QLT38" s="649"/>
      <c r="QLU38" s="649"/>
      <c r="QLV38" s="649"/>
      <c r="QLW38" s="649"/>
      <c r="QLX38" s="649"/>
      <c r="QLY38" s="649"/>
      <c r="QLZ38" s="649"/>
      <c r="QMA38" s="649"/>
      <c r="QMB38" s="649"/>
      <c r="QMC38" s="649"/>
      <c r="QMD38" s="649"/>
      <c r="QME38" s="649"/>
      <c r="QMF38" s="649"/>
      <c r="QMG38" s="649"/>
      <c r="QMH38" s="649"/>
      <c r="QMI38" s="649"/>
      <c r="QMJ38" s="649"/>
      <c r="QMK38" s="649"/>
      <c r="QML38" s="649"/>
      <c r="QMM38" s="649"/>
      <c r="QMN38" s="649"/>
      <c r="QMO38" s="649"/>
      <c r="QMP38" s="649"/>
      <c r="QMQ38" s="649"/>
      <c r="QMR38" s="649"/>
      <c r="QMS38" s="649"/>
      <c r="QMT38" s="649"/>
      <c r="QMU38" s="649"/>
      <c r="QMV38" s="649"/>
      <c r="QMW38" s="649"/>
      <c r="QMX38" s="649"/>
      <c r="QMY38" s="649"/>
      <c r="QMZ38" s="649"/>
      <c r="QNA38" s="649"/>
      <c r="QNB38" s="649"/>
      <c r="QNC38" s="649"/>
      <c r="QND38" s="649"/>
      <c r="QNE38" s="649"/>
      <c r="QNF38" s="649"/>
      <c r="QNG38" s="649"/>
      <c r="QNH38" s="649"/>
      <c r="QNI38" s="649"/>
      <c r="QNJ38" s="649"/>
      <c r="QNK38" s="649"/>
      <c r="QNL38" s="649"/>
      <c r="QNM38" s="649"/>
      <c r="QNN38" s="649"/>
      <c r="QNO38" s="649"/>
      <c r="QNP38" s="649"/>
      <c r="QNQ38" s="649"/>
      <c r="QNR38" s="649"/>
      <c r="QNS38" s="649"/>
      <c r="QNT38" s="649"/>
      <c r="QNU38" s="649"/>
      <c r="QNV38" s="649"/>
      <c r="QNW38" s="649"/>
      <c r="QNX38" s="649"/>
      <c r="QNY38" s="649"/>
      <c r="QNZ38" s="649"/>
      <c r="QOA38" s="649"/>
      <c r="QOB38" s="649"/>
      <c r="QOC38" s="649"/>
      <c r="QOD38" s="649"/>
      <c r="QOE38" s="649"/>
      <c r="QOF38" s="649"/>
      <c r="QOG38" s="649"/>
      <c r="QOH38" s="649"/>
      <c r="QOI38" s="649"/>
      <c r="QOJ38" s="649"/>
      <c r="QOK38" s="649"/>
      <c r="QOL38" s="649"/>
      <c r="QOM38" s="649"/>
      <c r="QON38" s="649"/>
      <c r="QOO38" s="649"/>
      <c r="QOP38" s="649"/>
      <c r="QOQ38" s="649"/>
      <c r="QOR38" s="649"/>
      <c r="QOS38" s="649"/>
      <c r="QOT38" s="649"/>
      <c r="QOU38" s="649"/>
      <c r="QOV38" s="649"/>
      <c r="QOW38" s="649"/>
      <c r="QOX38" s="649"/>
      <c r="QOY38" s="649"/>
      <c r="QOZ38" s="649"/>
      <c r="QPA38" s="649"/>
      <c r="QPB38" s="649"/>
      <c r="QPC38" s="649"/>
      <c r="QPD38" s="649"/>
      <c r="QPE38" s="649"/>
      <c r="QPF38" s="649"/>
      <c r="QPG38" s="649"/>
      <c r="QPH38" s="649"/>
      <c r="QPI38" s="649"/>
      <c r="QPJ38" s="649"/>
      <c r="QPK38" s="649"/>
      <c r="QPL38" s="649"/>
      <c r="QPM38" s="649"/>
      <c r="QPN38" s="649"/>
      <c r="QPO38" s="649"/>
      <c r="QPP38" s="649"/>
      <c r="QPQ38" s="649"/>
      <c r="QPR38" s="649"/>
      <c r="QPS38" s="649"/>
      <c r="QPT38" s="649"/>
      <c r="QPU38" s="649"/>
      <c r="QPV38" s="649"/>
      <c r="QPW38" s="649"/>
      <c r="QPX38" s="649"/>
      <c r="QPY38" s="649"/>
      <c r="QPZ38" s="649"/>
      <c r="QQA38" s="649"/>
      <c r="QQB38" s="649"/>
      <c r="QQC38" s="649"/>
      <c r="QQD38" s="649"/>
      <c r="QQE38" s="649"/>
      <c r="QQF38" s="649"/>
      <c r="QQG38" s="649"/>
      <c r="QQH38" s="649"/>
      <c r="QQI38" s="649"/>
      <c r="QQJ38" s="649"/>
      <c r="QQK38" s="649"/>
      <c r="QQL38" s="649"/>
      <c r="QQM38" s="649"/>
      <c r="QQN38" s="649"/>
      <c r="QQO38" s="649"/>
      <c r="QQP38" s="649"/>
      <c r="QQQ38" s="649"/>
      <c r="QQR38" s="649"/>
      <c r="QQS38" s="649"/>
      <c r="QQT38" s="649"/>
      <c r="QQU38" s="649"/>
      <c r="QQV38" s="649"/>
      <c r="QQW38" s="649"/>
      <c r="QQX38" s="649"/>
      <c r="QQY38" s="649"/>
      <c r="QQZ38" s="649"/>
      <c r="QRA38" s="649"/>
      <c r="QRB38" s="649"/>
      <c r="QRC38" s="649"/>
      <c r="QRD38" s="649"/>
      <c r="QRE38" s="649"/>
      <c r="QRF38" s="649"/>
      <c r="QRG38" s="649"/>
      <c r="QRH38" s="649"/>
      <c r="QRI38" s="649"/>
      <c r="QRJ38" s="649"/>
      <c r="QRK38" s="649"/>
      <c r="QRL38" s="649"/>
      <c r="QRM38" s="649"/>
      <c r="QRN38" s="649"/>
      <c r="QRO38" s="649"/>
      <c r="QRP38" s="649"/>
      <c r="QRQ38" s="649"/>
      <c r="QRR38" s="649"/>
      <c r="QRS38" s="649"/>
      <c r="QRT38" s="649"/>
      <c r="QRU38" s="649"/>
      <c r="QRV38" s="649"/>
      <c r="QRW38" s="649"/>
      <c r="QRX38" s="649"/>
      <c r="QRY38" s="649"/>
      <c r="QRZ38" s="649"/>
      <c r="QSA38" s="649"/>
      <c r="QSB38" s="649"/>
      <c r="QSC38" s="649"/>
      <c r="QSD38" s="649"/>
      <c r="QSE38" s="649"/>
      <c r="QSF38" s="649"/>
      <c r="QSG38" s="649"/>
      <c r="QSH38" s="649"/>
      <c r="QSI38" s="649"/>
      <c r="QSJ38" s="649"/>
      <c r="QSK38" s="649"/>
      <c r="QSL38" s="649"/>
      <c r="QSM38" s="649"/>
      <c r="QSN38" s="649"/>
      <c r="QSO38" s="649"/>
      <c r="QSP38" s="649"/>
      <c r="QSQ38" s="649"/>
      <c r="QSR38" s="649"/>
      <c r="QSS38" s="649"/>
      <c r="QST38" s="649"/>
      <c r="QSU38" s="649"/>
      <c r="QSV38" s="649"/>
      <c r="QSW38" s="649"/>
      <c r="QSX38" s="649"/>
      <c r="QSY38" s="649"/>
      <c r="QSZ38" s="649"/>
      <c r="QTA38" s="649"/>
      <c r="QTB38" s="649"/>
      <c r="QTC38" s="649"/>
      <c r="QTD38" s="649"/>
      <c r="QTE38" s="649"/>
      <c r="QTF38" s="649"/>
      <c r="QTG38" s="649"/>
      <c r="QTH38" s="649"/>
      <c r="QTI38" s="649"/>
      <c r="QTJ38" s="649"/>
      <c r="QTK38" s="649"/>
      <c r="QTL38" s="649"/>
      <c r="QTM38" s="649"/>
      <c r="QTN38" s="649"/>
      <c r="QTO38" s="649"/>
      <c r="QTP38" s="649"/>
      <c r="QTQ38" s="649"/>
      <c r="QTR38" s="649"/>
      <c r="QTS38" s="649"/>
      <c r="QTT38" s="649"/>
      <c r="QTU38" s="649"/>
      <c r="QTV38" s="649"/>
      <c r="QTW38" s="649"/>
      <c r="QTX38" s="649"/>
      <c r="QTY38" s="649"/>
      <c r="QTZ38" s="649"/>
      <c r="QUA38" s="649"/>
      <c r="QUB38" s="649"/>
      <c r="QUC38" s="649"/>
      <c r="QUD38" s="649"/>
      <c r="QUE38" s="649"/>
      <c r="QUF38" s="649"/>
      <c r="QUG38" s="649"/>
      <c r="QUH38" s="649"/>
      <c r="QUI38" s="649"/>
      <c r="QUJ38" s="649"/>
      <c r="QUK38" s="649"/>
      <c r="QUL38" s="649"/>
      <c r="QUM38" s="649"/>
      <c r="QUN38" s="649"/>
      <c r="QUO38" s="649"/>
      <c r="QUP38" s="649"/>
      <c r="QUQ38" s="649"/>
      <c r="QUR38" s="649"/>
      <c r="QUS38" s="649"/>
      <c r="QUT38" s="649"/>
      <c r="QUU38" s="649"/>
      <c r="QUV38" s="649"/>
      <c r="QUW38" s="649"/>
      <c r="QUX38" s="649"/>
      <c r="QUY38" s="649"/>
      <c r="QUZ38" s="649"/>
      <c r="QVA38" s="649"/>
      <c r="QVB38" s="649"/>
      <c r="QVC38" s="649"/>
      <c r="QVD38" s="649"/>
      <c r="QVE38" s="649"/>
      <c r="QVF38" s="649"/>
      <c r="QVG38" s="649"/>
      <c r="QVH38" s="649"/>
      <c r="QVI38" s="649"/>
      <c r="QVJ38" s="649"/>
      <c r="QVK38" s="649"/>
      <c r="QVL38" s="649"/>
      <c r="QVM38" s="649"/>
      <c r="QVN38" s="649"/>
      <c r="QVO38" s="649"/>
      <c r="QVP38" s="649"/>
      <c r="QVQ38" s="649"/>
      <c r="QVR38" s="649"/>
      <c r="QVS38" s="649"/>
      <c r="QVT38" s="649"/>
      <c r="QVU38" s="649"/>
      <c r="QVV38" s="649"/>
      <c r="QVW38" s="649"/>
      <c r="QVX38" s="649"/>
      <c r="QVY38" s="649"/>
      <c r="QVZ38" s="649"/>
      <c r="QWA38" s="649"/>
      <c r="QWB38" s="649"/>
      <c r="QWC38" s="649"/>
      <c r="QWD38" s="649"/>
      <c r="QWE38" s="649"/>
      <c r="QWF38" s="649"/>
      <c r="QWG38" s="649"/>
      <c r="QWH38" s="649"/>
      <c r="QWI38" s="649"/>
      <c r="QWJ38" s="649"/>
      <c r="QWK38" s="649"/>
      <c r="QWL38" s="649"/>
      <c r="QWM38" s="649"/>
      <c r="QWN38" s="649"/>
      <c r="QWO38" s="649"/>
      <c r="QWP38" s="649"/>
      <c r="QWQ38" s="649"/>
      <c r="QWR38" s="649"/>
      <c r="QWS38" s="649"/>
      <c r="QWT38" s="649"/>
      <c r="QWU38" s="649"/>
      <c r="QWV38" s="649"/>
      <c r="QWW38" s="649"/>
      <c r="QWX38" s="649"/>
      <c r="QWY38" s="649"/>
      <c r="QWZ38" s="649"/>
      <c r="QXA38" s="649"/>
      <c r="QXB38" s="649"/>
      <c r="QXC38" s="649"/>
      <c r="QXD38" s="649"/>
      <c r="QXE38" s="649"/>
      <c r="QXF38" s="649"/>
      <c r="QXG38" s="649"/>
      <c r="QXH38" s="649"/>
      <c r="QXI38" s="649"/>
      <c r="QXJ38" s="649"/>
      <c r="QXK38" s="649"/>
      <c r="QXL38" s="649"/>
      <c r="QXM38" s="649"/>
      <c r="QXN38" s="649"/>
      <c r="QXO38" s="649"/>
      <c r="QXP38" s="649"/>
      <c r="QXQ38" s="649"/>
      <c r="QXR38" s="649"/>
      <c r="QXS38" s="649"/>
      <c r="QXT38" s="649"/>
      <c r="QXU38" s="649"/>
      <c r="QXV38" s="649"/>
      <c r="QXW38" s="649"/>
      <c r="QXX38" s="649"/>
      <c r="QXY38" s="649"/>
      <c r="QXZ38" s="649"/>
      <c r="QYA38" s="649"/>
      <c r="QYB38" s="649"/>
      <c r="QYC38" s="649"/>
      <c r="QYD38" s="649"/>
      <c r="QYE38" s="649"/>
      <c r="QYF38" s="649"/>
      <c r="QYG38" s="649"/>
      <c r="QYH38" s="649"/>
      <c r="QYI38" s="649"/>
      <c r="QYJ38" s="649"/>
      <c r="QYK38" s="649"/>
      <c r="QYL38" s="649"/>
      <c r="QYM38" s="649"/>
      <c r="QYN38" s="649"/>
      <c r="QYO38" s="649"/>
      <c r="QYP38" s="649"/>
      <c r="QYQ38" s="649"/>
      <c r="QYR38" s="649"/>
      <c r="QYS38" s="649"/>
      <c r="QYT38" s="649"/>
      <c r="QYU38" s="649"/>
      <c r="QYV38" s="649"/>
      <c r="QYW38" s="649"/>
      <c r="QYX38" s="649"/>
      <c r="QYY38" s="649"/>
      <c r="QYZ38" s="649"/>
      <c r="QZA38" s="649"/>
      <c r="QZB38" s="649"/>
      <c r="QZC38" s="649"/>
      <c r="QZD38" s="649"/>
      <c r="QZE38" s="649"/>
      <c r="QZF38" s="649"/>
      <c r="QZG38" s="649"/>
      <c r="QZH38" s="649"/>
      <c r="QZI38" s="649"/>
      <c r="QZJ38" s="649"/>
      <c r="QZK38" s="649"/>
      <c r="QZL38" s="649"/>
      <c r="QZM38" s="649"/>
      <c r="QZN38" s="649"/>
      <c r="QZO38" s="649"/>
      <c r="QZP38" s="649"/>
      <c r="QZQ38" s="649"/>
      <c r="QZR38" s="649"/>
      <c r="QZS38" s="649"/>
      <c r="QZT38" s="649"/>
      <c r="QZU38" s="649"/>
      <c r="QZV38" s="649"/>
      <c r="QZW38" s="649"/>
      <c r="QZX38" s="649"/>
      <c r="QZY38" s="649"/>
      <c r="QZZ38" s="649"/>
      <c r="RAA38" s="649"/>
      <c r="RAB38" s="649"/>
      <c r="RAC38" s="649"/>
      <c r="RAD38" s="649"/>
      <c r="RAE38" s="649"/>
      <c r="RAF38" s="649"/>
      <c r="RAG38" s="649"/>
      <c r="RAH38" s="649"/>
      <c r="RAI38" s="649"/>
      <c r="RAJ38" s="649"/>
      <c r="RAK38" s="649"/>
      <c r="RAL38" s="649"/>
      <c r="RAM38" s="649"/>
      <c r="RAN38" s="649"/>
      <c r="RAO38" s="649"/>
      <c r="RAP38" s="649"/>
      <c r="RAQ38" s="649"/>
      <c r="RAR38" s="649"/>
      <c r="RAS38" s="649"/>
      <c r="RAT38" s="649"/>
      <c r="RAU38" s="649"/>
      <c r="RAV38" s="649"/>
      <c r="RAW38" s="649"/>
      <c r="RAX38" s="649"/>
      <c r="RAY38" s="649"/>
      <c r="RAZ38" s="649"/>
      <c r="RBA38" s="649"/>
      <c r="RBB38" s="649"/>
      <c r="RBC38" s="649"/>
      <c r="RBD38" s="649"/>
      <c r="RBE38" s="649"/>
      <c r="RBF38" s="649"/>
      <c r="RBG38" s="649"/>
      <c r="RBH38" s="649"/>
      <c r="RBI38" s="649"/>
      <c r="RBJ38" s="649"/>
      <c r="RBK38" s="649"/>
      <c r="RBL38" s="649"/>
      <c r="RBM38" s="649"/>
      <c r="RBN38" s="649"/>
      <c r="RBO38" s="649"/>
      <c r="RBP38" s="649"/>
      <c r="RBQ38" s="649"/>
      <c r="RBR38" s="649"/>
      <c r="RBS38" s="649"/>
      <c r="RBT38" s="649"/>
      <c r="RBU38" s="649"/>
      <c r="RBV38" s="649"/>
      <c r="RBW38" s="649"/>
      <c r="RBX38" s="649"/>
      <c r="RBY38" s="649"/>
      <c r="RBZ38" s="649"/>
      <c r="RCA38" s="649"/>
      <c r="RCB38" s="649"/>
      <c r="RCC38" s="649"/>
      <c r="RCD38" s="649"/>
      <c r="RCE38" s="649"/>
      <c r="RCF38" s="649"/>
      <c r="RCG38" s="649"/>
      <c r="RCH38" s="649"/>
      <c r="RCI38" s="649"/>
      <c r="RCJ38" s="649"/>
      <c r="RCK38" s="649"/>
      <c r="RCL38" s="649"/>
      <c r="RCM38" s="649"/>
      <c r="RCN38" s="649"/>
      <c r="RCO38" s="649"/>
      <c r="RCP38" s="649"/>
      <c r="RCQ38" s="649"/>
      <c r="RCR38" s="649"/>
      <c r="RCS38" s="649"/>
      <c r="RCT38" s="649"/>
      <c r="RCU38" s="649"/>
      <c r="RCV38" s="649"/>
      <c r="RCW38" s="649"/>
      <c r="RCX38" s="649"/>
      <c r="RCY38" s="649"/>
      <c r="RCZ38" s="649"/>
      <c r="RDA38" s="649"/>
      <c r="RDB38" s="649"/>
      <c r="RDC38" s="649"/>
      <c r="RDD38" s="649"/>
      <c r="RDE38" s="649"/>
      <c r="RDF38" s="649"/>
      <c r="RDG38" s="649"/>
      <c r="RDH38" s="649"/>
      <c r="RDI38" s="649"/>
      <c r="RDJ38" s="649"/>
      <c r="RDK38" s="649"/>
      <c r="RDL38" s="649"/>
      <c r="RDM38" s="649"/>
      <c r="RDN38" s="649"/>
      <c r="RDO38" s="649"/>
      <c r="RDP38" s="649"/>
      <c r="RDQ38" s="649"/>
      <c r="RDR38" s="649"/>
      <c r="RDS38" s="649"/>
      <c r="RDT38" s="649"/>
      <c r="RDU38" s="649"/>
      <c r="RDV38" s="649"/>
      <c r="RDW38" s="649"/>
      <c r="RDX38" s="649"/>
      <c r="RDY38" s="649"/>
      <c r="RDZ38" s="649"/>
      <c r="REA38" s="649"/>
      <c r="REB38" s="649"/>
      <c r="REC38" s="649"/>
      <c r="RED38" s="649"/>
      <c r="REE38" s="649"/>
      <c r="REF38" s="649"/>
      <c r="REG38" s="649"/>
      <c r="REH38" s="649"/>
      <c r="REI38" s="649"/>
      <c r="REJ38" s="649"/>
      <c r="REK38" s="649"/>
      <c r="REL38" s="649"/>
      <c r="REM38" s="649"/>
      <c r="REN38" s="649"/>
      <c r="REO38" s="649"/>
      <c r="REP38" s="649"/>
      <c r="REQ38" s="649"/>
      <c r="RER38" s="649"/>
      <c r="RES38" s="649"/>
      <c r="RET38" s="649"/>
      <c r="REU38" s="649"/>
      <c r="REV38" s="649"/>
      <c r="REW38" s="649"/>
      <c r="REX38" s="649"/>
      <c r="REY38" s="649"/>
      <c r="REZ38" s="649"/>
      <c r="RFA38" s="649"/>
      <c r="RFB38" s="649"/>
      <c r="RFC38" s="649"/>
      <c r="RFD38" s="649"/>
      <c r="RFE38" s="649"/>
      <c r="RFF38" s="649"/>
      <c r="RFG38" s="649"/>
      <c r="RFH38" s="649"/>
      <c r="RFI38" s="649"/>
      <c r="RFJ38" s="649"/>
      <c r="RFK38" s="649"/>
      <c r="RFL38" s="649"/>
      <c r="RFM38" s="649"/>
      <c r="RFN38" s="649"/>
      <c r="RFO38" s="649"/>
      <c r="RFP38" s="649"/>
      <c r="RFQ38" s="649"/>
      <c r="RFR38" s="649"/>
      <c r="RFS38" s="649"/>
      <c r="RFT38" s="649"/>
      <c r="RFU38" s="649"/>
      <c r="RFV38" s="649"/>
      <c r="RFW38" s="649"/>
      <c r="RFX38" s="649"/>
      <c r="RFY38" s="649"/>
      <c r="RFZ38" s="649"/>
      <c r="RGA38" s="649"/>
      <c r="RGB38" s="649"/>
      <c r="RGC38" s="649"/>
      <c r="RGD38" s="649"/>
      <c r="RGE38" s="649"/>
      <c r="RGF38" s="649"/>
      <c r="RGG38" s="649"/>
      <c r="RGH38" s="649"/>
      <c r="RGI38" s="649"/>
      <c r="RGJ38" s="649"/>
      <c r="RGK38" s="649"/>
      <c r="RGL38" s="649"/>
      <c r="RGM38" s="649"/>
      <c r="RGN38" s="649"/>
      <c r="RGO38" s="649"/>
      <c r="RGP38" s="649"/>
      <c r="RGQ38" s="649"/>
      <c r="RGR38" s="649"/>
      <c r="RGS38" s="649"/>
      <c r="RGT38" s="649"/>
      <c r="RGU38" s="649"/>
      <c r="RGV38" s="649"/>
      <c r="RGW38" s="649"/>
      <c r="RGX38" s="649"/>
      <c r="RGY38" s="649"/>
      <c r="RGZ38" s="649"/>
      <c r="RHA38" s="649"/>
      <c r="RHB38" s="649"/>
      <c r="RHC38" s="649"/>
      <c r="RHD38" s="649"/>
      <c r="RHE38" s="649"/>
      <c r="RHF38" s="649"/>
      <c r="RHG38" s="649"/>
      <c r="RHH38" s="649"/>
      <c r="RHI38" s="649"/>
      <c r="RHJ38" s="649"/>
      <c r="RHK38" s="649"/>
      <c r="RHL38" s="649"/>
      <c r="RHM38" s="649"/>
      <c r="RHN38" s="649"/>
      <c r="RHO38" s="649"/>
      <c r="RHP38" s="649"/>
      <c r="RHQ38" s="649"/>
      <c r="RHR38" s="649"/>
      <c r="RHS38" s="649"/>
      <c r="RHT38" s="649"/>
      <c r="RHU38" s="649"/>
      <c r="RHV38" s="649"/>
      <c r="RHW38" s="649"/>
      <c r="RHX38" s="649"/>
      <c r="RHY38" s="649"/>
      <c r="RHZ38" s="649"/>
      <c r="RIA38" s="649"/>
      <c r="RIB38" s="649"/>
      <c r="RIC38" s="649"/>
      <c r="RID38" s="649"/>
      <c r="RIE38" s="649"/>
      <c r="RIF38" s="649"/>
      <c r="RIG38" s="649"/>
      <c r="RIH38" s="649"/>
      <c r="RII38" s="649"/>
      <c r="RIJ38" s="649"/>
      <c r="RIK38" s="649"/>
      <c r="RIL38" s="649"/>
      <c r="RIM38" s="649"/>
      <c r="RIN38" s="649"/>
      <c r="RIO38" s="649"/>
      <c r="RIP38" s="649"/>
      <c r="RIQ38" s="649"/>
      <c r="RIR38" s="649"/>
      <c r="RIS38" s="649"/>
      <c r="RIT38" s="649"/>
      <c r="RIU38" s="649"/>
      <c r="RIV38" s="649"/>
      <c r="RIW38" s="649"/>
      <c r="RIX38" s="649"/>
      <c r="RIY38" s="649"/>
      <c r="RIZ38" s="649"/>
      <c r="RJA38" s="649"/>
      <c r="RJB38" s="649"/>
      <c r="RJC38" s="649"/>
      <c r="RJD38" s="649"/>
      <c r="RJE38" s="649"/>
      <c r="RJF38" s="649"/>
      <c r="RJG38" s="649"/>
      <c r="RJH38" s="649"/>
      <c r="RJI38" s="649"/>
      <c r="RJJ38" s="649"/>
      <c r="RJK38" s="649"/>
      <c r="RJL38" s="649"/>
      <c r="RJM38" s="649"/>
      <c r="RJN38" s="649"/>
      <c r="RJO38" s="649"/>
      <c r="RJP38" s="649"/>
      <c r="RJQ38" s="649"/>
      <c r="RJR38" s="649"/>
      <c r="RJS38" s="649"/>
      <c r="RJT38" s="649"/>
      <c r="RJU38" s="649"/>
      <c r="RJV38" s="649"/>
      <c r="RJW38" s="649"/>
      <c r="RJX38" s="649"/>
      <c r="RJY38" s="649"/>
      <c r="RJZ38" s="649"/>
      <c r="RKA38" s="649"/>
      <c r="RKB38" s="649"/>
      <c r="RKC38" s="649"/>
      <c r="RKD38" s="649"/>
      <c r="RKE38" s="649"/>
      <c r="RKF38" s="649"/>
      <c r="RKG38" s="649"/>
      <c r="RKH38" s="649"/>
      <c r="RKI38" s="649"/>
      <c r="RKJ38" s="649"/>
      <c r="RKK38" s="649"/>
      <c r="RKL38" s="649"/>
      <c r="RKM38" s="649"/>
      <c r="RKN38" s="649"/>
      <c r="RKO38" s="649"/>
      <c r="RKP38" s="649"/>
      <c r="RKQ38" s="649"/>
      <c r="RKR38" s="649"/>
      <c r="RKS38" s="649"/>
      <c r="RKT38" s="649"/>
      <c r="RKU38" s="649"/>
      <c r="RKV38" s="649"/>
      <c r="RKW38" s="649"/>
      <c r="RKX38" s="649"/>
      <c r="RKY38" s="649"/>
      <c r="RKZ38" s="649"/>
      <c r="RLA38" s="649"/>
      <c r="RLB38" s="649"/>
      <c r="RLC38" s="649"/>
      <c r="RLD38" s="649"/>
      <c r="RLE38" s="649"/>
      <c r="RLF38" s="649"/>
      <c r="RLG38" s="649"/>
      <c r="RLH38" s="649"/>
      <c r="RLI38" s="649"/>
      <c r="RLJ38" s="649"/>
      <c r="RLK38" s="649"/>
      <c r="RLL38" s="649"/>
      <c r="RLM38" s="649"/>
      <c r="RLN38" s="649"/>
      <c r="RLO38" s="649"/>
      <c r="RLP38" s="649"/>
      <c r="RLQ38" s="649"/>
      <c r="RLR38" s="649"/>
      <c r="RLS38" s="649"/>
      <c r="RLT38" s="649"/>
      <c r="RLU38" s="649"/>
      <c r="RLV38" s="649"/>
      <c r="RLW38" s="649"/>
      <c r="RLX38" s="649"/>
      <c r="RLY38" s="649"/>
      <c r="RLZ38" s="649"/>
      <c r="RMA38" s="649"/>
      <c r="RMB38" s="649"/>
      <c r="RMC38" s="649"/>
      <c r="RMD38" s="649"/>
      <c r="RME38" s="649"/>
      <c r="RMF38" s="649"/>
      <c r="RMG38" s="649"/>
      <c r="RMH38" s="649"/>
      <c r="RMI38" s="649"/>
      <c r="RMJ38" s="649"/>
      <c r="RMK38" s="649"/>
      <c r="RML38" s="649"/>
      <c r="RMM38" s="649"/>
      <c r="RMN38" s="649"/>
      <c r="RMO38" s="649"/>
      <c r="RMP38" s="649"/>
      <c r="RMQ38" s="649"/>
      <c r="RMR38" s="649"/>
      <c r="RMS38" s="649"/>
      <c r="RMT38" s="649"/>
      <c r="RMU38" s="649"/>
      <c r="RMV38" s="649"/>
      <c r="RMW38" s="649"/>
      <c r="RMX38" s="649"/>
      <c r="RMY38" s="649"/>
      <c r="RMZ38" s="649"/>
      <c r="RNA38" s="649"/>
      <c r="RNB38" s="649"/>
      <c r="RNC38" s="649"/>
      <c r="RND38" s="649"/>
      <c r="RNE38" s="649"/>
      <c r="RNF38" s="649"/>
      <c r="RNG38" s="649"/>
      <c r="RNH38" s="649"/>
      <c r="RNI38" s="649"/>
      <c r="RNJ38" s="649"/>
      <c r="RNK38" s="649"/>
      <c r="RNL38" s="649"/>
      <c r="RNM38" s="649"/>
      <c r="RNN38" s="649"/>
      <c r="RNO38" s="649"/>
      <c r="RNP38" s="649"/>
      <c r="RNQ38" s="649"/>
      <c r="RNR38" s="649"/>
      <c r="RNS38" s="649"/>
      <c r="RNT38" s="649"/>
      <c r="RNU38" s="649"/>
      <c r="RNV38" s="649"/>
      <c r="RNW38" s="649"/>
      <c r="RNX38" s="649"/>
      <c r="RNY38" s="649"/>
      <c r="RNZ38" s="649"/>
      <c r="ROA38" s="649"/>
      <c r="ROB38" s="649"/>
      <c r="ROC38" s="649"/>
      <c r="ROD38" s="649"/>
      <c r="ROE38" s="649"/>
      <c r="ROF38" s="649"/>
      <c r="ROG38" s="649"/>
      <c r="ROH38" s="649"/>
      <c r="ROI38" s="649"/>
      <c r="ROJ38" s="649"/>
      <c r="ROK38" s="649"/>
      <c r="ROL38" s="649"/>
      <c r="ROM38" s="649"/>
      <c r="RON38" s="649"/>
      <c r="ROO38" s="649"/>
      <c r="ROP38" s="649"/>
      <c r="ROQ38" s="649"/>
      <c r="ROR38" s="649"/>
      <c r="ROS38" s="649"/>
      <c r="ROT38" s="649"/>
      <c r="ROU38" s="649"/>
      <c r="ROV38" s="649"/>
      <c r="ROW38" s="649"/>
      <c r="ROX38" s="649"/>
      <c r="ROY38" s="649"/>
      <c r="ROZ38" s="649"/>
      <c r="RPA38" s="649"/>
      <c r="RPB38" s="649"/>
      <c r="RPC38" s="649"/>
      <c r="RPD38" s="649"/>
      <c r="RPE38" s="649"/>
      <c r="RPF38" s="649"/>
      <c r="RPG38" s="649"/>
      <c r="RPH38" s="649"/>
      <c r="RPI38" s="649"/>
      <c r="RPJ38" s="649"/>
      <c r="RPK38" s="649"/>
      <c r="RPL38" s="649"/>
      <c r="RPM38" s="649"/>
      <c r="RPN38" s="649"/>
      <c r="RPO38" s="649"/>
      <c r="RPP38" s="649"/>
      <c r="RPQ38" s="649"/>
      <c r="RPR38" s="649"/>
      <c r="RPS38" s="649"/>
      <c r="RPT38" s="649"/>
      <c r="RPU38" s="649"/>
      <c r="RPV38" s="649"/>
      <c r="RPW38" s="649"/>
      <c r="RPX38" s="649"/>
      <c r="RPY38" s="649"/>
      <c r="RPZ38" s="649"/>
      <c r="RQA38" s="649"/>
      <c r="RQB38" s="649"/>
      <c r="RQC38" s="649"/>
      <c r="RQD38" s="649"/>
      <c r="RQE38" s="649"/>
      <c r="RQF38" s="649"/>
      <c r="RQG38" s="649"/>
      <c r="RQH38" s="649"/>
      <c r="RQI38" s="649"/>
      <c r="RQJ38" s="649"/>
      <c r="RQK38" s="649"/>
      <c r="RQL38" s="649"/>
      <c r="RQM38" s="649"/>
      <c r="RQN38" s="649"/>
      <c r="RQO38" s="649"/>
      <c r="RQP38" s="649"/>
      <c r="RQQ38" s="649"/>
      <c r="RQR38" s="649"/>
      <c r="RQS38" s="649"/>
      <c r="RQT38" s="649"/>
      <c r="RQU38" s="649"/>
      <c r="RQV38" s="649"/>
      <c r="RQW38" s="649"/>
      <c r="RQX38" s="649"/>
      <c r="RQY38" s="649"/>
      <c r="RQZ38" s="649"/>
      <c r="RRA38" s="649"/>
      <c r="RRB38" s="649"/>
      <c r="RRC38" s="649"/>
      <c r="RRD38" s="649"/>
      <c r="RRE38" s="649"/>
      <c r="RRF38" s="649"/>
      <c r="RRG38" s="649"/>
      <c r="RRH38" s="649"/>
      <c r="RRI38" s="649"/>
      <c r="RRJ38" s="649"/>
      <c r="RRK38" s="649"/>
      <c r="RRL38" s="649"/>
      <c r="RRM38" s="649"/>
      <c r="RRN38" s="649"/>
      <c r="RRO38" s="649"/>
      <c r="RRP38" s="649"/>
      <c r="RRQ38" s="649"/>
      <c r="RRR38" s="649"/>
      <c r="RRS38" s="649"/>
      <c r="RRT38" s="649"/>
      <c r="RRU38" s="649"/>
      <c r="RRV38" s="649"/>
      <c r="RRW38" s="649"/>
      <c r="RRX38" s="649"/>
      <c r="RRY38" s="649"/>
      <c r="RRZ38" s="649"/>
      <c r="RSA38" s="649"/>
      <c r="RSB38" s="649"/>
      <c r="RSC38" s="649"/>
      <c r="RSD38" s="649"/>
      <c r="RSE38" s="649"/>
      <c r="RSF38" s="649"/>
      <c r="RSG38" s="649"/>
      <c r="RSH38" s="649"/>
      <c r="RSI38" s="649"/>
      <c r="RSJ38" s="649"/>
      <c r="RSK38" s="649"/>
      <c r="RSL38" s="649"/>
      <c r="RSM38" s="649"/>
      <c r="RSN38" s="649"/>
      <c r="RSO38" s="649"/>
      <c r="RSP38" s="649"/>
      <c r="RSQ38" s="649"/>
      <c r="RSR38" s="649"/>
      <c r="RSS38" s="649"/>
      <c r="RST38" s="649"/>
      <c r="RSU38" s="649"/>
      <c r="RSV38" s="649"/>
      <c r="RSW38" s="649"/>
      <c r="RSX38" s="649"/>
      <c r="RSY38" s="649"/>
      <c r="RSZ38" s="649"/>
      <c r="RTA38" s="649"/>
      <c r="RTB38" s="649"/>
      <c r="RTC38" s="649"/>
      <c r="RTD38" s="649"/>
      <c r="RTE38" s="649"/>
      <c r="RTF38" s="649"/>
      <c r="RTG38" s="649"/>
      <c r="RTH38" s="649"/>
      <c r="RTI38" s="649"/>
      <c r="RTJ38" s="649"/>
      <c r="RTK38" s="649"/>
      <c r="RTL38" s="649"/>
      <c r="RTM38" s="649"/>
      <c r="RTN38" s="649"/>
      <c r="RTO38" s="649"/>
      <c r="RTP38" s="649"/>
      <c r="RTQ38" s="649"/>
      <c r="RTR38" s="649"/>
      <c r="RTS38" s="649"/>
      <c r="RTT38" s="649"/>
      <c r="RTU38" s="649"/>
      <c r="RTV38" s="649"/>
      <c r="RTW38" s="649"/>
      <c r="RTX38" s="649"/>
      <c r="RTY38" s="649"/>
      <c r="RTZ38" s="649"/>
      <c r="RUA38" s="649"/>
      <c r="RUB38" s="649"/>
      <c r="RUC38" s="649"/>
      <c r="RUD38" s="649"/>
      <c r="RUE38" s="649"/>
      <c r="RUF38" s="649"/>
      <c r="RUG38" s="649"/>
      <c r="RUH38" s="649"/>
      <c r="RUI38" s="649"/>
      <c r="RUJ38" s="649"/>
      <c r="RUK38" s="649"/>
      <c r="RUL38" s="649"/>
      <c r="RUM38" s="649"/>
      <c r="RUN38" s="649"/>
      <c r="RUO38" s="649"/>
      <c r="RUP38" s="649"/>
      <c r="RUQ38" s="649"/>
      <c r="RUR38" s="649"/>
      <c r="RUS38" s="649"/>
      <c r="RUT38" s="649"/>
      <c r="RUU38" s="649"/>
      <c r="RUV38" s="649"/>
      <c r="RUW38" s="649"/>
      <c r="RUX38" s="649"/>
      <c r="RUY38" s="649"/>
      <c r="RUZ38" s="649"/>
      <c r="RVA38" s="649"/>
      <c r="RVB38" s="649"/>
      <c r="RVC38" s="649"/>
      <c r="RVD38" s="649"/>
      <c r="RVE38" s="649"/>
      <c r="RVF38" s="649"/>
      <c r="RVG38" s="649"/>
      <c r="RVH38" s="649"/>
      <c r="RVI38" s="649"/>
      <c r="RVJ38" s="649"/>
      <c r="RVK38" s="649"/>
      <c r="RVL38" s="649"/>
      <c r="RVM38" s="649"/>
      <c r="RVN38" s="649"/>
      <c r="RVO38" s="649"/>
      <c r="RVP38" s="649"/>
      <c r="RVQ38" s="649"/>
      <c r="RVR38" s="649"/>
      <c r="RVS38" s="649"/>
      <c r="RVT38" s="649"/>
      <c r="RVU38" s="649"/>
      <c r="RVV38" s="649"/>
      <c r="RVW38" s="649"/>
      <c r="RVX38" s="649"/>
      <c r="RVY38" s="649"/>
      <c r="RVZ38" s="649"/>
      <c r="RWA38" s="649"/>
      <c r="RWB38" s="649"/>
      <c r="RWC38" s="649"/>
      <c r="RWD38" s="649"/>
      <c r="RWE38" s="649"/>
      <c r="RWF38" s="649"/>
      <c r="RWG38" s="649"/>
      <c r="RWH38" s="649"/>
      <c r="RWI38" s="649"/>
      <c r="RWJ38" s="649"/>
      <c r="RWK38" s="649"/>
      <c r="RWL38" s="649"/>
      <c r="RWM38" s="649"/>
      <c r="RWN38" s="649"/>
      <c r="RWO38" s="649"/>
      <c r="RWP38" s="649"/>
      <c r="RWQ38" s="649"/>
      <c r="RWR38" s="649"/>
      <c r="RWS38" s="649"/>
      <c r="RWT38" s="649"/>
      <c r="RWU38" s="649"/>
      <c r="RWV38" s="649"/>
      <c r="RWW38" s="649"/>
      <c r="RWX38" s="649"/>
      <c r="RWY38" s="649"/>
      <c r="RWZ38" s="649"/>
      <c r="RXA38" s="649"/>
      <c r="RXB38" s="649"/>
      <c r="RXC38" s="649"/>
      <c r="RXD38" s="649"/>
      <c r="RXE38" s="649"/>
      <c r="RXF38" s="649"/>
      <c r="RXG38" s="649"/>
      <c r="RXH38" s="649"/>
      <c r="RXI38" s="649"/>
      <c r="RXJ38" s="649"/>
      <c r="RXK38" s="649"/>
      <c r="RXL38" s="649"/>
      <c r="RXM38" s="649"/>
      <c r="RXN38" s="649"/>
      <c r="RXO38" s="649"/>
      <c r="RXP38" s="649"/>
      <c r="RXQ38" s="649"/>
      <c r="RXR38" s="649"/>
      <c r="RXS38" s="649"/>
      <c r="RXT38" s="649"/>
      <c r="RXU38" s="649"/>
      <c r="RXV38" s="649"/>
      <c r="RXW38" s="649"/>
      <c r="RXX38" s="649"/>
      <c r="RXY38" s="649"/>
      <c r="RXZ38" s="649"/>
      <c r="RYA38" s="649"/>
      <c r="RYB38" s="649"/>
      <c r="RYC38" s="649"/>
      <c r="RYD38" s="649"/>
      <c r="RYE38" s="649"/>
      <c r="RYF38" s="649"/>
      <c r="RYG38" s="649"/>
      <c r="RYH38" s="649"/>
      <c r="RYI38" s="649"/>
      <c r="RYJ38" s="649"/>
      <c r="RYK38" s="649"/>
      <c r="RYL38" s="649"/>
      <c r="RYM38" s="649"/>
      <c r="RYN38" s="649"/>
      <c r="RYO38" s="649"/>
      <c r="RYP38" s="649"/>
      <c r="RYQ38" s="649"/>
      <c r="RYR38" s="649"/>
      <c r="RYS38" s="649"/>
      <c r="RYT38" s="649"/>
      <c r="RYU38" s="649"/>
      <c r="RYV38" s="649"/>
      <c r="RYW38" s="649"/>
      <c r="RYX38" s="649"/>
      <c r="RYY38" s="649"/>
      <c r="RYZ38" s="649"/>
      <c r="RZA38" s="649"/>
      <c r="RZB38" s="649"/>
      <c r="RZC38" s="649"/>
      <c r="RZD38" s="649"/>
      <c r="RZE38" s="649"/>
      <c r="RZF38" s="649"/>
      <c r="RZG38" s="649"/>
      <c r="RZH38" s="649"/>
      <c r="RZI38" s="649"/>
      <c r="RZJ38" s="649"/>
      <c r="RZK38" s="649"/>
      <c r="RZL38" s="649"/>
      <c r="RZM38" s="649"/>
      <c r="RZN38" s="649"/>
      <c r="RZO38" s="649"/>
      <c r="RZP38" s="649"/>
      <c r="RZQ38" s="649"/>
      <c r="RZR38" s="649"/>
      <c r="RZS38" s="649"/>
      <c r="RZT38" s="649"/>
      <c r="RZU38" s="649"/>
      <c r="RZV38" s="649"/>
      <c r="RZW38" s="649"/>
      <c r="RZX38" s="649"/>
      <c r="RZY38" s="649"/>
      <c r="RZZ38" s="649"/>
      <c r="SAA38" s="649"/>
      <c r="SAB38" s="649"/>
      <c r="SAC38" s="649"/>
      <c r="SAD38" s="649"/>
      <c r="SAE38" s="649"/>
      <c r="SAF38" s="649"/>
      <c r="SAG38" s="649"/>
      <c r="SAH38" s="649"/>
      <c r="SAI38" s="649"/>
      <c r="SAJ38" s="649"/>
      <c r="SAK38" s="649"/>
      <c r="SAL38" s="649"/>
      <c r="SAM38" s="649"/>
      <c r="SAN38" s="649"/>
      <c r="SAO38" s="649"/>
      <c r="SAP38" s="649"/>
      <c r="SAQ38" s="649"/>
      <c r="SAR38" s="649"/>
      <c r="SAS38" s="649"/>
      <c r="SAT38" s="649"/>
      <c r="SAU38" s="649"/>
      <c r="SAV38" s="649"/>
      <c r="SAW38" s="649"/>
      <c r="SAX38" s="649"/>
      <c r="SAY38" s="649"/>
      <c r="SAZ38" s="649"/>
      <c r="SBA38" s="649"/>
      <c r="SBB38" s="649"/>
      <c r="SBC38" s="649"/>
      <c r="SBD38" s="649"/>
      <c r="SBE38" s="649"/>
      <c r="SBF38" s="649"/>
      <c r="SBG38" s="649"/>
      <c r="SBH38" s="649"/>
      <c r="SBI38" s="649"/>
      <c r="SBJ38" s="649"/>
      <c r="SBK38" s="649"/>
      <c r="SBL38" s="649"/>
      <c r="SBM38" s="649"/>
      <c r="SBN38" s="649"/>
      <c r="SBO38" s="649"/>
      <c r="SBP38" s="649"/>
      <c r="SBQ38" s="649"/>
      <c r="SBR38" s="649"/>
      <c r="SBS38" s="649"/>
      <c r="SBT38" s="649"/>
      <c r="SBU38" s="649"/>
      <c r="SBV38" s="649"/>
      <c r="SBW38" s="649"/>
      <c r="SBX38" s="649"/>
      <c r="SBY38" s="649"/>
      <c r="SBZ38" s="649"/>
      <c r="SCA38" s="649"/>
      <c r="SCB38" s="649"/>
      <c r="SCC38" s="649"/>
      <c r="SCD38" s="649"/>
      <c r="SCE38" s="649"/>
      <c r="SCF38" s="649"/>
      <c r="SCG38" s="649"/>
      <c r="SCH38" s="649"/>
      <c r="SCI38" s="649"/>
      <c r="SCJ38" s="649"/>
      <c r="SCK38" s="649"/>
      <c r="SCL38" s="649"/>
      <c r="SCM38" s="649"/>
      <c r="SCN38" s="649"/>
      <c r="SCO38" s="649"/>
      <c r="SCP38" s="649"/>
      <c r="SCQ38" s="649"/>
      <c r="SCR38" s="649"/>
      <c r="SCS38" s="649"/>
      <c r="SCT38" s="649"/>
      <c r="SCU38" s="649"/>
      <c r="SCV38" s="649"/>
      <c r="SCW38" s="649"/>
      <c r="SCX38" s="649"/>
      <c r="SCY38" s="649"/>
      <c r="SCZ38" s="649"/>
      <c r="SDA38" s="649"/>
      <c r="SDB38" s="649"/>
      <c r="SDC38" s="649"/>
      <c r="SDD38" s="649"/>
      <c r="SDE38" s="649"/>
      <c r="SDF38" s="649"/>
      <c r="SDG38" s="649"/>
      <c r="SDH38" s="649"/>
      <c r="SDI38" s="649"/>
      <c r="SDJ38" s="649"/>
      <c r="SDK38" s="649"/>
      <c r="SDL38" s="649"/>
      <c r="SDM38" s="649"/>
      <c r="SDN38" s="649"/>
      <c r="SDO38" s="649"/>
      <c r="SDP38" s="649"/>
      <c r="SDQ38" s="649"/>
      <c r="SDR38" s="649"/>
      <c r="SDS38" s="649"/>
      <c r="SDT38" s="649"/>
      <c r="SDU38" s="649"/>
      <c r="SDV38" s="649"/>
      <c r="SDW38" s="649"/>
      <c r="SDX38" s="649"/>
      <c r="SDY38" s="649"/>
      <c r="SDZ38" s="649"/>
      <c r="SEA38" s="649"/>
      <c r="SEB38" s="649"/>
      <c r="SEC38" s="649"/>
      <c r="SED38" s="649"/>
      <c r="SEE38" s="649"/>
      <c r="SEF38" s="649"/>
      <c r="SEG38" s="649"/>
      <c r="SEH38" s="649"/>
      <c r="SEI38" s="649"/>
      <c r="SEJ38" s="649"/>
      <c r="SEK38" s="649"/>
      <c r="SEL38" s="649"/>
      <c r="SEM38" s="649"/>
      <c r="SEN38" s="649"/>
      <c r="SEO38" s="649"/>
      <c r="SEP38" s="649"/>
      <c r="SEQ38" s="649"/>
      <c r="SER38" s="649"/>
      <c r="SES38" s="649"/>
      <c r="SET38" s="649"/>
      <c r="SEU38" s="649"/>
      <c r="SEV38" s="649"/>
      <c r="SEW38" s="649"/>
      <c r="SEX38" s="649"/>
      <c r="SEY38" s="649"/>
      <c r="SEZ38" s="649"/>
      <c r="SFA38" s="649"/>
      <c r="SFB38" s="649"/>
      <c r="SFC38" s="649"/>
      <c r="SFD38" s="649"/>
      <c r="SFE38" s="649"/>
      <c r="SFF38" s="649"/>
      <c r="SFG38" s="649"/>
      <c r="SFH38" s="649"/>
      <c r="SFI38" s="649"/>
      <c r="SFJ38" s="649"/>
      <c r="SFK38" s="649"/>
      <c r="SFL38" s="649"/>
      <c r="SFM38" s="649"/>
      <c r="SFN38" s="649"/>
      <c r="SFO38" s="649"/>
      <c r="SFP38" s="649"/>
      <c r="SFQ38" s="649"/>
      <c r="SFR38" s="649"/>
      <c r="SFS38" s="649"/>
      <c r="SFT38" s="649"/>
      <c r="SFU38" s="649"/>
      <c r="SFV38" s="649"/>
      <c r="SFW38" s="649"/>
      <c r="SFX38" s="649"/>
      <c r="SFY38" s="649"/>
      <c r="SFZ38" s="649"/>
      <c r="SGA38" s="649"/>
      <c r="SGB38" s="649"/>
      <c r="SGC38" s="649"/>
      <c r="SGD38" s="649"/>
      <c r="SGE38" s="649"/>
      <c r="SGF38" s="649"/>
      <c r="SGG38" s="649"/>
      <c r="SGH38" s="649"/>
      <c r="SGI38" s="649"/>
      <c r="SGJ38" s="649"/>
      <c r="SGK38" s="649"/>
      <c r="SGL38" s="649"/>
      <c r="SGM38" s="649"/>
      <c r="SGN38" s="649"/>
      <c r="SGO38" s="649"/>
      <c r="SGP38" s="649"/>
      <c r="SGQ38" s="649"/>
      <c r="SGR38" s="649"/>
      <c r="SGS38" s="649"/>
      <c r="SGT38" s="649"/>
      <c r="SGU38" s="649"/>
      <c r="SGV38" s="649"/>
      <c r="SGW38" s="649"/>
      <c r="SGX38" s="649"/>
      <c r="SGY38" s="649"/>
      <c r="SGZ38" s="649"/>
      <c r="SHA38" s="649"/>
      <c r="SHB38" s="649"/>
      <c r="SHC38" s="649"/>
      <c r="SHD38" s="649"/>
      <c r="SHE38" s="649"/>
      <c r="SHF38" s="649"/>
      <c r="SHG38" s="649"/>
      <c r="SHH38" s="649"/>
      <c r="SHI38" s="649"/>
      <c r="SHJ38" s="649"/>
      <c r="SHK38" s="649"/>
      <c r="SHL38" s="649"/>
      <c r="SHM38" s="649"/>
      <c r="SHN38" s="649"/>
      <c r="SHO38" s="649"/>
      <c r="SHP38" s="649"/>
      <c r="SHQ38" s="649"/>
      <c r="SHR38" s="649"/>
      <c r="SHS38" s="649"/>
      <c r="SHT38" s="649"/>
      <c r="SHU38" s="649"/>
      <c r="SHV38" s="649"/>
      <c r="SHW38" s="649"/>
      <c r="SHX38" s="649"/>
      <c r="SHY38" s="649"/>
      <c r="SHZ38" s="649"/>
      <c r="SIA38" s="649"/>
      <c r="SIB38" s="649"/>
      <c r="SIC38" s="649"/>
      <c r="SID38" s="649"/>
      <c r="SIE38" s="649"/>
      <c r="SIF38" s="649"/>
      <c r="SIG38" s="649"/>
      <c r="SIH38" s="649"/>
      <c r="SII38" s="649"/>
      <c r="SIJ38" s="649"/>
      <c r="SIK38" s="649"/>
      <c r="SIL38" s="649"/>
      <c r="SIM38" s="649"/>
      <c r="SIN38" s="649"/>
      <c r="SIO38" s="649"/>
      <c r="SIP38" s="649"/>
      <c r="SIQ38" s="649"/>
      <c r="SIR38" s="649"/>
      <c r="SIS38" s="649"/>
      <c r="SIT38" s="649"/>
      <c r="SIU38" s="649"/>
      <c r="SIV38" s="649"/>
      <c r="SIW38" s="649"/>
      <c r="SIX38" s="649"/>
      <c r="SIY38" s="649"/>
      <c r="SIZ38" s="649"/>
      <c r="SJA38" s="649"/>
      <c r="SJB38" s="649"/>
      <c r="SJC38" s="649"/>
      <c r="SJD38" s="649"/>
      <c r="SJE38" s="649"/>
      <c r="SJF38" s="649"/>
      <c r="SJG38" s="649"/>
      <c r="SJH38" s="649"/>
      <c r="SJI38" s="649"/>
      <c r="SJJ38" s="649"/>
      <c r="SJK38" s="649"/>
      <c r="SJL38" s="649"/>
      <c r="SJM38" s="649"/>
      <c r="SJN38" s="649"/>
      <c r="SJO38" s="649"/>
      <c r="SJP38" s="649"/>
      <c r="SJQ38" s="649"/>
      <c r="SJR38" s="649"/>
      <c r="SJS38" s="649"/>
      <c r="SJT38" s="649"/>
      <c r="SJU38" s="649"/>
      <c r="SJV38" s="649"/>
      <c r="SJW38" s="649"/>
      <c r="SJX38" s="649"/>
      <c r="SJY38" s="649"/>
      <c r="SJZ38" s="649"/>
      <c r="SKA38" s="649"/>
      <c r="SKB38" s="649"/>
      <c r="SKC38" s="649"/>
      <c r="SKD38" s="649"/>
      <c r="SKE38" s="649"/>
      <c r="SKF38" s="649"/>
      <c r="SKG38" s="649"/>
      <c r="SKH38" s="649"/>
      <c r="SKI38" s="649"/>
      <c r="SKJ38" s="649"/>
      <c r="SKK38" s="649"/>
      <c r="SKL38" s="649"/>
      <c r="SKM38" s="649"/>
      <c r="SKN38" s="649"/>
      <c r="SKO38" s="649"/>
      <c r="SKP38" s="649"/>
      <c r="SKQ38" s="649"/>
      <c r="SKR38" s="649"/>
      <c r="SKS38" s="649"/>
      <c r="SKT38" s="649"/>
      <c r="SKU38" s="649"/>
      <c r="SKV38" s="649"/>
      <c r="SKW38" s="649"/>
      <c r="SKX38" s="649"/>
      <c r="SKY38" s="649"/>
      <c r="SKZ38" s="649"/>
      <c r="SLA38" s="649"/>
      <c r="SLB38" s="649"/>
      <c r="SLC38" s="649"/>
      <c r="SLD38" s="649"/>
      <c r="SLE38" s="649"/>
      <c r="SLF38" s="649"/>
      <c r="SLG38" s="649"/>
      <c r="SLH38" s="649"/>
      <c r="SLI38" s="649"/>
      <c r="SLJ38" s="649"/>
      <c r="SLK38" s="649"/>
      <c r="SLL38" s="649"/>
      <c r="SLM38" s="649"/>
      <c r="SLN38" s="649"/>
      <c r="SLO38" s="649"/>
      <c r="SLP38" s="649"/>
      <c r="SLQ38" s="649"/>
      <c r="SLR38" s="649"/>
      <c r="SLS38" s="649"/>
      <c r="SLT38" s="649"/>
      <c r="SLU38" s="649"/>
      <c r="SLV38" s="649"/>
      <c r="SLW38" s="649"/>
      <c r="SLX38" s="649"/>
      <c r="SLY38" s="649"/>
      <c r="SLZ38" s="649"/>
      <c r="SMA38" s="649"/>
      <c r="SMB38" s="649"/>
      <c r="SMC38" s="649"/>
      <c r="SMD38" s="649"/>
      <c r="SME38" s="649"/>
      <c r="SMF38" s="649"/>
      <c r="SMG38" s="649"/>
      <c r="SMH38" s="649"/>
      <c r="SMI38" s="649"/>
      <c r="SMJ38" s="649"/>
      <c r="SMK38" s="649"/>
      <c r="SML38" s="649"/>
      <c r="SMM38" s="649"/>
      <c r="SMN38" s="649"/>
      <c r="SMO38" s="649"/>
      <c r="SMP38" s="649"/>
      <c r="SMQ38" s="649"/>
      <c r="SMR38" s="649"/>
      <c r="SMS38" s="649"/>
      <c r="SMT38" s="649"/>
      <c r="SMU38" s="649"/>
      <c r="SMV38" s="649"/>
      <c r="SMW38" s="649"/>
      <c r="SMX38" s="649"/>
      <c r="SMY38" s="649"/>
      <c r="SMZ38" s="649"/>
      <c r="SNA38" s="649"/>
      <c r="SNB38" s="649"/>
      <c r="SNC38" s="649"/>
      <c r="SND38" s="649"/>
      <c r="SNE38" s="649"/>
      <c r="SNF38" s="649"/>
      <c r="SNG38" s="649"/>
      <c r="SNH38" s="649"/>
      <c r="SNI38" s="649"/>
      <c r="SNJ38" s="649"/>
      <c r="SNK38" s="649"/>
      <c r="SNL38" s="649"/>
      <c r="SNM38" s="649"/>
      <c r="SNN38" s="649"/>
      <c r="SNO38" s="649"/>
      <c r="SNP38" s="649"/>
      <c r="SNQ38" s="649"/>
      <c r="SNR38" s="649"/>
      <c r="SNS38" s="649"/>
      <c r="SNT38" s="649"/>
      <c r="SNU38" s="649"/>
      <c r="SNV38" s="649"/>
      <c r="SNW38" s="649"/>
      <c r="SNX38" s="649"/>
      <c r="SNY38" s="649"/>
      <c r="SNZ38" s="649"/>
      <c r="SOA38" s="649"/>
      <c r="SOB38" s="649"/>
      <c r="SOC38" s="649"/>
      <c r="SOD38" s="649"/>
      <c r="SOE38" s="649"/>
      <c r="SOF38" s="649"/>
      <c r="SOG38" s="649"/>
      <c r="SOH38" s="649"/>
      <c r="SOI38" s="649"/>
      <c r="SOJ38" s="649"/>
      <c r="SOK38" s="649"/>
      <c r="SOL38" s="649"/>
      <c r="SOM38" s="649"/>
      <c r="SON38" s="649"/>
      <c r="SOO38" s="649"/>
      <c r="SOP38" s="649"/>
      <c r="SOQ38" s="649"/>
      <c r="SOR38" s="649"/>
      <c r="SOS38" s="649"/>
      <c r="SOT38" s="649"/>
      <c r="SOU38" s="649"/>
      <c r="SOV38" s="649"/>
      <c r="SOW38" s="649"/>
      <c r="SOX38" s="649"/>
      <c r="SOY38" s="649"/>
      <c r="SOZ38" s="649"/>
      <c r="SPA38" s="649"/>
      <c r="SPB38" s="649"/>
      <c r="SPC38" s="649"/>
      <c r="SPD38" s="649"/>
      <c r="SPE38" s="649"/>
      <c r="SPF38" s="649"/>
      <c r="SPG38" s="649"/>
      <c r="SPH38" s="649"/>
      <c r="SPI38" s="649"/>
      <c r="SPJ38" s="649"/>
      <c r="SPK38" s="649"/>
      <c r="SPL38" s="649"/>
      <c r="SPM38" s="649"/>
      <c r="SPN38" s="649"/>
      <c r="SPO38" s="649"/>
      <c r="SPP38" s="649"/>
      <c r="SPQ38" s="649"/>
      <c r="SPR38" s="649"/>
      <c r="SPS38" s="649"/>
      <c r="SPT38" s="649"/>
      <c r="SPU38" s="649"/>
      <c r="SPV38" s="649"/>
      <c r="SPW38" s="649"/>
      <c r="SPX38" s="649"/>
      <c r="SPY38" s="649"/>
      <c r="SPZ38" s="649"/>
      <c r="SQA38" s="649"/>
      <c r="SQB38" s="649"/>
      <c r="SQC38" s="649"/>
      <c r="SQD38" s="649"/>
      <c r="SQE38" s="649"/>
      <c r="SQF38" s="649"/>
      <c r="SQG38" s="649"/>
      <c r="SQH38" s="649"/>
      <c r="SQI38" s="649"/>
      <c r="SQJ38" s="649"/>
      <c r="SQK38" s="649"/>
      <c r="SQL38" s="649"/>
      <c r="SQM38" s="649"/>
      <c r="SQN38" s="649"/>
      <c r="SQO38" s="649"/>
      <c r="SQP38" s="649"/>
      <c r="SQQ38" s="649"/>
      <c r="SQR38" s="649"/>
      <c r="SQS38" s="649"/>
      <c r="SQT38" s="649"/>
      <c r="SQU38" s="649"/>
      <c r="SQV38" s="649"/>
      <c r="SQW38" s="649"/>
      <c r="SQX38" s="649"/>
      <c r="SQY38" s="649"/>
      <c r="SQZ38" s="649"/>
      <c r="SRA38" s="649"/>
      <c r="SRB38" s="649"/>
      <c r="SRC38" s="649"/>
      <c r="SRD38" s="649"/>
      <c r="SRE38" s="649"/>
      <c r="SRF38" s="649"/>
      <c r="SRG38" s="649"/>
      <c r="SRH38" s="649"/>
      <c r="SRI38" s="649"/>
      <c r="SRJ38" s="649"/>
      <c r="SRK38" s="649"/>
      <c r="SRL38" s="649"/>
      <c r="SRM38" s="649"/>
      <c r="SRN38" s="649"/>
      <c r="SRO38" s="649"/>
      <c r="SRP38" s="649"/>
      <c r="SRQ38" s="649"/>
      <c r="SRR38" s="649"/>
      <c r="SRS38" s="649"/>
      <c r="SRT38" s="649"/>
      <c r="SRU38" s="649"/>
      <c r="SRV38" s="649"/>
      <c r="SRW38" s="649"/>
      <c r="SRX38" s="649"/>
      <c r="SRY38" s="649"/>
      <c r="SRZ38" s="649"/>
      <c r="SSA38" s="649"/>
      <c r="SSB38" s="649"/>
      <c r="SSC38" s="649"/>
      <c r="SSD38" s="649"/>
      <c r="SSE38" s="649"/>
      <c r="SSF38" s="649"/>
      <c r="SSG38" s="649"/>
      <c r="SSH38" s="649"/>
      <c r="SSI38" s="649"/>
      <c r="SSJ38" s="649"/>
      <c r="SSK38" s="649"/>
      <c r="SSL38" s="649"/>
      <c r="SSM38" s="649"/>
      <c r="SSN38" s="649"/>
      <c r="SSO38" s="649"/>
      <c r="SSP38" s="649"/>
      <c r="SSQ38" s="649"/>
      <c r="SSR38" s="649"/>
      <c r="SSS38" s="649"/>
      <c r="SST38" s="649"/>
      <c r="SSU38" s="649"/>
      <c r="SSV38" s="649"/>
      <c r="SSW38" s="649"/>
      <c r="SSX38" s="649"/>
      <c r="SSY38" s="649"/>
      <c r="SSZ38" s="649"/>
      <c r="STA38" s="649"/>
      <c r="STB38" s="649"/>
      <c r="STC38" s="649"/>
      <c r="STD38" s="649"/>
      <c r="STE38" s="649"/>
      <c r="STF38" s="649"/>
      <c r="STG38" s="649"/>
      <c r="STH38" s="649"/>
      <c r="STI38" s="649"/>
      <c r="STJ38" s="649"/>
      <c r="STK38" s="649"/>
      <c r="STL38" s="649"/>
      <c r="STM38" s="649"/>
      <c r="STN38" s="649"/>
      <c r="STO38" s="649"/>
      <c r="STP38" s="649"/>
      <c r="STQ38" s="649"/>
      <c r="STR38" s="649"/>
      <c r="STS38" s="649"/>
      <c r="STT38" s="649"/>
      <c r="STU38" s="649"/>
      <c r="STV38" s="649"/>
      <c r="STW38" s="649"/>
      <c r="STX38" s="649"/>
      <c r="STY38" s="649"/>
      <c r="STZ38" s="649"/>
      <c r="SUA38" s="649"/>
      <c r="SUB38" s="649"/>
      <c r="SUC38" s="649"/>
      <c r="SUD38" s="649"/>
      <c r="SUE38" s="649"/>
      <c r="SUF38" s="649"/>
      <c r="SUG38" s="649"/>
      <c r="SUH38" s="649"/>
      <c r="SUI38" s="649"/>
      <c r="SUJ38" s="649"/>
      <c r="SUK38" s="649"/>
      <c r="SUL38" s="649"/>
      <c r="SUM38" s="649"/>
      <c r="SUN38" s="649"/>
      <c r="SUO38" s="649"/>
      <c r="SUP38" s="649"/>
      <c r="SUQ38" s="649"/>
      <c r="SUR38" s="649"/>
      <c r="SUS38" s="649"/>
      <c r="SUT38" s="649"/>
      <c r="SUU38" s="649"/>
      <c r="SUV38" s="649"/>
      <c r="SUW38" s="649"/>
      <c r="SUX38" s="649"/>
      <c r="SUY38" s="649"/>
      <c r="SUZ38" s="649"/>
      <c r="SVA38" s="649"/>
      <c r="SVB38" s="649"/>
      <c r="SVC38" s="649"/>
      <c r="SVD38" s="649"/>
      <c r="SVE38" s="649"/>
      <c r="SVF38" s="649"/>
      <c r="SVG38" s="649"/>
      <c r="SVH38" s="649"/>
      <c r="SVI38" s="649"/>
      <c r="SVJ38" s="649"/>
      <c r="SVK38" s="649"/>
      <c r="SVL38" s="649"/>
      <c r="SVM38" s="649"/>
      <c r="SVN38" s="649"/>
      <c r="SVO38" s="649"/>
      <c r="SVP38" s="649"/>
      <c r="SVQ38" s="649"/>
      <c r="SVR38" s="649"/>
      <c r="SVS38" s="649"/>
      <c r="SVT38" s="649"/>
      <c r="SVU38" s="649"/>
      <c r="SVV38" s="649"/>
      <c r="SVW38" s="649"/>
      <c r="SVX38" s="649"/>
      <c r="SVY38" s="649"/>
      <c r="SVZ38" s="649"/>
      <c r="SWA38" s="649"/>
      <c r="SWB38" s="649"/>
      <c r="SWC38" s="649"/>
      <c r="SWD38" s="649"/>
      <c r="SWE38" s="649"/>
      <c r="SWF38" s="649"/>
      <c r="SWG38" s="649"/>
      <c r="SWH38" s="649"/>
      <c r="SWI38" s="649"/>
      <c r="SWJ38" s="649"/>
      <c r="SWK38" s="649"/>
      <c r="SWL38" s="649"/>
      <c r="SWM38" s="649"/>
      <c r="SWN38" s="649"/>
      <c r="SWO38" s="649"/>
      <c r="SWP38" s="649"/>
      <c r="SWQ38" s="649"/>
      <c r="SWR38" s="649"/>
      <c r="SWS38" s="649"/>
      <c r="SWT38" s="649"/>
      <c r="SWU38" s="649"/>
      <c r="SWV38" s="649"/>
      <c r="SWW38" s="649"/>
      <c r="SWX38" s="649"/>
      <c r="SWY38" s="649"/>
      <c r="SWZ38" s="649"/>
      <c r="SXA38" s="649"/>
      <c r="SXB38" s="649"/>
      <c r="SXC38" s="649"/>
      <c r="SXD38" s="649"/>
      <c r="SXE38" s="649"/>
      <c r="SXF38" s="649"/>
      <c r="SXG38" s="649"/>
      <c r="SXH38" s="649"/>
      <c r="SXI38" s="649"/>
      <c r="SXJ38" s="649"/>
      <c r="SXK38" s="649"/>
      <c r="SXL38" s="649"/>
      <c r="SXM38" s="649"/>
      <c r="SXN38" s="649"/>
      <c r="SXO38" s="649"/>
      <c r="SXP38" s="649"/>
      <c r="SXQ38" s="649"/>
      <c r="SXR38" s="649"/>
      <c r="SXS38" s="649"/>
      <c r="SXT38" s="649"/>
      <c r="SXU38" s="649"/>
      <c r="SXV38" s="649"/>
      <c r="SXW38" s="649"/>
      <c r="SXX38" s="649"/>
      <c r="SXY38" s="649"/>
      <c r="SXZ38" s="649"/>
      <c r="SYA38" s="649"/>
      <c r="SYB38" s="649"/>
      <c r="SYC38" s="649"/>
      <c r="SYD38" s="649"/>
      <c r="SYE38" s="649"/>
      <c r="SYF38" s="649"/>
      <c r="SYG38" s="649"/>
      <c r="SYH38" s="649"/>
      <c r="SYI38" s="649"/>
      <c r="SYJ38" s="649"/>
      <c r="SYK38" s="649"/>
      <c r="SYL38" s="649"/>
      <c r="SYM38" s="649"/>
      <c r="SYN38" s="649"/>
      <c r="SYO38" s="649"/>
      <c r="SYP38" s="649"/>
      <c r="SYQ38" s="649"/>
      <c r="SYR38" s="649"/>
      <c r="SYS38" s="649"/>
      <c r="SYT38" s="649"/>
      <c r="SYU38" s="649"/>
      <c r="SYV38" s="649"/>
      <c r="SYW38" s="649"/>
      <c r="SYX38" s="649"/>
      <c r="SYY38" s="649"/>
      <c r="SYZ38" s="649"/>
      <c r="SZA38" s="649"/>
      <c r="SZB38" s="649"/>
      <c r="SZC38" s="649"/>
      <c r="SZD38" s="649"/>
      <c r="SZE38" s="649"/>
      <c r="SZF38" s="649"/>
      <c r="SZG38" s="649"/>
      <c r="SZH38" s="649"/>
      <c r="SZI38" s="649"/>
      <c r="SZJ38" s="649"/>
      <c r="SZK38" s="649"/>
      <c r="SZL38" s="649"/>
      <c r="SZM38" s="649"/>
      <c r="SZN38" s="649"/>
      <c r="SZO38" s="649"/>
      <c r="SZP38" s="649"/>
      <c r="SZQ38" s="649"/>
      <c r="SZR38" s="649"/>
      <c r="SZS38" s="649"/>
      <c r="SZT38" s="649"/>
      <c r="SZU38" s="649"/>
      <c r="SZV38" s="649"/>
      <c r="SZW38" s="649"/>
      <c r="SZX38" s="649"/>
      <c r="SZY38" s="649"/>
      <c r="SZZ38" s="649"/>
      <c r="TAA38" s="649"/>
      <c r="TAB38" s="649"/>
      <c r="TAC38" s="649"/>
      <c r="TAD38" s="649"/>
      <c r="TAE38" s="649"/>
      <c r="TAF38" s="649"/>
      <c r="TAG38" s="649"/>
      <c r="TAH38" s="649"/>
      <c r="TAI38" s="649"/>
      <c r="TAJ38" s="649"/>
      <c r="TAK38" s="649"/>
      <c r="TAL38" s="649"/>
      <c r="TAM38" s="649"/>
      <c r="TAN38" s="649"/>
      <c r="TAO38" s="649"/>
      <c r="TAP38" s="649"/>
      <c r="TAQ38" s="649"/>
      <c r="TAR38" s="649"/>
      <c r="TAS38" s="649"/>
      <c r="TAT38" s="649"/>
      <c r="TAU38" s="649"/>
      <c r="TAV38" s="649"/>
      <c r="TAW38" s="649"/>
      <c r="TAX38" s="649"/>
      <c r="TAY38" s="649"/>
      <c r="TAZ38" s="649"/>
      <c r="TBA38" s="649"/>
      <c r="TBB38" s="649"/>
      <c r="TBC38" s="649"/>
      <c r="TBD38" s="649"/>
      <c r="TBE38" s="649"/>
      <c r="TBF38" s="649"/>
      <c r="TBG38" s="649"/>
      <c r="TBH38" s="649"/>
      <c r="TBI38" s="649"/>
      <c r="TBJ38" s="649"/>
      <c r="TBK38" s="649"/>
      <c r="TBL38" s="649"/>
      <c r="TBM38" s="649"/>
      <c r="TBN38" s="649"/>
      <c r="TBO38" s="649"/>
      <c r="TBP38" s="649"/>
      <c r="TBQ38" s="649"/>
      <c r="TBR38" s="649"/>
      <c r="TBS38" s="649"/>
      <c r="TBT38" s="649"/>
      <c r="TBU38" s="649"/>
      <c r="TBV38" s="649"/>
      <c r="TBW38" s="649"/>
      <c r="TBX38" s="649"/>
      <c r="TBY38" s="649"/>
      <c r="TBZ38" s="649"/>
      <c r="TCA38" s="649"/>
      <c r="TCB38" s="649"/>
      <c r="TCC38" s="649"/>
      <c r="TCD38" s="649"/>
      <c r="TCE38" s="649"/>
      <c r="TCF38" s="649"/>
      <c r="TCG38" s="649"/>
      <c r="TCH38" s="649"/>
      <c r="TCI38" s="649"/>
      <c r="TCJ38" s="649"/>
      <c r="TCK38" s="649"/>
      <c r="TCL38" s="649"/>
      <c r="TCM38" s="649"/>
      <c r="TCN38" s="649"/>
      <c r="TCO38" s="649"/>
      <c r="TCP38" s="649"/>
      <c r="TCQ38" s="649"/>
      <c r="TCR38" s="649"/>
      <c r="TCS38" s="649"/>
      <c r="TCT38" s="649"/>
      <c r="TCU38" s="649"/>
      <c r="TCV38" s="649"/>
      <c r="TCW38" s="649"/>
      <c r="TCX38" s="649"/>
      <c r="TCY38" s="649"/>
      <c r="TCZ38" s="649"/>
      <c r="TDA38" s="649"/>
      <c r="TDB38" s="649"/>
      <c r="TDC38" s="649"/>
      <c r="TDD38" s="649"/>
      <c r="TDE38" s="649"/>
      <c r="TDF38" s="649"/>
      <c r="TDG38" s="649"/>
      <c r="TDH38" s="649"/>
      <c r="TDI38" s="649"/>
      <c r="TDJ38" s="649"/>
      <c r="TDK38" s="649"/>
      <c r="TDL38" s="649"/>
      <c r="TDM38" s="649"/>
      <c r="TDN38" s="649"/>
      <c r="TDO38" s="649"/>
      <c r="TDP38" s="649"/>
      <c r="TDQ38" s="649"/>
      <c r="TDR38" s="649"/>
      <c r="TDS38" s="649"/>
      <c r="TDT38" s="649"/>
      <c r="TDU38" s="649"/>
      <c r="TDV38" s="649"/>
      <c r="TDW38" s="649"/>
      <c r="TDX38" s="649"/>
      <c r="TDY38" s="649"/>
      <c r="TDZ38" s="649"/>
      <c r="TEA38" s="649"/>
      <c r="TEB38" s="649"/>
      <c r="TEC38" s="649"/>
      <c r="TED38" s="649"/>
      <c r="TEE38" s="649"/>
      <c r="TEF38" s="649"/>
      <c r="TEG38" s="649"/>
      <c r="TEH38" s="649"/>
      <c r="TEI38" s="649"/>
      <c r="TEJ38" s="649"/>
      <c r="TEK38" s="649"/>
      <c r="TEL38" s="649"/>
      <c r="TEM38" s="649"/>
      <c r="TEN38" s="649"/>
      <c r="TEO38" s="649"/>
      <c r="TEP38" s="649"/>
      <c r="TEQ38" s="649"/>
      <c r="TER38" s="649"/>
      <c r="TES38" s="649"/>
      <c r="TET38" s="649"/>
      <c r="TEU38" s="649"/>
      <c r="TEV38" s="649"/>
      <c r="TEW38" s="649"/>
      <c r="TEX38" s="649"/>
      <c r="TEY38" s="649"/>
      <c r="TEZ38" s="649"/>
      <c r="TFA38" s="649"/>
      <c r="TFB38" s="649"/>
      <c r="TFC38" s="649"/>
      <c r="TFD38" s="649"/>
      <c r="TFE38" s="649"/>
      <c r="TFF38" s="649"/>
      <c r="TFG38" s="649"/>
      <c r="TFH38" s="649"/>
      <c r="TFI38" s="649"/>
      <c r="TFJ38" s="649"/>
      <c r="TFK38" s="649"/>
      <c r="TFL38" s="649"/>
      <c r="TFM38" s="649"/>
      <c r="TFN38" s="649"/>
      <c r="TFO38" s="649"/>
      <c r="TFP38" s="649"/>
      <c r="TFQ38" s="649"/>
      <c r="TFR38" s="649"/>
      <c r="TFS38" s="649"/>
      <c r="TFT38" s="649"/>
      <c r="TFU38" s="649"/>
      <c r="TFV38" s="649"/>
      <c r="TFW38" s="649"/>
      <c r="TFX38" s="649"/>
      <c r="TFY38" s="649"/>
      <c r="TFZ38" s="649"/>
      <c r="TGA38" s="649"/>
      <c r="TGB38" s="649"/>
      <c r="TGC38" s="649"/>
      <c r="TGD38" s="649"/>
      <c r="TGE38" s="649"/>
      <c r="TGF38" s="649"/>
      <c r="TGG38" s="649"/>
      <c r="TGH38" s="649"/>
      <c r="TGI38" s="649"/>
      <c r="TGJ38" s="649"/>
      <c r="TGK38" s="649"/>
      <c r="TGL38" s="649"/>
      <c r="TGM38" s="649"/>
      <c r="TGN38" s="649"/>
      <c r="TGO38" s="649"/>
      <c r="TGP38" s="649"/>
      <c r="TGQ38" s="649"/>
      <c r="TGR38" s="649"/>
      <c r="TGS38" s="649"/>
      <c r="TGT38" s="649"/>
      <c r="TGU38" s="649"/>
      <c r="TGV38" s="649"/>
      <c r="TGW38" s="649"/>
      <c r="TGX38" s="649"/>
      <c r="TGY38" s="649"/>
      <c r="TGZ38" s="649"/>
      <c r="THA38" s="649"/>
      <c r="THB38" s="649"/>
      <c r="THC38" s="649"/>
      <c r="THD38" s="649"/>
      <c r="THE38" s="649"/>
      <c r="THF38" s="649"/>
      <c r="THG38" s="649"/>
      <c r="THH38" s="649"/>
      <c r="THI38" s="649"/>
      <c r="THJ38" s="649"/>
      <c r="THK38" s="649"/>
      <c r="THL38" s="649"/>
      <c r="THM38" s="649"/>
      <c r="THN38" s="649"/>
      <c r="THO38" s="649"/>
      <c r="THP38" s="649"/>
      <c r="THQ38" s="649"/>
      <c r="THR38" s="649"/>
      <c r="THS38" s="649"/>
      <c r="THT38" s="649"/>
      <c r="THU38" s="649"/>
      <c r="THV38" s="649"/>
      <c r="THW38" s="649"/>
      <c r="THX38" s="649"/>
      <c r="THY38" s="649"/>
      <c r="THZ38" s="649"/>
      <c r="TIA38" s="649"/>
      <c r="TIB38" s="649"/>
      <c r="TIC38" s="649"/>
      <c r="TID38" s="649"/>
      <c r="TIE38" s="649"/>
      <c r="TIF38" s="649"/>
      <c r="TIG38" s="649"/>
      <c r="TIH38" s="649"/>
      <c r="TII38" s="649"/>
      <c r="TIJ38" s="649"/>
      <c r="TIK38" s="649"/>
      <c r="TIL38" s="649"/>
      <c r="TIM38" s="649"/>
      <c r="TIN38" s="649"/>
      <c r="TIO38" s="649"/>
      <c r="TIP38" s="649"/>
      <c r="TIQ38" s="649"/>
      <c r="TIR38" s="649"/>
      <c r="TIS38" s="649"/>
      <c r="TIT38" s="649"/>
      <c r="TIU38" s="649"/>
      <c r="TIV38" s="649"/>
      <c r="TIW38" s="649"/>
      <c r="TIX38" s="649"/>
      <c r="TIY38" s="649"/>
      <c r="TIZ38" s="649"/>
      <c r="TJA38" s="649"/>
      <c r="TJB38" s="649"/>
      <c r="TJC38" s="649"/>
      <c r="TJD38" s="649"/>
      <c r="TJE38" s="649"/>
      <c r="TJF38" s="649"/>
      <c r="TJG38" s="649"/>
      <c r="TJH38" s="649"/>
      <c r="TJI38" s="649"/>
      <c r="TJJ38" s="649"/>
      <c r="TJK38" s="649"/>
      <c r="TJL38" s="649"/>
      <c r="TJM38" s="649"/>
      <c r="TJN38" s="649"/>
      <c r="TJO38" s="649"/>
      <c r="TJP38" s="649"/>
      <c r="TJQ38" s="649"/>
      <c r="TJR38" s="649"/>
      <c r="TJS38" s="649"/>
      <c r="TJT38" s="649"/>
      <c r="TJU38" s="649"/>
      <c r="TJV38" s="649"/>
      <c r="TJW38" s="649"/>
      <c r="TJX38" s="649"/>
      <c r="TJY38" s="649"/>
      <c r="TJZ38" s="649"/>
      <c r="TKA38" s="649"/>
      <c r="TKB38" s="649"/>
      <c r="TKC38" s="649"/>
      <c r="TKD38" s="649"/>
      <c r="TKE38" s="649"/>
      <c r="TKF38" s="649"/>
      <c r="TKG38" s="649"/>
      <c r="TKH38" s="649"/>
      <c r="TKI38" s="649"/>
      <c r="TKJ38" s="649"/>
      <c r="TKK38" s="649"/>
      <c r="TKL38" s="649"/>
      <c r="TKM38" s="649"/>
      <c r="TKN38" s="649"/>
      <c r="TKO38" s="649"/>
      <c r="TKP38" s="649"/>
      <c r="TKQ38" s="649"/>
      <c r="TKR38" s="649"/>
      <c r="TKS38" s="649"/>
      <c r="TKT38" s="649"/>
      <c r="TKU38" s="649"/>
      <c r="TKV38" s="649"/>
      <c r="TKW38" s="649"/>
      <c r="TKX38" s="649"/>
      <c r="TKY38" s="649"/>
      <c r="TKZ38" s="649"/>
      <c r="TLA38" s="649"/>
      <c r="TLB38" s="649"/>
      <c r="TLC38" s="649"/>
      <c r="TLD38" s="649"/>
      <c r="TLE38" s="649"/>
      <c r="TLF38" s="649"/>
      <c r="TLG38" s="649"/>
      <c r="TLH38" s="649"/>
      <c r="TLI38" s="649"/>
      <c r="TLJ38" s="649"/>
      <c r="TLK38" s="649"/>
      <c r="TLL38" s="649"/>
      <c r="TLM38" s="649"/>
      <c r="TLN38" s="649"/>
      <c r="TLO38" s="649"/>
      <c r="TLP38" s="649"/>
      <c r="TLQ38" s="649"/>
      <c r="TLR38" s="649"/>
      <c r="TLS38" s="649"/>
      <c r="TLT38" s="649"/>
      <c r="TLU38" s="649"/>
      <c r="TLV38" s="649"/>
      <c r="TLW38" s="649"/>
      <c r="TLX38" s="649"/>
      <c r="TLY38" s="649"/>
      <c r="TLZ38" s="649"/>
      <c r="TMA38" s="649"/>
      <c r="TMB38" s="649"/>
      <c r="TMC38" s="649"/>
      <c r="TMD38" s="649"/>
      <c r="TME38" s="649"/>
      <c r="TMF38" s="649"/>
      <c r="TMG38" s="649"/>
      <c r="TMH38" s="649"/>
      <c r="TMI38" s="649"/>
      <c r="TMJ38" s="649"/>
      <c r="TMK38" s="649"/>
      <c r="TML38" s="649"/>
      <c r="TMM38" s="649"/>
      <c r="TMN38" s="649"/>
      <c r="TMO38" s="649"/>
      <c r="TMP38" s="649"/>
      <c r="TMQ38" s="649"/>
      <c r="TMR38" s="649"/>
      <c r="TMS38" s="649"/>
      <c r="TMT38" s="649"/>
      <c r="TMU38" s="649"/>
      <c r="TMV38" s="649"/>
      <c r="TMW38" s="649"/>
      <c r="TMX38" s="649"/>
      <c r="TMY38" s="649"/>
      <c r="TMZ38" s="649"/>
      <c r="TNA38" s="649"/>
      <c r="TNB38" s="649"/>
      <c r="TNC38" s="649"/>
      <c r="TND38" s="649"/>
      <c r="TNE38" s="649"/>
      <c r="TNF38" s="649"/>
      <c r="TNG38" s="649"/>
      <c r="TNH38" s="649"/>
      <c r="TNI38" s="649"/>
      <c r="TNJ38" s="649"/>
      <c r="TNK38" s="649"/>
      <c r="TNL38" s="649"/>
      <c r="TNM38" s="649"/>
      <c r="TNN38" s="649"/>
      <c r="TNO38" s="649"/>
      <c r="TNP38" s="649"/>
      <c r="TNQ38" s="649"/>
      <c r="TNR38" s="649"/>
      <c r="TNS38" s="649"/>
      <c r="TNT38" s="649"/>
      <c r="TNU38" s="649"/>
      <c r="TNV38" s="649"/>
      <c r="TNW38" s="649"/>
      <c r="TNX38" s="649"/>
      <c r="TNY38" s="649"/>
      <c r="TNZ38" s="649"/>
      <c r="TOA38" s="649"/>
      <c r="TOB38" s="649"/>
      <c r="TOC38" s="649"/>
      <c r="TOD38" s="649"/>
      <c r="TOE38" s="649"/>
      <c r="TOF38" s="649"/>
      <c r="TOG38" s="649"/>
      <c r="TOH38" s="649"/>
      <c r="TOI38" s="649"/>
      <c r="TOJ38" s="649"/>
      <c r="TOK38" s="649"/>
      <c r="TOL38" s="649"/>
      <c r="TOM38" s="649"/>
      <c r="TON38" s="649"/>
      <c r="TOO38" s="649"/>
      <c r="TOP38" s="649"/>
      <c r="TOQ38" s="649"/>
      <c r="TOR38" s="649"/>
      <c r="TOS38" s="649"/>
      <c r="TOT38" s="649"/>
      <c r="TOU38" s="649"/>
      <c r="TOV38" s="649"/>
      <c r="TOW38" s="649"/>
      <c r="TOX38" s="649"/>
      <c r="TOY38" s="649"/>
      <c r="TOZ38" s="649"/>
      <c r="TPA38" s="649"/>
      <c r="TPB38" s="649"/>
      <c r="TPC38" s="649"/>
      <c r="TPD38" s="649"/>
      <c r="TPE38" s="649"/>
      <c r="TPF38" s="649"/>
      <c r="TPG38" s="649"/>
      <c r="TPH38" s="649"/>
      <c r="TPI38" s="649"/>
      <c r="TPJ38" s="649"/>
      <c r="TPK38" s="649"/>
      <c r="TPL38" s="649"/>
      <c r="TPM38" s="649"/>
      <c r="TPN38" s="649"/>
      <c r="TPO38" s="649"/>
      <c r="TPP38" s="649"/>
      <c r="TPQ38" s="649"/>
      <c r="TPR38" s="649"/>
      <c r="TPS38" s="649"/>
      <c r="TPT38" s="649"/>
      <c r="TPU38" s="649"/>
      <c r="TPV38" s="649"/>
      <c r="TPW38" s="649"/>
      <c r="TPX38" s="649"/>
      <c r="TPY38" s="649"/>
      <c r="TPZ38" s="649"/>
      <c r="TQA38" s="649"/>
      <c r="TQB38" s="649"/>
      <c r="TQC38" s="649"/>
      <c r="TQD38" s="649"/>
      <c r="TQE38" s="649"/>
      <c r="TQF38" s="649"/>
      <c r="TQG38" s="649"/>
      <c r="TQH38" s="649"/>
      <c r="TQI38" s="649"/>
      <c r="TQJ38" s="649"/>
      <c r="TQK38" s="649"/>
      <c r="TQL38" s="649"/>
      <c r="TQM38" s="649"/>
      <c r="TQN38" s="649"/>
      <c r="TQO38" s="649"/>
      <c r="TQP38" s="649"/>
      <c r="TQQ38" s="649"/>
      <c r="TQR38" s="649"/>
      <c r="TQS38" s="649"/>
      <c r="TQT38" s="649"/>
      <c r="TQU38" s="649"/>
      <c r="TQV38" s="649"/>
      <c r="TQW38" s="649"/>
      <c r="TQX38" s="649"/>
      <c r="TQY38" s="649"/>
      <c r="TQZ38" s="649"/>
      <c r="TRA38" s="649"/>
      <c r="TRB38" s="649"/>
      <c r="TRC38" s="649"/>
      <c r="TRD38" s="649"/>
      <c r="TRE38" s="649"/>
      <c r="TRF38" s="649"/>
      <c r="TRG38" s="649"/>
      <c r="TRH38" s="649"/>
      <c r="TRI38" s="649"/>
      <c r="TRJ38" s="649"/>
      <c r="TRK38" s="649"/>
      <c r="TRL38" s="649"/>
      <c r="TRM38" s="649"/>
      <c r="TRN38" s="649"/>
      <c r="TRO38" s="649"/>
      <c r="TRP38" s="649"/>
      <c r="TRQ38" s="649"/>
      <c r="TRR38" s="649"/>
      <c r="TRS38" s="649"/>
      <c r="TRT38" s="649"/>
      <c r="TRU38" s="649"/>
      <c r="TRV38" s="649"/>
      <c r="TRW38" s="649"/>
      <c r="TRX38" s="649"/>
      <c r="TRY38" s="649"/>
      <c r="TRZ38" s="649"/>
      <c r="TSA38" s="649"/>
      <c r="TSB38" s="649"/>
      <c r="TSC38" s="649"/>
      <c r="TSD38" s="649"/>
      <c r="TSE38" s="649"/>
      <c r="TSF38" s="649"/>
      <c r="TSG38" s="649"/>
      <c r="TSH38" s="649"/>
      <c r="TSI38" s="649"/>
      <c r="TSJ38" s="649"/>
      <c r="TSK38" s="649"/>
      <c r="TSL38" s="649"/>
      <c r="TSM38" s="649"/>
      <c r="TSN38" s="649"/>
      <c r="TSO38" s="649"/>
      <c r="TSP38" s="649"/>
      <c r="TSQ38" s="649"/>
      <c r="TSR38" s="649"/>
      <c r="TSS38" s="649"/>
      <c r="TST38" s="649"/>
      <c r="TSU38" s="649"/>
      <c r="TSV38" s="649"/>
      <c r="TSW38" s="649"/>
      <c r="TSX38" s="649"/>
      <c r="TSY38" s="649"/>
      <c r="TSZ38" s="649"/>
      <c r="TTA38" s="649"/>
      <c r="TTB38" s="649"/>
      <c r="TTC38" s="649"/>
      <c r="TTD38" s="649"/>
      <c r="TTE38" s="649"/>
      <c r="TTF38" s="649"/>
      <c r="TTG38" s="649"/>
      <c r="TTH38" s="649"/>
      <c r="TTI38" s="649"/>
      <c r="TTJ38" s="649"/>
      <c r="TTK38" s="649"/>
      <c r="TTL38" s="649"/>
      <c r="TTM38" s="649"/>
      <c r="TTN38" s="649"/>
      <c r="TTO38" s="649"/>
      <c r="TTP38" s="649"/>
      <c r="TTQ38" s="649"/>
      <c r="TTR38" s="649"/>
      <c r="TTS38" s="649"/>
      <c r="TTT38" s="649"/>
      <c r="TTU38" s="649"/>
      <c r="TTV38" s="649"/>
      <c r="TTW38" s="649"/>
      <c r="TTX38" s="649"/>
      <c r="TTY38" s="649"/>
      <c r="TTZ38" s="649"/>
      <c r="TUA38" s="649"/>
      <c r="TUB38" s="649"/>
      <c r="TUC38" s="649"/>
      <c r="TUD38" s="649"/>
      <c r="TUE38" s="649"/>
      <c r="TUF38" s="649"/>
      <c r="TUG38" s="649"/>
      <c r="TUH38" s="649"/>
      <c r="TUI38" s="649"/>
      <c r="TUJ38" s="649"/>
      <c r="TUK38" s="649"/>
      <c r="TUL38" s="649"/>
      <c r="TUM38" s="649"/>
      <c r="TUN38" s="649"/>
      <c r="TUO38" s="649"/>
      <c r="TUP38" s="649"/>
      <c r="TUQ38" s="649"/>
      <c r="TUR38" s="649"/>
      <c r="TUS38" s="649"/>
      <c r="TUT38" s="649"/>
      <c r="TUU38" s="649"/>
      <c r="TUV38" s="649"/>
      <c r="TUW38" s="649"/>
      <c r="TUX38" s="649"/>
      <c r="TUY38" s="649"/>
      <c r="TUZ38" s="649"/>
      <c r="TVA38" s="649"/>
      <c r="TVB38" s="649"/>
      <c r="TVC38" s="649"/>
      <c r="TVD38" s="649"/>
      <c r="TVE38" s="649"/>
      <c r="TVF38" s="649"/>
      <c r="TVG38" s="649"/>
      <c r="TVH38" s="649"/>
      <c r="TVI38" s="649"/>
      <c r="TVJ38" s="649"/>
      <c r="TVK38" s="649"/>
      <c r="TVL38" s="649"/>
      <c r="TVM38" s="649"/>
      <c r="TVN38" s="649"/>
      <c r="TVO38" s="649"/>
      <c r="TVP38" s="649"/>
      <c r="TVQ38" s="649"/>
      <c r="TVR38" s="649"/>
      <c r="TVS38" s="649"/>
      <c r="TVT38" s="649"/>
      <c r="TVU38" s="649"/>
      <c r="TVV38" s="649"/>
      <c r="TVW38" s="649"/>
      <c r="TVX38" s="649"/>
      <c r="TVY38" s="649"/>
      <c r="TVZ38" s="649"/>
      <c r="TWA38" s="649"/>
      <c r="TWB38" s="649"/>
      <c r="TWC38" s="649"/>
      <c r="TWD38" s="649"/>
      <c r="TWE38" s="649"/>
      <c r="TWF38" s="649"/>
      <c r="TWG38" s="649"/>
      <c r="TWH38" s="649"/>
      <c r="TWI38" s="649"/>
      <c r="TWJ38" s="649"/>
      <c r="TWK38" s="649"/>
      <c r="TWL38" s="649"/>
      <c r="TWM38" s="649"/>
      <c r="TWN38" s="649"/>
      <c r="TWO38" s="649"/>
      <c r="TWP38" s="649"/>
      <c r="TWQ38" s="649"/>
      <c r="TWR38" s="649"/>
      <c r="TWS38" s="649"/>
      <c r="TWT38" s="649"/>
      <c r="TWU38" s="649"/>
      <c r="TWV38" s="649"/>
      <c r="TWW38" s="649"/>
      <c r="TWX38" s="649"/>
      <c r="TWY38" s="649"/>
      <c r="TWZ38" s="649"/>
      <c r="TXA38" s="649"/>
      <c r="TXB38" s="649"/>
      <c r="TXC38" s="649"/>
      <c r="TXD38" s="649"/>
      <c r="TXE38" s="649"/>
      <c r="TXF38" s="649"/>
      <c r="TXG38" s="649"/>
      <c r="TXH38" s="649"/>
      <c r="TXI38" s="649"/>
      <c r="TXJ38" s="649"/>
      <c r="TXK38" s="649"/>
      <c r="TXL38" s="649"/>
      <c r="TXM38" s="649"/>
      <c r="TXN38" s="649"/>
      <c r="TXO38" s="649"/>
      <c r="TXP38" s="649"/>
      <c r="TXQ38" s="649"/>
      <c r="TXR38" s="649"/>
      <c r="TXS38" s="649"/>
      <c r="TXT38" s="649"/>
      <c r="TXU38" s="649"/>
      <c r="TXV38" s="649"/>
      <c r="TXW38" s="649"/>
      <c r="TXX38" s="649"/>
      <c r="TXY38" s="649"/>
      <c r="TXZ38" s="649"/>
      <c r="TYA38" s="649"/>
      <c r="TYB38" s="649"/>
      <c r="TYC38" s="649"/>
      <c r="TYD38" s="649"/>
      <c r="TYE38" s="649"/>
      <c r="TYF38" s="649"/>
      <c r="TYG38" s="649"/>
      <c r="TYH38" s="649"/>
      <c r="TYI38" s="649"/>
      <c r="TYJ38" s="649"/>
      <c r="TYK38" s="649"/>
      <c r="TYL38" s="649"/>
      <c r="TYM38" s="649"/>
      <c r="TYN38" s="649"/>
      <c r="TYO38" s="649"/>
      <c r="TYP38" s="649"/>
      <c r="TYQ38" s="649"/>
      <c r="TYR38" s="649"/>
      <c r="TYS38" s="649"/>
      <c r="TYT38" s="649"/>
      <c r="TYU38" s="649"/>
      <c r="TYV38" s="649"/>
      <c r="TYW38" s="649"/>
      <c r="TYX38" s="649"/>
      <c r="TYY38" s="649"/>
      <c r="TYZ38" s="649"/>
      <c r="TZA38" s="649"/>
      <c r="TZB38" s="649"/>
      <c r="TZC38" s="649"/>
      <c r="TZD38" s="649"/>
      <c r="TZE38" s="649"/>
      <c r="TZF38" s="649"/>
      <c r="TZG38" s="649"/>
      <c r="TZH38" s="649"/>
      <c r="TZI38" s="649"/>
      <c r="TZJ38" s="649"/>
      <c r="TZK38" s="649"/>
      <c r="TZL38" s="649"/>
      <c r="TZM38" s="649"/>
      <c r="TZN38" s="649"/>
      <c r="TZO38" s="649"/>
      <c r="TZP38" s="649"/>
      <c r="TZQ38" s="649"/>
      <c r="TZR38" s="649"/>
      <c r="TZS38" s="649"/>
      <c r="TZT38" s="649"/>
      <c r="TZU38" s="649"/>
      <c r="TZV38" s="649"/>
      <c r="TZW38" s="649"/>
      <c r="TZX38" s="649"/>
      <c r="TZY38" s="649"/>
      <c r="TZZ38" s="649"/>
      <c r="UAA38" s="649"/>
      <c r="UAB38" s="649"/>
      <c r="UAC38" s="649"/>
      <c r="UAD38" s="649"/>
      <c r="UAE38" s="649"/>
      <c r="UAF38" s="649"/>
      <c r="UAG38" s="649"/>
      <c r="UAH38" s="649"/>
      <c r="UAI38" s="649"/>
      <c r="UAJ38" s="649"/>
      <c r="UAK38" s="649"/>
      <c r="UAL38" s="649"/>
      <c r="UAM38" s="649"/>
      <c r="UAN38" s="649"/>
      <c r="UAO38" s="649"/>
      <c r="UAP38" s="649"/>
      <c r="UAQ38" s="649"/>
      <c r="UAR38" s="649"/>
      <c r="UAS38" s="649"/>
      <c r="UAT38" s="649"/>
      <c r="UAU38" s="649"/>
      <c r="UAV38" s="649"/>
      <c r="UAW38" s="649"/>
      <c r="UAX38" s="649"/>
      <c r="UAY38" s="649"/>
      <c r="UAZ38" s="649"/>
      <c r="UBA38" s="649"/>
      <c r="UBB38" s="649"/>
      <c r="UBC38" s="649"/>
      <c r="UBD38" s="649"/>
      <c r="UBE38" s="649"/>
      <c r="UBF38" s="649"/>
      <c r="UBG38" s="649"/>
      <c r="UBH38" s="649"/>
      <c r="UBI38" s="649"/>
      <c r="UBJ38" s="649"/>
      <c r="UBK38" s="649"/>
      <c r="UBL38" s="649"/>
      <c r="UBM38" s="649"/>
      <c r="UBN38" s="649"/>
      <c r="UBO38" s="649"/>
      <c r="UBP38" s="649"/>
      <c r="UBQ38" s="649"/>
      <c r="UBR38" s="649"/>
      <c r="UBS38" s="649"/>
      <c r="UBT38" s="649"/>
      <c r="UBU38" s="649"/>
      <c r="UBV38" s="649"/>
      <c r="UBW38" s="649"/>
      <c r="UBX38" s="649"/>
      <c r="UBY38" s="649"/>
      <c r="UBZ38" s="649"/>
      <c r="UCA38" s="649"/>
      <c r="UCB38" s="649"/>
      <c r="UCC38" s="649"/>
      <c r="UCD38" s="649"/>
      <c r="UCE38" s="649"/>
      <c r="UCF38" s="649"/>
      <c r="UCG38" s="649"/>
      <c r="UCH38" s="649"/>
      <c r="UCI38" s="649"/>
      <c r="UCJ38" s="649"/>
      <c r="UCK38" s="649"/>
      <c r="UCL38" s="649"/>
      <c r="UCM38" s="649"/>
      <c r="UCN38" s="649"/>
      <c r="UCO38" s="649"/>
      <c r="UCP38" s="649"/>
      <c r="UCQ38" s="649"/>
      <c r="UCR38" s="649"/>
      <c r="UCS38" s="649"/>
      <c r="UCT38" s="649"/>
      <c r="UCU38" s="649"/>
      <c r="UCV38" s="649"/>
      <c r="UCW38" s="649"/>
      <c r="UCX38" s="649"/>
      <c r="UCY38" s="649"/>
      <c r="UCZ38" s="649"/>
      <c r="UDA38" s="649"/>
      <c r="UDB38" s="649"/>
      <c r="UDC38" s="649"/>
      <c r="UDD38" s="649"/>
      <c r="UDE38" s="649"/>
      <c r="UDF38" s="649"/>
      <c r="UDG38" s="649"/>
      <c r="UDH38" s="649"/>
      <c r="UDI38" s="649"/>
      <c r="UDJ38" s="649"/>
      <c r="UDK38" s="649"/>
      <c r="UDL38" s="649"/>
      <c r="UDM38" s="649"/>
      <c r="UDN38" s="649"/>
      <c r="UDO38" s="649"/>
      <c r="UDP38" s="649"/>
      <c r="UDQ38" s="649"/>
      <c r="UDR38" s="649"/>
      <c r="UDS38" s="649"/>
      <c r="UDT38" s="649"/>
      <c r="UDU38" s="649"/>
      <c r="UDV38" s="649"/>
      <c r="UDW38" s="649"/>
      <c r="UDX38" s="649"/>
      <c r="UDY38" s="649"/>
      <c r="UDZ38" s="649"/>
      <c r="UEA38" s="649"/>
      <c r="UEB38" s="649"/>
      <c r="UEC38" s="649"/>
      <c r="UED38" s="649"/>
      <c r="UEE38" s="649"/>
      <c r="UEF38" s="649"/>
      <c r="UEG38" s="649"/>
      <c r="UEH38" s="649"/>
      <c r="UEI38" s="649"/>
      <c r="UEJ38" s="649"/>
      <c r="UEK38" s="649"/>
      <c r="UEL38" s="649"/>
      <c r="UEM38" s="649"/>
      <c r="UEN38" s="649"/>
      <c r="UEO38" s="649"/>
      <c r="UEP38" s="649"/>
      <c r="UEQ38" s="649"/>
      <c r="UER38" s="649"/>
      <c r="UES38" s="649"/>
      <c r="UET38" s="649"/>
      <c r="UEU38" s="649"/>
      <c r="UEV38" s="649"/>
      <c r="UEW38" s="649"/>
      <c r="UEX38" s="649"/>
      <c r="UEY38" s="649"/>
      <c r="UEZ38" s="649"/>
      <c r="UFA38" s="649"/>
      <c r="UFB38" s="649"/>
      <c r="UFC38" s="649"/>
      <c r="UFD38" s="649"/>
      <c r="UFE38" s="649"/>
      <c r="UFF38" s="649"/>
      <c r="UFG38" s="649"/>
      <c r="UFH38" s="649"/>
      <c r="UFI38" s="649"/>
      <c r="UFJ38" s="649"/>
      <c r="UFK38" s="649"/>
      <c r="UFL38" s="649"/>
      <c r="UFM38" s="649"/>
      <c r="UFN38" s="649"/>
      <c r="UFO38" s="649"/>
      <c r="UFP38" s="649"/>
      <c r="UFQ38" s="649"/>
      <c r="UFR38" s="649"/>
      <c r="UFS38" s="649"/>
      <c r="UFT38" s="649"/>
      <c r="UFU38" s="649"/>
      <c r="UFV38" s="649"/>
      <c r="UFW38" s="649"/>
      <c r="UFX38" s="649"/>
      <c r="UFY38" s="649"/>
      <c r="UFZ38" s="649"/>
      <c r="UGA38" s="649"/>
      <c r="UGB38" s="649"/>
      <c r="UGC38" s="649"/>
      <c r="UGD38" s="649"/>
      <c r="UGE38" s="649"/>
      <c r="UGF38" s="649"/>
      <c r="UGG38" s="649"/>
      <c r="UGH38" s="649"/>
      <c r="UGI38" s="649"/>
      <c r="UGJ38" s="649"/>
      <c r="UGK38" s="649"/>
      <c r="UGL38" s="649"/>
      <c r="UGM38" s="649"/>
      <c r="UGN38" s="649"/>
      <c r="UGO38" s="649"/>
      <c r="UGP38" s="649"/>
      <c r="UGQ38" s="649"/>
      <c r="UGR38" s="649"/>
      <c r="UGS38" s="649"/>
      <c r="UGT38" s="649"/>
      <c r="UGU38" s="649"/>
      <c r="UGV38" s="649"/>
      <c r="UGW38" s="649"/>
      <c r="UGX38" s="649"/>
      <c r="UGY38" s="649"/>
      <c r="UGZ38" s="649"/>
      <c r="UHA38" s="649"/>
      <c r="UHB38" s="649"/>
      <c r="UHC38" s="649"/>
      <c r="UHD38" s="649"/>
      <c r="UHE38" s="649"/>
      <c r="UHF38" s="649"/>
      <c r="UHG38" s="649"/>
      <c r="UHH38" s="649"/>
      <c r="UHI38" s="649"/>
      <c r="UHJ38" s="649"/>
      <c r="UHK38" s="649"/>
      <c r="UHL38" s="649"/>
      <c r="UHM38" s="649"/>
      <c r="UHN38" s="649"/>
      <c r="UHO38" s="649"/>
      <c r="UHP38" s="649"/>
      <c r="UHQ38" s="649"/>
      <c r="UHR38" s="649"/>
      <c r="UHS38" s="649"/>
      <c r="UHT38" s="649"/>
      <c r="UHU38" s="649"/>
      <c r="UHV38" s="649"/>
      <c r="UHW38" s="649"/>
      <c r="UHX38" s="649"/>
      <c r="UHY38" s="649"/>
      <c r="UHZ38" s="649"/>
      <c r="UIA38" s="649"/>
      <c r="UIB38" s="649"/>
      <c r="UIC38" s="649"/>
      <c r="UID38" s="649"/>
      <c r="UIE38" s="649"/>
      <c r="UIF38" s="649"/>
      <c r="UIG38" s="649"/>
      <c r="UIH38" s="649"/>
      <c r="UII38" s="649"/>
      <c r="UIJ38" s="649"/>
      <c r="UIK38" s="649"/>
      <c r="UIL38" s="649"/>
      <c r="UIM38" s="649"/>
      <c r="UIN38" s="649"/>
      <c r="UIO38" s="649"/>
      <c r="UIP38" s="649"/>
      <c r="UIQ38" s="649"/>
      <c r="UIR38" s="649"/>
      <c r="UIS38" s="649"/>
      <c r="UIT38" s="649"/>
      <c r="UIU38" s="649"/>
      <c r="UIV38" s="649"/>
      <c r="UIW38" s="649"/>
      <c r="UIX38" s="649"/>
      <c r="UIY38" s="649"/>
      <c r="UIZ38" s="649"/>
      <c r="UJA38" s="649"/>
      <c r="UJB38" s="649"/>
      <c r="UJC38" s="649"/>
      <c r="UJD38" s="649"/>
      <c r="UJE38" s="649"/>
      <c r="UJF38" s="649"/>
      <c r="UJG38" s="649"/>
      <c r="UJH38" s="649"/>
      <c r="UJI38" s="649"/>
      <c r="UJJ38" s="649"/>
      <c r="UJK38" s="649"/>
      <c r="UJL38" s="649"/>
      <c r="UJM38" s="649"/>
      <c r="UJN38" s="649"/>
      <c r="UJO38" s="649"/>
      <c r="UJP38" s="649"/>
      <c r="UJQ38" s="649"/>
      <c r="UJR38" s="649"/>
      <c r="UJS38" s="649"/>
      <c r="UJT38" s="649"/>
      <c r="UJU38" s="649"/>
      <c r="UJV38" s="649"/>
      <c r="UJW38" s="649"/>
      <c r="UJX38" s="649"/>
      <c r="UJY38" s="649"/>
      <c r="UJZ38" s="649"/>
      <c r="UKA38" s="649"/>
      <c r="UKB38" s="649"/>
      <c r="UKC38" s="649"/>
      <c r="UKD38" s="649"/>
      <c r="UKE38" s="649"/>
      <c r="UKF38" s="649"/>
      <c r="UKG38" s="649"/>
      <c r="UKH38" s="649"/>
      <c r="UKI38" s="649"/>
      <c r="UKJ38" s="649"/>
      <c r="UKK38" s="649"/>
      <c r="UKL38" s="649"/>
      <c r="UKM38" s="649"/>
      <c r="UKN38" s="649"/>
      <c r="UKO38" s="649"/>
      <c r="UKP38" s="649"/>
      <c r="UKQ38" s="649"/>
      <c r="UKR38" s="649"/>
      <c r="UKS38" s="649"/>
      <c r="UKT38" s="649"/>
      <c r="UKU38" s="649"/>
      <c r="UKV38" s="649"/>
      <c r="UKW38" s="649"/>
      <c r="UKX38" s="649"/>
      <c r="UKY38" s="649"/>
      <c r="UKZ38" s="649"/>
      <c r="ULA38" s="649"/>
      <c r="ULB38" s="649"/>
      <c r="ULC38" s="649"/>
      <c r="ULD38" s="649"/>
      <c r="ULE38" s="649"/>
      <c r="ULF38" s="649"/>
      <c r="ULG38" s="649"/>
      <c r="ULH38" s="649"/>
      <c r="ULI38" s="649"/>
      <c r="ULJ38" s="649"/>
      <c r="ULK38" s="649"/>
      <c r="ULL38" s="649"/>
      <c r="ULM38" s="649"/>
      <c r="ULN38" s="649"/>
      <c r="ULO38" s="649"/>
      <c r="ULP38" s="649"/>
      <c r="ULQ38" s="649"/>
      <c r="ULR38" s="649"/>
      <c r="ULS38" s="649"/>
      <c r="ULT38" s="649"/>
      <c r="ULU38" s="649"/>
      <c r="ULV38" s="649"/>
      <c r="ULW38" s="649"/>
      <c r="ULX38" s="649"/>
      <c r="ULY38" s="649"/>
      <c r="ULZ38" s="649"/>
      <c r="UMA38" s="649"/>
      <c r="UMB38" s="649"/>
      <c r="UMC38" s="649"/>
      <c r="UMD38" s="649"/>
      <c r="UME38" s="649"/>
      <c r="UMF38" s="649"/>
      <c r="UMG38" s="649"/>
      <c r="UMH38" s="649"/>
      <c r="UMI38" s="649"/>
      <c r="UMJ38" s="649"/>
      <c r="UMK38" s="649"/>
      <c r="UML38" s="649"/>
      <c r="UMM38" s="649"/>
      <c r="UMN38" s="649"/>
      <c r="UMO38" s="649"/>
      <c r="UMP38" s="649"/>
      <c r="UMQ38" s="649"/>
      <c r="UMR38" s="649"/>
      <c r="UMS38" s="649"/>
      <c r="UMT38" s="649"/>
      <c r="UMU38" s="649"/>
      <c r="UMV38" s="649"/>
      <c r="UMW38" s="649"/>
      <c r="UMX38" s="649"/>
      <c r="UMY38" s="649"/>
      <c r="UMZ38" s="649"/>
      <c r="UNA38" s="649"/>
      <c r="UNB38" s="649"/>
      <c r="UNC38" s="649"/>
      <c r="UND38" s="649"/>
      <c r="UNE38" s="649"/>
      <c r="UNF38" s="649"/>
      <c r="UNG38" s="649"/>
      <c r="UNH38" s="649"/>
      <c r="UNI38" s="649"/>
      <c r="UNJ38" s="649"/>
      <c r="UNK38" s="649"/>
      <c r="UNL38" s="649"/>
      <c r="UNM38" s="649"/>
      <c r="UNN38" s="649"/>
      <c r="UNO38" s="649"/>
      <c r="UNP38" s="649"/>
      <c r="UNQ38" s="649"/>
      <c r="UNR38" s="649"/>
      <c r="UNS38" s="649"/>
      <c r="UNT38" s="649"/>
      <c r="UNU38" s="649"/>
      <c r="UNV38" s="649"/>
      <c r="UNW38" s="649"/>
      <c r="UNX38" s="649"/>
      <c r="UNY38" s="649"/>
      <c r="UNZ38" s="649"/>
      <c r="UOA38" s="649"/>
      <c r="UOB38" s="649"/>
      <c r="UOC38" s="649"/>
      <c r="UOD38" s="649"/>
      <c r="UOE38" s="649"/>
      <c r="UOF38" s="649"/>
      <c r="UOG38" s="649"/>
      <c r="UOH38" s="649"/>
      <c r="UOI38" s="649"/>
      <c r="UOJ38" s="649"/>
      <c r="UOK38" s="649"/>
      <c r="UOL38" s="649"/>
      <c r="UOM38" s="649"/>
      <c r="UON38" s="649"/>
      <c r="UOO38" s="649"/>
      <c r="UOP38" s="649"/>
      <c r="UOQ38" s="649"/>
      <c r="UOR38" s="649"/>
      <c r="UOS38" s="649"/>
      <c r="UOT38" s="649"/>
      <c r="UOU38" s="649"/>
      <c r="UOV38" s="649"/>
      <c r="UOW38" s="649"/>
      <c r="UOX38" s="649"/>
      <c r="UOY38" s="649"/>
      <c r="UOZ38" s="649"/>
      <c r="UPA38" s="649"/>
      <c r="UPB38" s="649"/>
      <c r="UPC38" s="649"/>
      <c r="UPD38" s="649"/>
      <c r="UPE38" s="649"/>
      <c r="UPF38" s="649"/>
      <c r="UPG38" s="649"/>
      <c r="UPH38" s="649"/>
      <c r="UPI38" s="649"/>
      <c r="UPJ38" s="649"/>
      <c r="UPK38" s="649"/>
      <c r="UPL38" s="649"/>
      <c r="UPM38" s="649"/>
      <c r="UPN38" s="649"/>
      <c r="UPO38" s="649"/>
      <c r="UPP38" s="649"/>
      <c r="UPQ38" s="649"/>
      <c r="UPR38" s="649"/>
      <c r="UPS38" s="649"/>
      <c r="UPT38" s="649"/>
      <c r="UPU38" s="649"/>
      <c r="UPV38" s="649"/>
      <c r="UPW38" s="649"/>
      <c r="UPX38" s="649"/>
      <c r="UPY38" s="649"/>
      <c r="UPZ38" s="649"/>
      <c r="UQA38" s="649"/>
      <c r="UQB38" s="649"/>
      <c r="UQC38" s="649"/>
      <c r="UQD38" s="649"/>
      <c r="UQE38" s="649"/>
      <c r="UQF38" s="649"/>
      <c r="UQG38" s="649"/>
      <c r="UQH38" s="649"/>
      <c r="UQI38" s="649"/>
      <c r="UQJ38" s="649"/>
      <c r="UQK38" s="649"/>
      <c r="UQL38" s="649"/>
      <c r="UQM38" s="649"/>
      <c r="UQN38" s="649"/>
      <c r="UQO38" s="649"/>
      <c r="UQP38" s="649"/>
      <c r="UQQ38" s="649"/>
      <c r="UQR38" s="649"/>
      <c r="UQS38" s="649"/>
      <c r="UQT38" s="649"/>
      <c r="UQU38" s="649"/>
      <c r="UQV38" s="649"/>
      <c r="UQW38" s="649"/>
      <c r="UQX38" s="649"/>
      <c r="UQY38" s="649"/>
      <c r="UQZ38" s="649"/>
      <c r="URA38" s="649"/>
      <c r="URB38" s="649"/>
      <c r="URC38" s="649"/>
      <c r="URD38" s="649"/>
      <c r="URE38" s="649"/>
      <c r="URF38" s="649"/>
      <c r="URG38" s="649"/>
      <c r="URH38" s="649"/>
      <c r="URI38" s="649"/>
      <c r="URJ38" s="649"/>
      <c r="URK38" s="649"/>
      <c r="URL38" s="649"/>
      <c r="URM38" s="649"/>
      <c r="URN38" s="649"/>
      <c r="URO38" s="649"/>
      <c r="URP38" s="649"/>
      <c r="URQ38" s="649"/>
      <c r="URR38" s="649"/>
      <c r="URS38" s="649"/>
      <c r="URT38" s="649"/>
      <c r="URU38" s="649"/>
      <c r="URV38" s="649"/>
      <c r="URW38" s="649"/>
      <c r="URX38" s="649"/>
      <c r="URY38" s="649"/>
      <c r="URZ38" s="649"/>
      <c r="USA38" s="649"/>
      <c r="USB38" s="649"/>
      <c r="USC38" s="649"/>
      <c r="USD38" s="649"/>
      <c r="USE38" s="649"/>
      <c r="USF38" s="649"/>
      <c r="USG38" s="649"/>
      <c r="USH38" s="649"/>
      <c r="USI38" s="649"/>
      <c r="USJ38" s="649"/>
      <c r="USK38" s="649"/>
      <c r="USL38" s="649"/>
      <c r="USM38" s="649"/>
      <c r="USN38" s="649"/>
      <c r="USO38" s="649"/>
      <c r="USP38" s="649"/>
      <c r="USQ38" s="649"/>
      <c r="USR38" s="649"/>
      <c r="USS38" s="649"/>
      <c r="UST38" s="649"/>
      <c r="USU38" s="649"/>
      <c r="USV38" s="649"/>
      <c r="USW38" s="649"/>
      <c r="USX38" s="649"/>
      <c r="USY38" s="649"/>
      <c r="USZ38" s="649"/>
      <c r="UTA38" s="649"/>
      <c r="UTB38" s="649"/>
      <c r="UTC38" s="649"/>
      <c r="UTD38" s="649"/>
      <c r="UTE38" s="649"/>
      <c r="UTF38" s="649"/>
      <c r="UTG38" s="649"/>
      <c r="UTH38" s="649"/>
      <c r="UTI38" s="649"/>
      <c r="UTJ38" s="649"/>
      <c r="UTK38" s="649"/>
      <c r="UTL38" s="649"/>
      <c r="UTM38" s="649"/>
      <c r="UTN38" s="649"/>
      <c r="UTO38" s="649"/>
      <c r="UTP38" s="649"/>
      <c r="UTQ38" s="649"/>
      <c r="UTR38" s="649"/>
      <c r="UTS38" s="649"/>
      <c r="UTT38" s="649"/>
      <c r="UTU38" s="649"/>
      <c r="UTV38" s="649"/>
      <c r="UTW38" s="649"/>
      <c r="UTX38" s="649"/>
      <c r="UTY38" s="649"/>
      <c r="UTZ38" s="649"/>
      <c r="UUA38" s="649"/>
      <c r="UUB38" s="649"/>
      <c r="UUC38" s="649"/>
      <c r="UUD38" s="649"/>
      <c r="UUE38" s="649"/>
      <c r="UUF38" s="649"/>
      <c r="UUG38" s="649"/>
      <c r="UUH38" s="649"/>
      <c r="UUI38" s="649"/>
      <c r="UUJ38" s="649"/>
      <c r="UUK38" s="649"/>
      <c r="UUL38" s="649"/>
      <c r="UUM38" s="649"/>
      <c r="UUN38" s="649"/>
      <c r="UUO38" s="649"/>
      <c r="UUP38" s="649"/>
      <c r="UUQ38" s="649"/>
      <c r="UUR38" s="649"/>
      <c r="UUS38" s="649"/>
      <c r="UUT38" s="649"/>
      <c r="UUU38" s="649"/>
      <c r="UUV38" s="649"/>
      <c r="UUW38" s="649"/>
      <c r="UUX38" s="649"/>
      <c r="UUY38" s="649"/>
      <c r="UUZ38" s="649"/>
      <c r="UVA38" s="649"/>
      <c r="UVB38" s="649"/>
      <c r="UVC38" s="649"/>
      <c r="UVD38" s="649"/>
      <c r="UVE38" s="649"/>
      <c r="UVF38" s="649"/>
      <c r="UVG38" s="649"/>
      <c r="UVH38" s="649"/>
      <c r="UVI38" s="649"/>
      <c r="UVJ38" s="649"/>
      <c r="UVK38" s="649"/>
      <c r="UVL38" s="649"/>
      <c r="UVM38" s="649"/>
      <c r="UVN38" s="649"/>
      <c r="UVO38" s="649"/>
      <c r="UVP38" s="649"/>
      <c r="UVQ38" s="649"/>
      <c r="UVR38" s="649"/>
      <c r="UVS38" s="649"/>
      <c r="UVT38" s="649"/>
      <c r="UVU38" s="649"/>
      <c r="UVV38" s="649"/>
      <c r="UVW38" s="649"/>
      <c r="UVX38" s="649"/>
      <c r="UVY38" s="649"/>
      <c r="UVZ38" s="649"/>
      <c r="UWA38" s="649"/>
      <c r="UWB38" s="649"/>
      <c r="UWC38" s="649"/>
      <c r="UWD38" s="649"/>
      <c r="UWE38" s="649"/>
      <c r="UWF38" s="649"/>
      <c r="UWG38" s="649"/>
      <c r="UWH38" s="649"/>
      <c r="UWI38" s="649"/>
      <c r="UWJ38" s="649"/>
      <c r="UWK38" s="649"/>
      <c r="UWL38" s="649"/>
      <c r="UWM38" s="649"/>
      <c r="UWN38" s="649"/>
      <c r="UWO38" s="649"/>
      <c r="UWP38" s="649"/>
      <c r="UWQ38" s="649"/>
      <c r="UWR38" s="649"/>
      <c r="UWS38" s="649"/>
      <c r="UWT38" s="649"/>
      <c r="UWU38" s="649"/>
      <c r="UWV38" s="649"/>
      <c r="UWW38" s="649"/>
      <c r="UWX38" s="649"/>
      <c r="UWY38" s="649"/>
      <c r="UWZ38" s="649"/>
      <c r="UXA38" s="649"/>
      <c r="UXB38" s="649"/>
      <c r="UXC38" s="649"/>
      <c r="UXD38" s="649"/>
      <c r="UXE38" s="649"/>
      <c r="UXF38" s="649"/>
      <c r="UXG38" s="649"/>
      <c r="UXH38" s="649"/>
      <c r="UXI38" s="649"/>
      <c r="UXJ38" s="649"/>
      <c r="UXK38" s="649"/>
      <c r="UXL38" s="649"/>
      <c r="UXM38" s="649"/>
      <c r="UXN38" s="649"/>
      <c r="UXO38" s="649"/>
      <c r="UXP38" s="649"/>
      <c r="UXQ38" s="649"/>
      <c r="UXR38" s="649"/>
      <c r="UXS38" s="649"/>
      <c r="UXT38" s="649"/>
      <c r="UXU38" s="649"/>
      <c r="UXV38" s="649"/>
      <c r="UXW38" s="649"/>
      <c r="UXX38" s="649"/>
      <c r="UXY38" s="649"/>
      <c r="UXZ38" s="649"/>
      <c r="UYA38" s="649"/>
      <c r="UYB38" s="649"/>
      <c r="UYC38" s="649"/>
      <c r="UYD38" s="649"/>
      <c r="UYE38" s="649"/>
      <c r="UYF38" s="649"/>
      <c r="UYG38" s="649"/>
      <c r="UYH38" s="649"/>
      <c r="UYI38" s="649"/>
      <c r="UYJ38" s="649"/>
      <c r="UYK38" s="649"/>
      <c r="UYL38" s="649"/>
      <c r="UYM38" s="649"/>
      <c r="UYN38" s="649"/>
      <c r="UYO38" s="649"/>
      <c r="UYP38" s="649"/>
      <c r="UYQ38" s="649"/>
      <c r="UYR38" s="649"/>
      <c r="UYS38" s="649"/>
      <c r="UYT38" s="649"/>
      <c r="UYU38" s="649"/>
      <c r="UYV38" s="649"/>
      <c r="UYW38" s="649"/>
      <c r="UYX38" s="649"/>
      <c r="UYY38" s="649"/>
      <c r="UYZ38" s="649"/>
      <c r="UZA38" s="649"/>
      <c r="UZB38" s="649"/>
      <c r="UZC38" s="649"/>
      <c r="UZD38" s="649"/>
      <c r="UZE38" s="649"/>
      <c r="UZF38" s="649"/>
      <c r="UZG38" s="649"/>
      <c r="UZH38" s="649"/>
      <c r="UZI38" s="649"/>
      <c r="UZJ38" s="649"/>
      <c r="UZK38" s="649"/>
      <c r="UZL38" s="649"/>
      <c r="UZM38" s="649"/>
      <c r="UZN38" s="649"/>
      <c r="UZO38" s="649"/>
      <c r="UZP38" s="649"/>
      <c r="UZQ38" s="649"/>
      <c r="UZR38" s="649"/>
      <c r="UZS38" s="649"/>
      <c r="UZT38" s="649"/>
      <c r="UZU38" s="649"/>
      <c r="UZV38" s="649"/>
      <c r="UZW38" s="649"/>
      <c r="UZX38" s="649"/>
      <c r="UZY38" s="649"/>
      <c r="UZZ38" s="649"/>
      <c r="VAA38" s="649"/>
      <c r="VAB38" s="649"/>
      <c r="VAC38" s="649"/>
      <c r="VAD38" s="649"/>
      <c r="VAE38" s="649"/>
      <c r="VAF38" s="649"/>
      <c r="VAG38" s="649"/>
      <c r="VAH38" s="649"/>
      <c r="VAI38" s="649"/>
      <c r="VAJ38" s="649"/>
      <c r="VAK38" s="649"/>
      <c r="VAL38" s="649"/>
      <c r="VAM38" s="649"/>
      <c r="VAN38" s="649"/>
      <c r="VAO38" s="649"/>
      <c r="VAP38" s="649"/>
      <c r="VAQ38" s="649"/>
      <c r="VAR38" s="649"/>
      <c r="VAS38" s="649"/>
      <c r="VAT38" s="649"/>
      <c r="VAU38" s="649"/>
      <c r="VAV38" s="649"/>
      <c r="VAW38" s="649"/>
      <c r="VAX38" s="649"/>
      <c r="VAY38" s="649"/>
      <c r="VAZ38" s="649"/>
      <c r="VBA38" s="649"/>
      <c r="VBB38" s="649"/>
      <c r="VBC38" s="649"/>
      <c r="VBD38" s="649"/>
      <c r="VBE38" s="649"/>
      <c r="VBF38" s="649"/>
      <c r="VBG38" s="649"/>
      <c r="VBH38" s="649"/>
      <c r="VBI38" s="649"/>
      <c r="VBJ38" s="649"/>
      <c r="VBK38" s="649"/>
      <c r="VBL38" s="649"/>
      <c r="VBM38" s="649"/>
      <c r="VBN38" s="649"/>
      <c r="VBO38" s="649"/>
      <c r="VBP38" s="649"/>
      <c r="VBQ38" s="649"/>
      <c r="VBR38" s="649"/>
      <c r="VBS38" s="649"/>
      <c r="VBT38" s="649"/>
      <c r="VBU38" s="649"/>
      <c r="VBV38" s="649"/>
      <c r="VBW38" s="649"/>
      <c r="VBX38" s="649"/>
      <c r="VBY38" s="649"/>
      <c r="VBZ38" s="649"/>
      <c r="VCA38" s="649"/>
      <c r="VCB38" s="649"/>
      <c r="VCC38" s="649"/>
      <c r="VCD38" s="649"/>
      <c r="VCE38" s="649"/>
      <c r="VCF38" s="649"/>
      <c r="VCG38" s="649"/>
      <c r="VCH38" s="649"/>
      <c r="VCI38" s="649"/>
      <c r="VCJ38" s="649"/>
      <c r="VCK38" s="649"/>
      <c r="VCL38" s="649"/>
      <c r="VCM38" s="649"/>
      <c r="VCN38" s="649"/>
      <c r="VCO38" s="649"/>
      <c r="VCP38" s="649"/>
      <c r="VCQ38" s="649"/>
      <c r="VCR38" s="649"/>
      <c r="VCS38" s="649"/>
      <c r="VCT38" s="649"/>
      <c r="VCU38" s="649"/>
      <c r="VCV38" s="649"/>
      <c r="VCW38" s="649"/>
      <c r="VCX38" s="649"/>
      <c r="VCY38" s="649"/>
      <c r="VCZ38" s="649"/>
      <c r="VDA38" s="649"/>
      <c r="VDB38" s="649"/>
      <c r="VDC38" s="649"/>
      <c r="VDD38" s="649"/>
      <c r="VDE38" s="649"/>
      <c r="VDF38" s="649"/>
      <c r="VDG38" s="649"/>
      <c r="VDH38" s="649"/>
      <c r="VDI38" s="649"/>
      <c r="VDJ38" s="649"/>
      <c r="VDK38" s="649"/>
      <c r="VDL38" s="649"/>
      <c r="VDM38" s="649"/>
      <c r="VDN38" s="649"/>
      <c r="VDO38" s="649"/>
      <c r="VDP38" s="649"/>
      <c r="VDQ38" s="649"/>
      <c r="VDR38" s="649"/>
      <c r="VDS38" s="649"/>
      <c r="VDT38" s="649"/>
      <c r="VDU38" s="649"/>
      <c r="VDV38" s="649"/>
      <c r="VDW38" s="649"/>
      <c r="VDX38" s="649"/>
      <c r="VDY38" s="649"/>
      <c r="VDZ38" s="649"/>
      <c r="VEA38" s="649"/>
      <c r="VEB38" s="649"/>
      <c r="VEC38" s="649"/>
      <c r="VED38" s="649"/>
      <c r="VEE38" s="649"/>
      <c r="VEF38" s="649"/>
      <c r="VEG38" s="649"/>
      <c r="VEH38" s="649"/>
      <c r="VEI38" s="649"/>
      <c r="VEJ38" s="649"/>
      <c r="VEK38" s="649"/>
      <c r="VEL38" s="649"/>
      <c r="VEM38" s="649"/>
      <c r="VEN38" s="649"/>
      <c r="VEO38" s="649"/>
      <c r="VEP38" s="649"/>
      <c r="VEQ38" s="649"/>
      <c r="VER38" s="649"/>
      <c r="VES38" s="649"/>
      <c r="VET38" s="649"/>
      <c r="VEU38" s="649"/>
      <c r="VEV38" s="649"/>
      <c r="VEW38" s="649"/>
      <c r="VEX38" s="649"/>
      <c r="VEY38" s="649"/>
      <c r="VEZ38" s="649"/>
      <c r="VFA38" s="649"/>
      <c r="VFB38" s="649"/>
      <c r="VFC38" s="649"/>
      <c r="VFD38" s="649"/>
      <c r="VFE38" s="649"/>
      <c r="VFF38" s="649"/>
      <c r="VFG38" s="649"/>
      <c r="VFH38" s="649"/>
      <c r="VFI38" s="649"/>
      <c r="VFJ38" s="649"/>
      <c r="VFK38" s="649"/>
      <c r="VFL38" s="649"/>
      <c r="VFM38" s="649"/>
      <c r="VFN38" s="649"/>
      <c r="VFO38" s="649"/>
      <c r="VFP38" s="649"/>
      <c r="VFQ38" s="649"/>
      <c r="VFR38" s="649"/>
      <c r="VFS38" s="649"/>
      <c r="VFT38" s="649"/>
      <c r="VFU38" s="649"/>
      <c r="VFV38" s="649"/>
      <c r="VFW38" s="649"/>
      <c r="VFX38" s="649"/>
      <c r="VFY38" s="649"/>
      <c r="VFZ38" s="649"/>
      <c r="VGA38" s="649"/>
      <c r="VGB38" s="649"/>
      <c r="VGC38" s="649"/>
      <c r="VGD38" s="649"/>
      <c r="VGE38" s="649"/>
      <c r="VGF38" s="649"/>
      <c r="VGG38" s="649"/>
      <c r="VGH38" s="649"/>
      <c r="VGI38" s="649"/>
      <c r="VGJ38" s="649"/>
      <c r="VGK38" s="649"/>
      <c r="VGL38" s="649"/>
      <c r="VGM38" s="649"/>
      <c r="VGN38" s="649"/>
      <c r="VGO38" s="649"/>
      <c r="VGP38" s="649"/>
      <c r="VGQ38" s="649"/>
      <c r="VGR38" s="649"/>
      <c r="VGS38" s="649"/>
      <c r="VGT38" s="649"/>
      <c r="VGU38" s="649"/>
      <c r="VGV38" s="649"/>
      <c r="VGW38" s="649"/>
      <c r="VGX38" s="649"/>
      <c r="VGY38" s="649"/>
      <c r="VGZ38" s="649"/>
      <c r="VHA38" s="649"/>
      <c r="VHB38" s="649"/>
      <c r="VHC38" s="649"/>
      <c r="VHD38" s="649"/>
      <c r="VHE38" s="649"/>
      <c r="VHF38" s="649"/>
      <c r="VHG38" s="649"/>
      <c r="VHH38" s="649"/>
      <c r="VHI38" s="649"/>
      <c r="VHJ38" s="649"/>
      <c r="VHK38" s="649"/>
      <c r="VHL38" s="649"/>
      <c r="VHM38" s="649"/>
      <c r="VHN38" s="649"/>
      <c r="VHO38" s="649"/>
      <c r="VHP38" s="649"/>
      <c r="VHQ38" s="649"/>
      <c r="VHR38" s="649"/>
      <c r="VHS38" s="649"/>
      <c r="VHT38" s="649"/>
      <c r="VHU38" s="649"/>
      <c r="VHV38" s="649"/>
      <c r="VHW38" s="649"/>
      <c r="VHX38" s="649"/>
      <c r="VHY38" s="649"/>
      <c r="VHZ38" s="649"/>
      <c r="VIA38" s="649"/>
      <c r="VIB38" s="649"/>
      <c r="VIC38" s="649"/>
      <c r="VID38" s="649"/>
      <c r="VIE38" s="649"/>
      <c r="VIF38" s="649"/>
      <c r="VIG38" s="649"/>
      <c r="VIH38" s="649"/>
      <c r="VII38" s="649"/>
      <c r="VIJ38" s="649"/>
      <c r="VIK38" s="649"/>
      <c r="VIL38" s="649"/>
      <c r="VIM38" s="649"/>
      <c r="VIN38" s="649"/>
      <c r="VIO38" s="649"/>
      <c r="VIP38" s="649"/>
      <c r="VIQ38" s="649"/>
      <c r="VIR38" s="649"/>
      <c r="VIS38" s="649"/>
      <c r="VIT38" s="649"/>
      <c r="VIU38" s="649"/>
      <c r="VIV38" s="649"/>
      <c r="VIW38" s="649"/>
      <c r="VIX38" s="649"/>
      <c r="VIY38" s="649"/>
      <c r="VIZ38" s="649"/>
      <c r="VJA38" s="649"/>
      <c r="VJB38" s="649"/>
      <c r="VJC38" s="649"/>
      <c r="VJD38" s="649"/>
      <c r="VJE38" s="649"/>
      <c r="VJF38" s="649"/>
      <c r="VJG38" s="649"/>
      <c r="VJH38" s="649"/>
      <c r="VJI38" s="649"/>
      <c r="VJJ38" s="649"/>
      <c r="VJK38" s="649"/>
      <c r="VJL38" s="649"/>
      <c r="VJM38" s="649"/>
      <c r="VJN38" s="649"/>
      <c r="VJO38" s="649"/>
      <c r="VJP38" s="649"/>
      <c r="VJQ38" s="649"/>
      <c r="VJR38" s="649"/>
      <c r="VJS38" s="649"/>
      <c r="VJT38" s="649"/>
      <c r="VJU38" s="649"/>
      <c r="VJV38" s="649"/>
      <c r="VJW38" s="649"/>
      <c r="VJX38" s="649"/>
      <c r="VJY38" s="649"/>
      <c r="VJZ38" s="649"/>
      <c r="VKA38" s="649"/>
      <c r="VKB38" s="649"/>
      <c r="VKC38" s="649"/>
      <c r="VKD38" s="649"/>
      <c r="VKE38" s="649"/>
      <c r="VKF38" s="649"/>
      <c r="VKG38" s="649"/>
      <c r="VKH38" s="649"/>
      <c r="VKI38" s="649"/>
      <c r="VKJ38" s="649"/>
      <c r="VKK38" s="649"/>
      <c r="VKL38" s="649"/>
      <c r="VKM38" s="649"/>
      <c r="VKN38" s="649"/>
      <c r="VKO38" s="649"/>
      <c r="VKP38" s="649"/>
      <c r="VKQ38" s="649"/>
      <c r="VKR38" s="649"/>
      <c r="VKS38" s="649"/>
      <c r="VKT38" s="649"/>
      <c r="VKU38" s="649"/>
      <c r="VKV38" s="649"/>
      <c r="VKW38" s="649"/>
      <c r="VKX38" s="649"/>
      <c r="VKY38" s="649"/>
      <c r="VKZ38" s="649"/>
      <c r="VLA38" s="649"/>
      <c r="VLB38" s="649"/>
      <c r="VLC38" s="649"/>
      <c r="VLD38" s="649"/>
      <c r="VLE38" s="649"/>
      <c r="VLF38" s="649"/>
      <c r="VLG38" s="649"/>
      <c r="VLH38" s="649"/>
      <c r="VLI38" s="649"/>
      <c r="VLJ38" s="649"/>
      <c r="VLK38" s="649"/>
      <c r="VLL38" s="649"/>
      <c r="VLM38" s="649"/>
      <c r="VLN38" s="649"/>
      <c r="VLO38" s="649"/>
      <c r="VLP38" s="649"/>
      <c r="VLQ38" s="649"/>
      <c r="VLR38" s="649"/>
      <c r="VLS38" s="649"/>
      <c r="VLT38" s="649"/>
      <c r="VLU38" s="649"/>
      <c r="VLV38" s="649"/>
      <c r="VLW38" s="649"/>
      <c r="VLX38" s="649"/>
      <c r="VLY38" s="649"/>
      <c r="VLZ38" s="649"/>
      <c r="VMA38" s="649"/>
      <c r="VMB38" s="649"/>
      <c r="VMC38" s="649"/>
      <c r="VMD38" s="649"/>
      <c r="VME38" s="649"/>
      <c r="VMF38" s="649"/>
      <c r="VMG38" s="649"/>
      <c r="VMH38" s="649"/>
      <c r="VMI38" s="649"/>
      <c r="VMJ38" s="649"/>
      <c r="VMK38" s="649"/>
      <c r="VML38" s="649"/>
      <c r="VMM38" s="649"/>
      <c r="VMN38" s="649"/>
      <c r="VMO38" s="649"/>
      <c r="VMP38" s="649"/>
      <c r="VMQ38" s="649"/>
      <c r="VMR38" s="649"/>
      <c r="VMS38" s="649"/>
      <c r="VMT38" s="649"/>
      <c r="VMU38" s="649"/>
      <c r="VMV38" s="649"/>
      <c r="VMW38" s="649"/>
      <c r="VMX38" s="649"/>
      <c r="VMY38" s="649"/>
      <c r="VMZ38" s="649"/>
      <c r="VNA38" s="649"/>
      <c r="VNB38" s="649"/>
      <c r="VNC38" s="649"/>
      <c r="VND38" s="649"/>
      <c r="VNE38" s="649"/>
      <c r="VNF38" s="649"/>
      <c r="VNG38" s="649"/>
      <c r="VNH38" s="649"/>
      <c r="VNI38" s="649"/>
      <c r="VNJ38" s="649"/>
      <c r="VNK38" s="649"/>
      <c r="VNL38" s="649"/>
      <c r="VNM38" s="649"/>
      <c r="VNN38" s="649"/>
      <c r="VNO38" s="649"/>
      <c r="VNP38" s="649"/>
      <c r="VNQ38" s="649"/>
      <c r="VNR38" s="649"/>
      <c r="VNS38" s="649"/>
      <c r="VNT38" s="649"/>
      <c r="VNU38" s="649"/>
      <c r="VNV38" s="649"/>
      <c r="VNW38" s="649"/>
      <c r="VNX38" s="649"/>
      <c r="VNY38" s="649"/>
      <c r="VNZ38" s="649"/>
      <c r="VOA38" s="649"/>
      <c r="VOB38" s="649"/>
      <c r="VOC38" s="649"/>
      <c r="VOD38" s="649"/>
      <c r="VOE38" s="649"/>
      <c r="VOF38" s="649"/>
      <c r="VOG38" s="649"/>
      <c r="VOH38" s="649"/>
      <c r="VOI38" s="649"/>
      <c r="VOJ38" s="649"/>
      <c r="VOK38" s="649"/>
      <c r="VOL38" s="649"/>
      <c r="VOM38" s="649"/>
      <c r="VON38" s="649"/>
      <c r="VOO38" s="649"/>
      <c r="VOP38" s="649"/>
      <c r="VOQ38" s="649"/>
      <c r="VOR38" s="649"/>
      <c r="VOS38" s="649"/>
      <c r="VOT38" s="649"/>
      <c r="VOU38" s="649"/>
      <c r="VOV38" s="649"/>
      <c r="VOW38" s="649"/>
      <c r="VOX38" s="649"/>
      <c r="VOY38" s="649"/>
      <c r="VOZ38" s="649"/>
      <c r="VPA38" s="649"/>
      <c r="VPB38" s="649"/>
      <c r="VPC38" s="649"/>
      <c r="VPD38" s="649"/>
      <c r="VPE38" s="649"/>
      <c r="VPF38" s="649"/>
      <c r="VPG38" s="649"/>
      <c r="VPH38" s="649"/>
      <c r="VPI38" s="649"/>
      <c r="VPJ38" s="649"/>
      <c r="VPK38" s="649"/>
      <c r="VPL38" s="649"/>
      <c r="VPM38" s="649"/>
      <c r="VPN38" s="649"/>
      <c r="VPO38" s="649"/>
      <c r="VPP38" s="649"/>
      <c r="VPQ38" s="649"/>
      <c r="VPR38" s="649"/>
      <c r="VPS38" s="649"/>
      <c r="VPT38" s="649"/>
      <c r="VPU38" s="649"/>
      <c r="VPV38" s="649"/>
      <c r="VPW38" s="649"/>
      <c r="VPX38" s="649"/>
      <c r="VPY38" s="649"/>
      <c r="VPZ38" s="649"/>
      <c r="VQA38" s="649"/>
      <c r="VQB38" s="649"/>
      <c r="VQC38" s="649"/>
      <c r="VQD38" s="649"/>
      <c r="VQE38" s="649"/>
      <c r="VQF38" s="649"/>
      <c r="VQG38" s="649"/>
      <c r="VQH38" s="649"/>
      <c r="VQI38" s="649"/>
      <c r="VQJ38" s="649"/>
      <c r="VQK38" s="649"/>
      <c r="VQL38" s="649"/>
      <c r="VQM38" s="649"/>
      <c r="VQN38" s="649"/>
      <c r="VQO38" s="649"/>
      <c r="VQP38" s="649"/>
      <c r="VQQ38" s="649"/>
      <c r="VQR38" s="649"/>
      <c r="VQS38" s="649"/>
      <c r="VQT38" s="649"/>
      <c r="VQU38" s="649"/>
      <c r="VQV38" s="649"/>
      <c r="VQW38" s="649"/>
      <c r="VQX38" s="649"/>
      <c r="VQY38" s="649"/>
      <c r="VQZ38" s="649"/>
      <c r="VRA38" s="649"/>
      <c r="VRB38" s="649"/>
      <c r="VRC38" s="649"/>
      <c r="VRD38" s="649"/>
      <c r="VRE38" s="649"/>
      <c r="VRF38" s="649"/>
      <c r="VRG38" s="649"/>
      <c r="VRH38" s="649"/>
      <c r="VRI38" s="649"/>
      <c r="VRJ38" s="649"/>
      <c r="VRK38" s="649"/>
      <c r="VRL38" s="649"/>
      <c r="VRM38" s="649"/>
      <c r="VRN38" s="649"/>
      <c r="VRO38" s="649"/>
      <c r="VRP38" s="649"/>
      <c r="VRQ38" s="649"/>
      <c r="VRR38" s="649"/>
      <c r="VRS38" s="649"/>
      <c r="VRT38" s="649"/>
      <c r="VRU38" s="649"/>
      <c r="VRV38" s="649"/>
      <c r="VRW38" s="649"/>
      <c r="VRX38" s="649"/>
      <c r="VRY38" s="649"/>
      <c r="VRZ38" s="649"/>
      <c r="VSA38" s="649"/>
      <c r="VSB38" s="649"/>
      <c r="VSC38" s="649"/>
      <c r="VSD38" s="649"/>
      <c r="VSE38" s="649"/>
      <c r="VSF38" s="649"/>
      <c r="VSG38" s="649"/>
      <c r="VSH38" s="649"/>
      <c r="VSI38" s="649"/>
      <c r="VSJ38" s="649"/>
      <c r="VSK38" s="649"/>
      <c r="VSL38" s="649"/>
      <c r="VSM38" s="649"/>
      <c r="VSN38" s="649"/>
      <c r="VSO38" s="649"/>
      <c r="VSP38" s="649"/>
      <c r="VSQ38" s="649"/>
      <c r="VSR38" s="649"/>
      <c r="VSS38" s="649"/>
      <c r="VST38" s="649"/>
      <c r="VSU38" s="649"/>
      <c r="VSV38" s="649"/>
      <c r="VSW38" s="649"/>
      <c r="VSX38" s="649"/>
      <c r="VSY38" s="649"/>
      <c r="VSZ38" s="649"/>
      <c r="VTA38" s="649"/>
      <c r="VTB38" s="649"/>
      <c r="VTC38" s="649"/>
      <c r="VTD38" s="649"/>
      <c r="VTE38" s="649"/>
      <c r="VTF38" s="649"/>
      <c r="VTG38" s="649"/>
      <c r="VTH38" s="649"/>
      <c r="VTI38" s="649"/>
      <c r="VTJ38" s="649"/>
      <c r="VTK38" s="649"/>
      <c r="VTL38" s="649"/>
      <c r="VTM38" s="649"/>
      <c r="VTN38" s="649"/>
      <c r="VTO38" s="649"/>
      <c r="VTP38" s="649"/>
      <c r="VTQ38" s="649"/>
      <c r="VTR38" s="649"/>
      <c r="VTS38" s="649"/>
      <c r="VTT38" s="649"/>
      <c r="VTU38" s="649"/>
      <c r="VTV38" s="649"/>
      <c r="VTW38" s="649"/>
      <c r="VTX38" s="649"/>
      <c r="VTY38" s="649"/>
      <c r="VTZ38" s="649"/>
      <c r="VUA38" s="649"/>
      <c r="VUB38" s="649"/>
      <c r="VUC38" s="649"/>
      <c r="VUD38" s="649"/>
      <c r="VUE38" s="649"/>
      <c r="VUF38" s="649"/>
      <c r="VUG38" s="649"/>
      <c r="VUH38" s="649"/>
      <c r="VUI38" s="649"/>
      <c r="VUJ38" s="649"/>
      <c r="VUK38" s="649"/>
      <c r="VUL38" s="649"/>
      <c r="VUM38" s="649"/>
      <c r="VUN38" s="649"/>
      <c r="VUO38" s="649"/>
      <c r="VUP38" s="649"/>
      <c r="VUQ38" s="649"/>
      <c r="VUR38" s="649"/>
      <c r="VUS38" s="649"/>
      <c r="VUT38" s="649"/>
      <c r="VUU38" s="649"/>
      <c r="VUV38" s="649"/>
      <c r="VUW38" s="649"/>
      <c r="VUX38" s="649"/>
      <c r="VUY38" s="649"/>
      <c r="VUZ38" s="649"/>
      <c r="VVA38" s="649"/>
      <c r="VVB38" s="649"/>
      <c r="VVC38" s="649"/>
      <c r="VVD38" s="649"/>
      <c r="VVE38" s="649"/>
      <c r="VVF38" s="649"/>
      <c r="VVG38" s="649"/>
      <c r="VVH38" s="649"/>
      <c r="VVI38" s="649"/>
      <c r="VVJ38" s="649"/>
      <c r="VVK38" s="649"/>
      <c r="VVL38" s="649"/>
      <c r="VVM38" s="649"/>
      <c r="VVN38" s="649"/>
      <c r="VVO38" s="649"/>
      <c r="VVP38" s="649"/>
      <c r="VVQ38" s="649"/>
      <c r="VVR38" s="649"/>
      <c r="VVS38" s="649"/>
      <c r="VVT38" s="649"/>
      <c r="VVU38" s="649"/>
      <c r="VVV38" s="649"/>
      <c r="VVW38" s="649"/>
      <c r="VVX38" s="649"/>
      <c r="VVY38" s="649"/>
      <c r="VVZ38" s="649"/>
      <c r="VWA38" s="649"/>
      <c r="VWB38" s="649"/>
      <c r="VWC38" s="649"/>
      <c r="VWD38" s="649"/>
      <c r="VWE38" s="649"/>
      <c r="VWF38" s="649"/>
      <c r="VWG38" s="649"/>
      <c r="VWH38" s="649"/>
      <c r="VWI38" s="649"/>
      <c r="VWJ38" s="649"/>
      <c r="VWK38" s="649"/>
      <c r="VWL38" s="649"/>
      <c r="VWM38" s="649"/>
      <c r="VWN38" s="649"/>
      <c r="VWO38" s="649"/>
      <c r="VWP38" s="649"/>
      <c r="VWQ38" s="649"/>
      <c r="VWR38" s="649"/>
      <c r="VWS38" s="649"/>
      <c r="VWT38" s="649"/>
      <c r="VWU38" s="649"/>
      <c r="VWV38" s="649"/>
      <c r="VWW38" s="649"/>
      <c r="VWX38" s="649"/>
      <c r="VWY38" s="649"/>
      <c r="VWZ38" s="649"/>
      <c r="VXA38" s="649"/>
      <c r="VXB38" s="649"/>
      <c r="VXC38" s="649"/>
      <c r="VXD38" s="649"/>
      <c r="VXE38" s="649"/>
      <c r="VXF38" s="649"/>
      <c r="VXG38" s="649"/>
      <c r="VXH38" s="649"/>
      <c r="VXI38" s="649"/>
      <c r="VXJ38" s="649"/>
      <c r="VXK38" s="649"/>
      <c r="VXL38" s="649"/>
      <c r="VXM38" s="649"/>
      <c r="VXN38" s="649"/>
      <c r="VXO38" s="649"/>
      <c r="VXP38" s="649"/>
      <c r="VXQ38" s="649"/>
      <c r="VXR38" s="649"/>
      <c r="VXS38" s="649"/>
      <c r="VXT38" s="649"/>
      <c r="VXU38" s="649"/>
      <c r="VXV38" s="649"/>
      <c r="VXW38" s="649"/>
      <c r="VXX38" s="649"/>
      <c r="VXY38" s="649"/>
      <c r="VXZ38" s="649"/>
      <c r="VYA38" s="649"/>
      <c r="VYB38" s="649"/>
      <c r="VYC38" s="649"/>
      <c r="VYD38" s="649"/>
      <c r="VYE38" s="649"/>
      <c r="VYF38" s="649"/>
      <c r="VYG38" s="649"/>
      <c r="VYH38" s="649"/>
      <c r="VYI38" s="649"/>
      <c r="VYJ38" s="649"/>
      <c r="VYK38" s="649"/>
      <c r="VYL38" s="649"/>
      <c r="VYM38" s="649"/>
      <c r="VYN38" s="649"/>
      <c r="VYO38" s="649"/>
      <c r="VYP38" s="649"/>
      <c r="VYQ38" s="649"/>
      <c r="VYR38" s="649"/>
      <c r="VYS38" s="649"/>
      <c r="VYT38" s="649"/>
      <c r="VYU38" s="649"/>
      <c r="VYV38" s="649"/>
      <c r="VYW38" s="649"/>
      <c r="VYX38" s="649"/>
      <c r="VYY38" s="649"/>
      <c r="VYZ38" s="649"/>
      <c r="VZA38" s="649"/>
      <c r="VZB38" s="649"/>
      <c r="VZC38" s="649"/>
      <c r="VZD38" s="649"/>
      <c r="VZE38" s="649"/>
      <c r="VZF38" s="649"/>
      <c r="VZG38" s="649"/>
      <c r="VZH38" s="649"/>
      <c r="VZI38" s="649"/>
      <c r="VZJ38" s="649"/>
      <c r="VZK38" s="649"/>
      <c r="VZL38" s="649"/>
      <c r="VZM38" s="649"/>
      <c r="VZN38" s="649"/>
      <c r="VZO38" s="649"/>
      <c r="VZP38" s="649"/>
      <c r="VZQ38" s="649"/>
      <c r="VZR38" s="649"/>
      <c r="VZS38" s="649"/>
      <c r="VZT38" s="649"/>
      <c r="VZU38" s="649"/>
      <c r="VZV38" s="649"/>
      <c r="VZW38" s="649"/>
      <c r="VZX38" s="649"/>
      <c r="VZY38" s="649"/>
      <c r="VZZ38" s="649"/>
      <c r="WAA38" s="649"/>
      <c r="WAB38" s="649"/>
      <c r="WAC38" s="649"/>
      <c r="WAD38" s="649"/>
      <c r="WAE38" s="649"/>
      <c r="WAF38" s="649"/>
      <c r="WAG38" s="649"/>
      <c r="WAH38" s="649"/>
      <c r="WAI38" s="649"/>
      <c r="WAJ38" s="649"/>
      <c r="WAK38" s="649"/>
      <c r="WAL38" s="649"/>
      <c r="WAM38" s="649"/>
      <c r="WAN38" s="649"/>
      <c r="WAO38" s="649"/>
      <c r="WAP38" s="649"/>
      <c r="WAQ38" s="649"/>
      <c r="WAR38" s="649"/>
      <c r="WAS38" s="649"/>
      <c r="WAT38" s="649"/>
      <c r="WAU38" s="649"/>
      <c r="WAV38" s="649"/>
      <c r="WAW38" s="649"/>
      <c r="WAX38" s="649"/>
      <c r="WAY38" s="649"/>
      <c r="WAZ38" s="649"/>
      <c r="WBA38" s="649"/>
      <c r="WBB38" s="649"/>
      <c r="WBC38" s="649"/>
      <c r="WBD38" s="649"/>
      <c r="WBE38" s="649"/>
      <c r="WBF38" s="649"/>
      <c r="WBG38" s="649"/>
      <c r="WBH38" s="649"/>
      <c r="WBI38" s="649"/>
      <c r="WBJ38" s="649"/>
      <c r="WBK38" s="649"/>
      <c r="WBL38" s="649"/>
      <c r="WBM38" s="649"/>
      <c r="WBN38" s="649"/>
      <c r="WBO38" s="649"/>
      <c r="WBP38" s="649"/>
      <c r="WBQ38" s="649"/>
      <c r="WBR38" s="649"/>
      <c r="WBS38" s="649"/>
      <c r="WBT38" s="649"/>
      <c r="WBU38" s="649"/>
      <c r="WBV38" s="649"/>
      <c r="WBW38" s="649"/>
      <c r="WBX38" s="649"/>
      <c r="WBY38" s="649"/>
      <c r="WBZ38" s="649"/>
      <c r="WCA38" s="649"/>
      <c r="WCB38" s="649"/>
      <c r="WCC38" s="649"/>
      <c r="WCD38" s="649"/>
      <c r="WCE38" s="649"/>
      <c r="WCF38" s="649"/>
      <c r="WCG38" s="649"/>
      <c r="WCH38" s="649"/>
      <c r="WCI38" s="649"/>
      <c r="WCJ38" s="649"/>
      <c r="WCK38" s="649"/>
      <c r="WCL38" s="649"/>
      <c r="WCM38" s="649"/>
      <c r="WCN38" s="649"/>
      <c r="WCO38" s="649"/>
      <c r="WCP38" s="649"/>
      <c r="WCQ38" s="649"/>
      <c r="WCR38" s="649"/>
      <c r="WCS38" s="649"/>
      <c r="WCT38" s="649"/>
      <c r="WCU38" s="649"/>
      <c r="WCV38" s="649"/>
      <c r="WCW38" s="649"/>
      <c r="WCX38" s="649"/>
      <c r="WCY38" s="649"/>
      <c r="WCZ38" s="649"/>
      <c r="WDA38" s="649"/>
      <c r="WDB38" s="649"/>
      <c r="WDC38" s="649"/>
      <c r="WDD38" s="649"/>
      <c r="WDE38" s="649"/>
      <c r="WDF38" s="649"/>
      <c r="WDG38" s="649"/>
      <c r="WDH38" s="649"/>
      <c r="WDI38" s="649"/>
      <c r="WDJ38" s="649"/>
      <c r="WDK38" s="649"/>
      <c r="WDL38" s="649"/>
      <c r="WDM38" s="649"/>
      <c r="WDN38" s="649"/>
      <c r="WDO38" s="649"/>
      <c r="WDP38" s="649"/>
      <c r="WDQ38" s="649"/>
      <c r="WDR38" s="649"/>
      <c r="WDS38" s="649"/>
      <c r="WDT38" s="649"/>
      <c r="WDU38" s="649"/>
      <c r="WDV38" s="649"/>
      <c r="WDW38" s="649"/>
      <c r="WDX38" s="649"/>
      <c r="WDY38" s="649"/>
      <c r="WDZ38" s="649"/>
      <c r="WEA38" s="649"/>
      <c r="WEB38" s="649"/>
      <c r="WEC38" s="649"/>
      <c r="WED38" s="649"/>
      <c r="WEE38" s="649"/>
      <c r="WEF38" s="649"/>
      <c r="WEG38" s="649"/>
      <c r="WEH38" s="649"/>
      <c r="WEI38" s="649"/>
      <c r="WEJ38" s="649"/>
      <c r="WEK38" s="649"/>
      <c r="WEL38" s="649"/>
      <c r="WEM38" s="649"/>
      <c r="WEN38" s="649"/>
      <c r="WEO38" s="649"/>
      <c r="WEP38" s="649"/>
      <c r="WEQ38" s="649"/>
      <c r="WER38" s="649"/>
      <c r="WES38" s="649"/>
      <c r="WET38" s="649"/>
      <c r="WEU38" s="649"/>
      <c r="WEV38" s="649"/>
      <c r="WEW38" s="649"/>
      <c r="WEX38" s="649"/>
      <c r="WEY38" s="649"/>
      <c r="WEZ38" s="649"/>
      <c r="WFA38" s="649"/>
      <c r="WFB38" s="649"/>
      <c r="WFC38" s="649"/>
      <c r="WFD38" s="649"/>
      <c r="WFE38" s="649"/>
      <c r="WFF38" s="649"/>
      <c r="WFG38" s="649"/>
      <c r="WFH38" s="649"/>
      <c r="WFI38" s="649"/>
      <c r="WFJ38" s="649"/>
      <c r="WFK38" s="649"/>
      <c r="WFL38" s="649"/>
      <c r="WFM38" s="649"/>
      <c r="WFN38" s="649"/>
      <c r="WFO38" s="649"/>
      <c r="WFP38" s="649"/>
      <c r="WFQ38" s="649"/>
      <c r="WFR38" s="649"/>
      <c r="WFS38" s="649"/>
      <c r="WFT38" s="649"/>
      <c r="WFU38" s="649"/>
      <c r="WFV38" s="649"/>
      <c r="WFW38" s="649"/>
      <c r="WFX38" s="649"/>
      <c r="WFY38" s="649"/>
      <c r="WFZ38" s="649"/>
      <c r="WGA38" s="649"/>
      <c r="WGB38" s="649"/>
      <c r="WGC38" s="649"/>
      <c r="WGD38" s="649"/>
      <c r="WGE38" s="649"/>
      <c r="WGF38" s="649"/>
      <c r="WGG38" s="649"/>
      <c r="WGH38" s="649"/>
      <c r="WGI38" s="649"/>
      <c r="WGJ38" s="649"/>
      <c r="WGK38" s="649"/>
      <c r="WGL38" s="649"/>
      <c r="WGM38" s="649"/>
      <c r="WGN38" s="649"/>
      <c r="WGO38" s="649"/>
      <c r="WGP38" s="649"/>
      <c r="WGQ38" s="649"/>
      <c r="WGR38" s="649"/>
      <c r="WGS38" s="649"/>
      <c r="WGT38" s="649"/>
      <c r="WGU38" s="649"/>
      <c r="WGV38" s="649"/>
      <c r="WGW38" s="649"/>
      <c r="WGX38" s="649"/>
      <c r="WGY38" s="649"/>
      <c r="WGZ38" s="649"/>
      <c r="WHA38" s="649"/>
      <c r="WHB38" s="649"/>
      <c r="WHC38" s="649"/>
      <c r="WHD38" s="649"/>
      <c r="WHE38" s="649"/>
      <c r="WHF38" s="649"/>
      <c r="WHG38" s="649"/>
      <c r="WHH38" s="649"/>
      <c r="WHI38" s="649"/>
      <c r="WHJ38" s="649"/>
      <c r="WHK38" s="649"/>
      <c r="WHL38" s="649"/>
      <c r="WHM38" s="649"/>
      <c r="WHN38" s="649"/>
      <c r="WHO38" s="649"/>
      <c r="WHP38" s="649"/>
      <c r="WHQ38" s="649"/>
      <c r="WHR38" s="649"/>
      <c r="WHS38" s="649"/>
      <c r="WHT38" s="649"/>
      <c r="WHU38" s="649"/>
      <c r="WHV38" s="649"/>
      <c r="WHW38" s="649"/>
      <c r="WHX38" s="649"/>
      <c r="WHY38" s="649"/>
      <c r="WHZ38" s="649"/>
      <c r="WIA38" s="649"/>
      <c r="WIB38" s="649"/>
      <c r="WIC38" s="649"/>
      <c r="WID38" s="649"/>
      <c r="WIE38" s="649"/>
      <c r="WIF38" s="649"/>
      <c r="WIG38" s="649"/>
      <c r="WIH38" s="649"/>
      <c r="WII38" s="649"/>
      <c r="WIJ38" s="649"/>
      <c r="WIK38" s="649"/>
      <c r="WIL38" s="649"/>
      <c r="WIM38" s="649"/>
      <c r="WIN38" s="649"/>
      <c r="WIO38" s="649"/>
      <c r="WIP38" s="649"/>
      <c r="WIQ38" s="649"/>
      <c r="WIR38" s="649"/>
      <c r="WIS38" s="649"/>
      <c r="WIT38" s="649"/>
      <c r="WIU38" s="649"/>
      <c r="WIV38" s="649"/>
      <c r="WIW38" s="649"/>
      <c r="WIX38" s="649"/>
      <c r="WIY38" s="649"/>
      <c r="WIZ38" s="649"/>
      <c r="WJA38" s="649"/>
      <c r="WJB38" s="649"/>
      <c r="WJC38" s="649"/>
      <c r="WJD38" s="649"/>
      <c r="WJE38" s="649"/>
      <c r="WJF38" s="649"/>
      <c r="WJG38" s="649"/>
      <c r="WJH38" s="649"/>
      <c r="WJI38" s="649"/>
      <c r="WJJ38" s="649"/>
      <c r="WJK38" s="649"/>
      <c r="WJL38" s="649"/>
      <c r="WJM38" s="649"/>
      <c r="WJN38" s="649"/>
      <c r="WJO38" s="649"/>
      <c r="WJP38" s="649"/>
      <c r="WJQ38" s="649"/>
      <c r="WJR38" s="649"/>
      <c r="WJS38" s="649"/>
      <c r="WJT38" s="649"/>
      <c r="WJU38" s="649"/>
      <c r="WJV38" s="649"/>
      <c r="WJW38" s="649"/>
      <c r="WJX38" s="649"/>
      <c r="WJY38" s="649"/>
      <c r="WJZ38" s="649"/>
      <c r="WKA38" s="649"/>
      <c r="WKB38" s="649"/>
      <c r="WKC38" s="649"/>
      <c r="WKD38" s="649"/>
      <c r="WKE38" s="649"/>
      <c r="WKF38" s="649"/>
      <c r="WKG38" s="649"/>
      <c r="WKH38" s="649"/>
      <c r="WKI38" s="649"/>
      <c r="WKJ38" s="649"/>
      <c r="WKK38" s="649"/>
      <c r="WKL38" s="649"/>
      <c r="WKM38" s="649"/>
      <c r="WKN38" s="649"/>
      <c r="WKO38" s="649"/>
      <c r="WKP38" s="649"/>
      <c r="WKQ38" s="649"/>
      <c r="WKR38" s="649"/>
      <c r="WKS38" s="649"/>
      <c r="WKT38" s="649"/>
      <c r="WKU38" s="649"/>
      <c r="WKV38" s="649"/>
      <c r="WKW38" s="649"/>
      <c r="WKX38" s="649"/>
      <c r="WKY38" s="649"/>
      <c r="WKZ38" s="649"/>
      <c r="WLA38" s="649"/>
      <c r="WLB38" s="649"/>
      <c r="WLC38" s="649"/>
      <c r="WLD38" s="649"/>
      <c r="WLE38" s="649"/>
      <c r="WLF38" s="649"/>
      <c r="WLG38" s="649"/>
      <c r="WLH38" s="649"/>
      <c r="WLI38" s="649"/>
      <c r="WLJ38" s="649"/>
      <c r="WLK38" s="649"/>
      <c r="WLL38" s="649"/>
      <c r="WLM38" s="649"/>
      <c r="WLN38" s="649"/>
      <c r="WLO38" s="649"/>
      <c r="WLP38" s="649"/>
      <c r="WLQ38" s="649"/>
      <c r="WLR38" s="649"/>
      <c r="WLS38" s="649"/>
      <c r="WLT38" s="649"/>
      <c r="WLU38" s="649"/>
      <c r="WLV38" s="649"/>
      <c r="WLW38" s="649"/>
      <c r="WLX38" s="649"/>
      <c r="WLY38" s="649"/>
      <c r="WLZ38" s="649"/>
      <c r="WMA38" s="649"/>
      <c r="WMB38" s="649"/>
      <c r="WMC38" s="649"/>
      <c r="WMD38" s="649"/>
      <c r="WME38" s="649"/>
      <c r="WMF38" s="649"/>
      <c r="WMG38" s="649"/>
      <c r="WMH38" s="649"/>
      <c r="WMI38" s="649"/>
      <c r="WMJ38" s="649"/>
      <c r="WMK38" s="649"/>
      <c r="WML38" s="649"/>
      <c r="WMM38" s="649"/>
      <c r="WMN38" s="649"/>
      <c r="WMO38" s="649"/>
      <c r="WMP38" s="649"/>
      <c r="WMQ38" s="649"/>
      <c r="WMR38" s="649"/>
      <c r="WMS38" s="649"/>
      <c r="WMT38" s="649"/>
      <c r="WMU38" s="649"/>
      <c r="WMV38" s="649"/>
      <c r="WMW38" s="649"/>
      <c r="WMX38" s="649"/>
      <c r="WMY38" s="649"/>
      <c r="WMZ38" s="649"/>
      <c r="WNA38" s="649"/>
      <c r="WNB38" s="649"/>
      <c r="WNC38" s="649"/>
      <c r="WND38" s="649"/>
      <c r="WNE38" s="649"/>
      <c r="WNF38" s="649"/>
      <c r="WNG38" s="649"/>
      <c r="WNH38" s="649"/>
      <c r="WNI38" s="649"/>
      <c r="WNJ38" s="649"/>
      <c r="WNK38" s="649"/>
      <c r="WNL38" s="649"/>
      <c r="WNM38" s="649"/>
      <c r="WNN38" s="649"/>
      <c r="WNO38" s="649"/>
      <c r="WNP38" s="649"/>
      <c r="WNQ38" s="649"/>
      <c r="WNR38" s="649"/>
      <c r="WNS38" s="649"/>
      <c r="WNT38" s="649"/>
      <c r="WNU38" s="649"/>
      <c r="WNV38" s="649"/>
      <c r="WNW38" s="649"/>
      <c r="WNX38" s="649"/>
      <c r="WNY38" s="649"/>
      <c r="WNZ38" s="649"/>
      <c r="WOA38" s="649"/>
      <c r="WOB38" s="649"/>
      <c r="WOC38" s="649"/>
      <c r="WOD38" s="649"/>
      <c r="WOE38" s="649"/>
      <c r="WOF38" s="649"/>
      <c r="WOG38" s="649"/>
      <c r="WOH38" s="649"/>
      <c r="WOI38" s="649"/>
      <c r="WOJ38" s="649"/>
      <c r="WOK38" s="649"/>
      <c r="WOL38" s="649"/>
      <c r="WOM38" s="649"/>
      <c r="WON38" s="649"/>
      <c r="WOO38" s="649"/>
      <c r="WOP38" s="649"/>
      <c r="WOQ38" s="649"/>
      <c r="WOR38" s="649"/>
      <c r="WOS38" s="649"/>
      <c r="WOT38" s="649"/>
      <c r="WOU38" s="649"/>
      <c r="WOV38" s="649"/>
      <c r="WOW38" s="649"/>
      <c r="WOX38" s="649"/>
      <c r="WOY38" s="649"/>
      <c r="WOZ38" s="649"/>
      <c r="WPA38" s="649"/>
      <c r="WPB38" s="649"/>
      <c r="WPC38" s="649"/>
      <c r="WPD38" s="649"/>
      <c r="WPE38" s="649"/>
      <c r="WPF38" s="649"/>
      <c r="WPG38" s="649"/>
      <c r="WPH38" s="649"/>
      <c r="WPI38" s="649"/>
      <c r="WPJ38" s="649"/>
      <c r="WPK38" s="649"/>
      <c r="WPL38" s="649"/>
      <c r="WPM38" s="649"/>
      <c r="WPN38" s="649"/>
      <c r="WPO38" s="649"/>
      <c r="WPP38" s="649"/>
      <c r="WPQ38" s="649"/>
      <c r="WPR38" s="649"/>
      <c r="WPS38" s="649"/>
      <c r="WPT38" s="649"/>
      <c r="WPU38" s="649"/>
      <c r="WPV38" s="649"/>
      <c r="WPW38" s="649"/>
      <c r="WPX38" s="649"/>
      <c r="WPY38" s="649"/>
      <c r="WPZ38" s="649"/>
      <c r="WQA38" s="649"/>
      <c r="WQB38" s="649"/>
      <c r="WQC38" s="649"/>
      <c r="WQD38" s="649"/>
      <c r="WQE38" s="649"/>
      <c r="WQF38" s="649"/>
      <c r="WQG38" s="649"/>
      <c r="WQH38" s="649"/>
      <c r="WQI38" s="649"/>
      <c r="WQJ38" s="649"/>
      <c r="WQK38" s="649"/>
      <c r="WQL38" s="649"/>
      <c r="WQM38" s="649"/>
      <c r="WQN38" s="649"/>
      <c r="WQO38" s="649"/>
      <c r="WQP38" s="649"/>
      <c r="WQQ38" s="649"/>
      <c r="WQR38" s="649"/>
      <c r="WQS38" s="649"/>
      <c r="WQT38" s="649"/>
      <c r="WQU38" s="649"/>
      <c r="WQV38" s="649"/>
      <c r="WQW38" s="649"/>
      <c r="WQX38" s="649"/>
      <c r="WQY38" s="649"/>
      <c r="WQZ38" s="649"/>
      <c r="WRA38" s="649"/>
      <c r="WRB38" s="649"/>
      <c r="WRC38" s="649"/>
      <c r="WRD38" s="649"/>
      <c r="WRE38" s="649"/>
      <c r="WRF38" s="649"/>
      <c r="WRG38" s="649"/>
      <c r="WRH38" s="649"/>
      <c r="WRI38" s="649"/>
      <c r="WRJ38" s="649"/>
      <c r="WRK38" s="649"/>
      <c r="WRL38" s="649"/>
      <c r="WRM38" s="649"/>
      <c r="WRN38" s="649"/>
      <c r="WRO38" s="649"/>
      <c r="WRP38" s="649"/>
      <c r="WRQ38" s="649"/>
      <c r="WRR38" s="649"/>
      <c r="WRS38" s="649"/>
      <c r="WRT38" s="649"/>
      <c r="WRU38" s="649"/>
      <c r="WRV38" s="649"/>
      <c r="WRW38" s="649"/>
      <c r="WRX38" s="649"/>
      <c r="WRY38" s="649"/>
      <c r="WRZ38" s="649"/>
      <c r="WSA38" s="649"/>
      <c r="WSB38" s="649"/>
      <c r="WSC38" s="649"/>
      <c r="WSD38" s="649"/>
      <c r="WSE38" s="649"/>
      <c r="WSF38" s="649"/>
      <c r="WSG38" s="649"/>
      <c r="WSH38" s="649"/>
      <c r="WSI38" s="649"/>
      <c r="WSJ38" s="649"/>
      <c r="WSK38" s="649"/>
      <c r="WSL38" s="649"/>
      <c r="WSM38" s="649"/>
      <c r="WSN38" s="649"/>
      <c r="WSO38" s="649"/>
      <c r="WSP38" s="649"/>
      <c r="WSQ38" s="649"/>
      <c r="WSR38" s="649"/>
      <c r="WSS38" s="649"/>
      <c r="WST38" s="649"/>
      <c r="WSU38" s="649"/>
      <c r="WSV38" s="649"/>
      <c r="WSW38" s="649"/>
      <c r="WSX38" s="649"/>
      <c r="WSY38" s="649"/>
      <c r="WSZ38" s="649"/>
      <c r="WTA38" s="649"/>
      <c r="WTB38" s="649"/>
      <c r="WTC38" s="649"/>
      <c r="WTD38" s="649"/>
      <c r="WTE38" s="649"/>
      <c r="WTF38" s="649"/>
      <c r="WTG38" s="649"/>
      <c r="WTH38" s="649"/>
      <c r="WTI38" s="649"/>
      <c r="WTJ38" s="649"/>
      <c r="WTK38" s="649"/>
      <c r="WTL38" s="649"/>
      <c r="WTM38" s="649"/>
      <c r="WTN38" s="649"/>
      <c r="WTO38" s="649"/>
      <c r="WTP38" s="649"/>
      <c r="WTQ38" s="649"/>
      <c r="WTR38" s="649"/>
      <c r="WTS38" s="649"/>
      <c r="WTT38" s="649"/>
      <c r="WTU38" s="649"/>
      <c r="WTV38" s="649"/>
      <c r="WTW38" s="649"/>
      <c r="WTX38" s="649"/>
      <c r="WTY38" s="649"/>
      <c r="WTZ38" s="649"/>
      <c r="WUA38" s="649"/>
      <c r="WUB38" s="649"/>
      <c r="WUC38" s="649"/>
      <c r="WUD38" s="649"/>
      <c r="WUE38" s="649"/>
      <c r="WUF38" s="649"/>
      <c r="WUG38" s="649"/>
      <c r="WUH38" s="649"/>
      <c r="WUI38" s="649"/>
      <c r="WUJ38" s="649"/>
      <c r="WUK38" s="649"/>
      <c r="WUL38" s="649"/>
      <c r="WUM38" s="649"/>
      <c r="WUN38" s="649"/>
      <c r="WUO38" s="649"/>
      <c r="WUP38" s="649"/>
      <c r="WUQ38" s="649"/>
      <c r="WUR38" s="649"/>
      <c r="WUS38" s="649"/>
      <c r="WUT38" s="649"/>
      <c r="WUU38" s="649"/>
      <c r="WUV38" s="649"/>
      <c r="WUW38" s="649"/>
      <c r="WUX38" s="649"/>
      <c r="WUY38" s="649"/>
      <c r="WUZ38" s="649"/>
      <c r="WVA38" s="649"/>
      <c r="WVB38" s="649"/>
      <c r="WVC38" s="649"/>
      <c r="WVD38" s="649"/>
      <c r="WVE38" s="649"/>
      <c r="WVF38" s="649"/>
      <c r="WVG38" s="649"/>
      <c r="WVH38" s="649"/>
      <c r="WVI38" s="649"/>
      <c r="WVJ38" s="649"/>
      <c r="WVK38" s="649"/>
      <c r="WVL38" s="649"/>
      <c r="WVM38" s="649"/>
      <c r="WVN38" s="649"/>
      <c r="WVO38" s="649"/>
      <c r="WVP38" s="649"/>
    </row>
    <row r="39" spans="1:16136" ht="21.75" customHeight="1">
      <c r="C39" s="658">
        <f t="shared" ca="1" si="0"/>
        <v>45690</v>
      </c>
      <c r="D39" s="643"/>
      <c r="E39" s="644"/>
      <c r="F39" s="644"/>
      <c r="G39" s="645"/>
      <c r="H39" s="924"/>
    </row>
    <row r="40" spans="1:16136" ht="21.75" customHeight="1">
      <c r="C40" s="658">
        <f t="shared" ca="1" si="0"/>
        <v>45691</v>
      </c>
      <c r="D40" s="643"/>
      <c r="E40" s="644"/>
      <c r="F40" s="644"/>
      <c r="G40" s="645"/>
      <c r="H40" s="924"/>
    </row>
    <row r="41" spans="1:16136" ht="21.75" customHeight="1">
      <c r="C41" s="658">
        <f t="shared" ca="1" si="0"/>
        <v>45692</v>
      </c>
      <c r="D41" s="643"/>
      <c r="E41" s="644"/>
      <c r="F41" s="644"/>
      <c r="G41" s="645"/>
      <c r="H41" s="924"/>
    </row>
    <row r="42" spans="1:16136" ht="21.75" customHeight="1">
      <c r="C42" s="658">
        <f t="shared" ca="1" si="0"/>
        <v>45693</v>
      </c>
      <c r="D42" s="643"/>
      <c r="E42" s="644"/>
      <c r="F42" s="644"/>
      <c r="G42" s="645"/>
      <c r="H42" s="924"/>
    </row>
    <row r="43" spans="1:16136" ht="21.75" customHeight="1">
      <c r="C43" s="658">
        <f t="shared" ca="1" si="0"/>
        <v>45694</v>
      </c>
      <c r="D43" s="643"/>
      <c r="E43" s="644"/>
      <c r="F43" s="644"/>
      <c r="G43" s="645"/>
      <c r="H43" s="924"/>
    </row>
    <row r="44" spans="1:16136" ht="21.75" customHeight="1">
      <c r="C44" s="658">
        <f t="shared" ca="1" si="0"/>
        <v>45695</v>
      </c>
      <c r="D44" s="643"/>
      <c r="E44" s="644"/>
      <c r="F44" s="644"/>
      <c r="G44" s="645"/>
      <c r="H44" s="924"/>
    </row>
    <row r="45" spans="1:16136" ht="21.75" customHeight="1">
      <c r="C45" s="658">
        <f t="shared" ca="1" si="0"/>
        <v>45696</v>
      </c>
      <c r="D45" s="643"/>
      <c r="E45" s="644"/>
      <c r="F45" s="644"/>
      <c r="G45" s="645"/>
      <c r="H45" s="924"/>
    </row>
    <row r="46" spans="1:16136" ht="21.75" customHeight="1">
      <c r="C46" s="658">
        <f t="shared" ca="1" si="0"/>
        <v>45697</v>
      </c>
      <c r="D46" s="643"/>
      <c r="E46" s="644"/>
      <c r="F46" s="644"/>
      <c r="G46" s="645"/>
      <c r="H46" s="924"/>
    </row>
    <row r="47" spans="1:16136" ht="21.75" customHeight="1">
      <c r="C47" s="658">
        <f t="shared" ca="1" si="0"/>
        <v>45698</v>
      </c>
      <c r="D47" s="643"/>
      <c r="E47" s="644"/>
      <c r="F47" s="644"/>
      <c r="G47" s="645"/>
      <c r="H47" s="924"/>
    </row>
    <row r="48" spans="1:16136" ht="21.75" customHeight="1">
      <c r="C48" s="658">
        <f t="shared" ca="1" si="0"/>
        <v>45699</v>
      </c>
      <c r="D48" s="643"/>
      <c r="E48" s="644"/>
      <c r="F48" s="644"/>
      <c r="G48" s="645"/>
      <c r="H48" s="924"/>
    </row>
    <row r="49" spans="3:8" ht="21.75" customHeight="1">
      <c r="C49" s="658">
        <f t="shared" ca="1" si="0"/>
        <v>45700</v>
      </c>
      <c r="D49" s="643"/>
      <c r="E49" s="644"/>
      <c r="F49" s="644"/>
      <c r="G49" s="645"/>
      <c r="H49" s="924"/>
    </row>
    <row r="50" spans="3:8" ht="21.75" customHeight="1">
      <c r="C50" s="658">
        <f t="shared" ca="1" si="0"/>
        <v>45701</v>
      </c>
      <c r="D50" s="643"/>
      <c r="E50" s="644"/>
      <c r="F50" s="644"/>
      <c r="G50" s="645"/>
      <c r="H50" s="924"/>
    </row>
    <row r="51" spans="3:8" ht="21.75" customHeight="1">
      <c r="C51" s="658">
        <f t="shared" ca="1" si="0"/>
        <v>45702</v>
      </c>
      <c r="D51" s="643"/>
      <c r="E51" s="644"/>
      <c r="F51" s="644"/>
      <c r="G51" s="645"/>
      <c r="H51" s="924"/>
    </row>
    <row r="52" spans="3:8" ht="21.75" customHeight="1">
      <c r="C52" s="658">
        <f t="shared" ca="1" si="0"/>
        <v>45703</v>
      </c>
      <c r="D52" s="643"/>
      <c r="E52" s="644"/>
      <c r="F52" s="644"/>
      <c r="G52" s="645"/>
      <c r="H52" s="924"/>
    </row>
    <row r="53" spans="3:8" ht="21.75" customHeight="1">
      <c r="C53" s="658">
        <f t="shared" ca="1" si="0"/>
        <v>45704</v>
      </c>
      <c r="D53" s="643"/>
      <c r="E53" s="644"/>
      <c r="F53" s="644"/>
      <c r="G53" s="645"/>
      <c r="H53" s="924"/>
    </row>
    <row r="54" spans="3:8" ht="21.75" customHeight="1">
      <c r="C54" s="658">
        <f t="shared" ca="1" si="0"/>
        <v>45705</v>
      </c>
      <c r="D54" s="643"/>
      <c r="E54" s="644"/>
      <c r="F54" s="644"/>
      <c r="G54" s="645"/>
      <c r="H54" s="924"/>
    </row>
    <row r="55" spans="3:8" ht="21.75" customHeight="1">
      <c r="C55" s="658">
        <f t="shared" ca="1" si="0"/>
        <v>45706</v>
      </c>
      <c r="D55" s="643"/>
      <c r="E55" s="644"/>
      <c r="F55" s="644"/>
      <c r="G55" s="645"/>
      <c r="H55" s="924"/>
    </row>
    <row r="56" spans="3:8" ht="21.75" customHeight="1">
      <c r="C56" s="658">
        <f t="shared" ca="1" si="0"/>
        <v>45707</v>
      </c>
      <c r="D56" s="643"/>
      <c r="E56" s="644"/>
      <c r="F56" s="644"/>
      <c r="G56" s="645"/>
      <c r="H56" s="924"/>
    </row>
    <row r="57" spans="3:8" ht="21.75" customHeight="1">
      <c r="C57" s="658">
        <f t="shared" ca="1" si="0"/>
        <v>45708</v>
      </c>
      <c r="D57" s="643"/>
      <c r="E57" s="644"/>
      <c r="F57" s="644"/>
      <c r="G57" s="645"/>
      <c r="H57" s="924"/>
    </row>
    <row r="58" spans="3:8" ht="21.75" customHeight="1">
      <c r="C58" s="658">
        <f t="shared" ca="1" si="0"/>
        <v>45709</v>
      </c>
      <c r="D58" s="643"/>
      <c r="E58" s="644"/>
      <c r="F58" s="644"/>
      <c r="G58" s="645"/>
      <c r="H58" s="924"/>
    </row>
    <row r="59" spans="3:8" ht="21.75" customHeight="1">
      <c r="C59" s="658">
        <f t="shared" ca="1" si="0"/>
        <v>45710</v>
      </c>
      <c r="D59" s="643"/>
      <c r="E59" s="644"/>
      <c r="F59" s="644"/>
      <c r="G59" s="645"/>
      <c r="H59" s="924"/>
    </row>
    <row r="60" spans="3:8" ht="21.75" customHeight="1">
      <c r="C60" s="658">
        <f t="shared" ca="1" si="0"/>
        <v>45711</v>
      </c>
      <c r="D60" s="643"/>
      <c r="E60" s="644"/>
      <c r="F60" s="644"/>
      <c r="G60" s="645"/>
      <c r="H60" s="924"/>
    </row>
    <row r="61" spans="3:8" ht="21.75" customHeight="1">
      <c r="C61" s="658">
        <f t="shared" ca="1" si="0"/>
        <v>45712</v>
      </c>
      <c r="D61" s="643"/>
      <c r="E61" s="644"/>
      <c r="F61" s="644"/>
      <c r="G61" s="645"/>
      <c r="H61" s="924"/>
    </row>
    <row r="62" spans="3:8" ht="21.75" customHeight="1">
      <c r="C62" s="658">
        <f t="shared" ca="1" si="0"/>
        <v>45713</v>
      </c>
      <c r="D62" s="643"/>
      <c r="E62" s="644"/>
      <c r="F62" s="644"/>
      <c r="G62" s="645"/>
      <c r="H62" s="924"/>
    </row>
    <row r="63" spans="3:8" ht="21.75" customHeight="1">
      <c r="C63" s="658">
        <f t="shared" ca="1" si="0"/>
        <v>45714</v>
      </c>
      <c r="D63" s="643"/>
      <c r="E63" s="644"/>
      <c r="F63" s="644"/>
      <c r="G63" s="645"/>
      <c r="H63" s="924"/>
    </row>
    <row r="64" spans="3:8" ht="21.75" customHeight="1">
      <c r="C64" s="658">
        <f t="shared" ca="1" si="0"/>
        <v>45715</v>
      </c>
      <c r="D64" s="643"/>
      <c r="E64" s="644"/>
      <c r="F64" s="644"/>
      <c r="G64" s="645"/>
      <c r="H64" s="924"/>
    </row>
    <row r="65" spans="3:8" ht="21.75" customHeight="1">
      <c r="C65" s="658">
        <f t="shared" ca="1" si="0"/>
        <v>45716</v>
      </c>
      <c r="D65" s="643"/>
      <c r="E65" s="644"/>
      <c r="F65" s="644"/>
      <c r="G65" s="645"/>
      <c r="H65" s="924"/>
    </row>
    <row r="66" spans="3:8" ht="21.75" customHeight="1">
      <c r="C66" s="658">
        <f t="shared" ca="1" si="0"/>
        <v>45717</v>
      </c>
      <c r="D66" s="643"/>
      <c r="E66" s="644"/>
      <c r="F66" s="644"/>
      <c r="G66" s="645"/>
      <c r="H66" s="924"/>
    </row>
    <row r="67" spans="3:8" ht="21.75" customHeight="1">
      <c r="C67" s="658">
        <f t="shared" ca="1" si="0"/>
        <v>45718</v>
      </c>
      <c r="D67" s="643"/>
      <c r="E67" s="644"/>
      <c r="F67" s="644"/>
      <c r="G67" s="645"/>
      <c r="H67" s="924"/>
    </row>
    <row r="68" spans="3:8" ht="21.75" customHeight="1">
      <c r="C68" s="658">
        <f t="shared" ca="1" si="0"/>
        <v>45719</v>
      </c>
      <c r="D68" s="643"/>
      <c r="E68" s="644"/>
      <c r="F68" s="644"/>
      <c r="G68" s="645"/>
      <c r="H68" s="924"/>
    </row>
    <row r="69" spans="3:8" ht="21.75" customHeight="1">
      <c r="C69" s="658">
        <f t="shared" ca="1" si="0"/>
        <v>45720</v>
      </c>
      <c r="D69" s="643"/>
      <c r="E69" s="644"/>
      <c r="F69" s="644"/>
      <c r="G69" s="645"/>
      <c r="H69" s="924"/>
    </row>
    <row r="70" spans="3:8" ht="21.75" customHeight="1">
      <c r="C70" s="658">
        <f t="shared" ca="1" si="0"/>
        <v>45721</v>
      </c>
      <c r="D70" s="643"/>
      <c r="E70" s="644"/>
      <c r="F70" s="644"/>
      <c r="G70" s="645"/>
      <c r="H70" s="924"/>
    </row>
    <row r="71" spans="3:8" ht="21.75" customHeight="1">
      <c r="C71" s="658">
        <f t="shared" ca="1" si="0"/>
        <v>45722</v>
      </c>
      <c r="D71" s="643"/>
      <c r="E71" s="644"/>
      <c r="F71" s="644"/>
      <c r="G71" s="645"/>
      <c r="H71" s="924"/>
    </row>
    <row r="72" spans="3:8" ht="21.75" customHeight="1">
      <c r="C72" s="658">
        <f t="shared" ref="C72:C135" ca="1" si="1">C71+1</f>
        <v>45723</v>
      </c>
      <c r="D72" s="643"/>
      <c r="E72" s="644"/>
      <c r="F72" s="644"/>
      <c r="G72" s="645"/>
      <c r="H72" s="924"/>
    </row>
    <row r="73" spans="3:8" ht="21.75" customHeight="1">
      <c r="C73" s="658">
        <f t="shared" ca="1" si="1"/>
        <v>45724</v>
      </c>
      <c r="D73" s="643"/>
      <c r="E73" s="644"/>
      <c r="F73" s="644"/>
      <c r="G73" s="645"/>
      <c r="H73" s="924"/>
    </row>
    <row r="74" spans="3:8" ht="21.75" customHeight="1">
      <c r="C74" s="658">
        <f t="shared" ca="1" si="1"/>
        <v>45725</v>
      </c>
      <c r="D74" s="643"/>
      <c r="E74" s="644"/>
      <c r="F74" s="644"/>
      <c r="G74" s="645"/>
      <c r="H74" s="924"/>
    </row>
    <row r="75" spans="3:8" ht="21.75" customHeight="1">
      <c r="C75" s="658">
        <f t="shared" ca="1" si="1"/>
        <v>45726</v>
      </c>
      <c r="D75" s="643"/>
      <c r="E75" s="644"/>
      <c r="F75" s="644"/>
      <c r="G75" s="645"/>
      <c r="H75" s="924"/>
    </row>
    <row r="76" spans="3:8" ht="21.75" customHeight="1">
      <c r="C76" s="658">
        <f t="shared" ca="1" si="1"/>
        <v>45727</v>
      </c>
      <c r="D76" s="643"/>
      <c r="E76" s="644"/>
      <c r="F76" s="644"/>
      <c r="G76" s="645"/>
      <c r="H76" s="924"/>
    </row>
    <row r="77" spans="3:8" ht="21.75" customHeight="1">
      <c r="C77" s="658">
        <f t="shared" ca="1" si="1"/>
        <v>45728</v>
      </c>
      <c r="D77" s="643"/>
      <c r="E77" s="644"/>
      <c r="F77" s="644"/>
      <c r="G77" s="645"/>
      <c r="H77" s="924"/>
    </row>
    <row r="78" spans="3:8" ht="21.75" customHeight="1">
      <c r="C78" s="658">
        <f t="shared" ca="1" si="1"/>
        <v>45729</v>
      </c>
      <c r="D78" s="643"/>
      <c r="E78" s="644"/>
      <c r="F78" s="644"/>
      <c r="G78" s="645"/>
      <c r="H78" s="924"/>
    </row>
    <row r="79" spans="3:8" ht="21.75" customHeight="1">
      <c r="C79" s="658">
        <f t="shared" ca="1" si="1"/>
        <v>45730</v>
      </c>
      <c r="D79" s="643"/>
      <c r="E79" s="644"/>
      <c r="F79" s="644"/>
      <c r="G79" s="645"/>
      <c r="H79" s="924"/>
    </row>
    <row r="80" spans="3:8" ht="21.75" customHeight="1">
      <c r="C80" s="658">
        <f t="shared" ca="1" si="1"/>
        <v>45731</v>
      </c>
      <c r="D80" s="643"/>
      <c r="E80" s="644"/>
      <c r="F80" s="644"/>
      <c r="G80" s="645"/>
      <c r="H80" s="924"/>
    </row>
    <row r="81" spans="3:8" ht="21.75" customHeight="1">
      <c r="C81" s="658">
        <f t="shared" ca="1" si="1"/>
        <v>45732</v>
      </c>
      <c r="D81" s="643"/>
      <c r="E81" s="644"/>
      <c r="F81" s="644"/>
      <c r="G81" s="645"/>
      <c r="H81" s="924"/>
    </row>
    <row r="82" spans="3:8" ht="21.75" customHeight="1">
      <c r="C82" s="658">
        <f t="shared" ca="1" si="1"/>
        <v>45733</v>
      </c>
      <c r="D82" s="643"/>
      <c r="E82" s="644"/>
      <c r="F82" s="644"/>
      <c r="G82" s="645"/>
      <c r="H82" s="924"/>
    </row>
    <row r="83" spans="3:8" ht="21.75" customHeight="1">
      <c r="C83" s="658">
        <f t="shared" ca="1" si="1"/>
        <v>45734</v>
      </c>
      <c r="D83" s="643"/>
      <c r="E83" s="644"/>
      <c r="F83" s="644"/>
      <c r="G83" s="645"/>
      <c r="H83" s="924"/>
    </row>
    <row r="84" spans="3:8" ht="21.75" customHeight="1">
      <c r="C84" s="658">
        <f t="shared" ca="1" si="1"/>
        <v>45735</v>
      </c>
      <c r="D84" s="643"/>
      <c r="E84" s="644"/>
      <c r="F84" s="644"/>
      <c r="G84" s="645"/>
      <c r="H84" s="924"/>
    </row>
    <row r="85" spans="3:8" ht="21.75" customHeight="1">
      <c r="C85" s="658">
        <f t="shared" ca="1" si="1"/>
        <v>45736</v>
      </c>
      <c r="D85" s="643"/>
      <c r="E85" s="644"/>
      <c r="F85" s="644"/>
      <c r="G85" s="645"/>
      <c r="H85" s="924"/>
    </row>
    <row r="86" spans="3:8" ht="21.75" customHeight="1">
      <c r="C86" s="658">
        <f t="shared" ca="1" si="1"/>
        <v>45737</v>
      </c>
      <c r="D86" s="643"/>
      <c r="E86" s="644"/>
      <c r="F86" s="644"/>
      <c r="G86" s="645"/>
      <c r="H86" s="924"/>
    </row>
    <row r="87" spans="3:8" ht="21.75" customHeight="1">
      <c r="C87" s="658">
        <f t="shared" ca="1" si="1"/>
        <v>45738</v>
      </c>
      <c r="D87" s="643"/>
      <c r="E87" s="644"/>
      <c r="F87" s="644"/>
      <c r="G87" s="645"/>
      <c r="H87" s="924"/>
    </row>
    <row r="88" spans="3:8" ht="21.75" customHeight="1">
      <c r="C88" s="658">
        <f t="shared" ca="1" si="1"/>
        <v>45739</v>
      </c>
      <c r="D88" s="643"/>
      <c r="E88" s="644"/>
      <c r="F88" s="644"/>
      <c r="G88" s="645"/>
      <c r="H88" s="924"/>
    </row>
    <row r="89" spans="3:8" ht="21.75" customHeight="1">
      <c r="C89" s="658">
        <f t="shared" ca="1" si="1"/>
        <v>45740</v>
      </c>
      <c r="D89" s="643"/>
      <c r="E89" s="644"/>
      <c r="F89" s="644"/>
      <c r="G89" s="645"/>
      <c r="H89" s="924"/>
    </row>
    <row r="90" spans="3:8" ht="21.75" customHeight="1">
      <c r="C90" s="658">
        <f t="shared" ca="1" si="1"/>
        <v>45741</v>
      </c>
      <c r="D90" s="643"/>
      <c r="E90" s="644"/>
      <c r="F90" s="644"/>
      <c r="G90" s="645"/>
      <c r="H90" s="924"/>
    </row>
    <row r="91" spans="3:8" ht="21.75" customHeight="1">
      <c r="C91" s="658">
        <f t="shared" ca="1" si="1"/>
        <v>45742</v>
      </c>
      <c r="D91" s="643"/>
      <c r="E91" s="644"/>
      <c r="F91" s="644"/>
      <c r="G91" s="645"/>
      <c r="H91" s="924"/>
    </row>
    <row r="92" spans="3:8" ht="21.75" customHeight="1">
      <c r="C92" s="658">
        <f t="shared" ca="1" si="1"/>
        <v>45743</v>
      </c>
      <c r="D92" s="643"/>
      <c r="E92" s="644"/>
      <c r="F92" s="644"/>
      <c r="G92" s="645"/>
      <c r="H92" s="924"/>
    </row>
    <row r="93" spans="3:8" ht="21.75" customHeight="1">
      <c r="C93" s="658">
        <f t="shared" ca="1" si="1"/>
        <v>45744</v>
      </c>
      <c r="D93" s="643"/>
      <c r="E93" s="644"/>
      <c r="F93" s="644"/>
      <c r="G93" s="645"/>
      <c r="H93" s="924"/>
    </row>
    <row r="94" spans="3:8" ht="21.75" customHeight="1">
      <c r="C94" s="658">
        <f t="shared" ca="1" si="1"/>
        <v>45745</v>
      </c>
      <c r="D94" s="643"/>
      <c r="E94" s="644"/>
      <c r="F94" s="644"/>
      <c r="G94" s="645"/>
      <c r="H94" s="924"/>
    </row>
    <row r="95" spans="3:8" ht="21.75" customHeight="1">
      <c r="C95" s="658">
        <f t="shared" ca="1" si="1"/>
        <v>45746</v>
      </c>
      <c r="D95" s="643"/>
      <c r="E95" s="644"/>
      <c r="F95" s="644"/>
      <c r="G95" s="645"/>
      <c r="H95" s="924"/>
    </row>
    <row r="96" spans="3:8" ht="21.75" customHeight="1">
      <c r="C96" s="658">
        <f t="shared" ca="1" si="1"/>
        <v>45747</v>
      </c>
      <c r="D96" s="643"/>
      <c r="E96" s="644"/>
      <c r="F96" s="644"/>
      <c r="G96" s="645"/>
      <c r="H96" s="924"/>
    </row>
    <row r="97" spans="3:8" ht="21.75" customHeight="1">
      <c r="C97" s="658">
        <f t="shared" ca="1" si="1"/>
        <v>45748</v>
      </c>
      <c r="D97" s="643"/>
      <c r="E97" s="644"/>
      <c r="F97" s="644"/>
      <c r="G97" s="645"/>
      <c r="H97" s="924"/>
    </row>
    <row r="98" spans="3:8" ht="21.75" customHeight="1">
      <c r="C98" s="658">
        <f t="shared" ca="1" si="1"/>
        <v>45749</v>
      </c>
      <c r="D98" s="643"/>
      <c r="E98" s="644"/>
      <c r="F98" s="644"/>
      <c r="G98" s="645"/>
      <c r="H98" s="924"/>
    </row>
    <row r="99" spans="3:8" ht="21.75" customHeight="1">
      <c r="C99" s="658">
        <f t="shared" ca="1" si="1"/>
        <v>45750</v>
      </c>
      <c r="D99" s="643"/>
      <c r="E99" s="644"/>
      <c r="F99" s="644"/>
      <c r="G99" s="645"/>
      <c r="H99" s="924"/>
    </row>
    <row r="100" spans="3:8" ht="21.75" customHeight="1">
      <c r="C100" s="658">
        <f t="shared" ca="1" si="1"/>
        <v>45751</v>
      </c>
      <c r="D100" s="643"/>
      <c r="E100" s="644"/>
      <c r="F100" s="644"/>
      <c r="G100" s="645"/>
      <c r="H100" s="924"/>
    </row>
    <row r="101" spans="3:8" ht="21.75" customHeight="1">
      <c r="C101" s="658">
        <f t="shared" ca="1" si="1"/>
        <v>45752</v>
      </c>
      <c r="D101" s="643"/>
      <c r="E101" s="644"/>
      <c r="F101" s="644"/>
      <c r="G101" s="645"/>
      <c r="H101" s="924"/>
    </row>
    <row r="102" spans="3:8" ht="21.75" customHeight="1">
      <c r="C102" s="658">
        <f t="shared" ca="1" si="1"/>
        <v>45753</v>
      </c>
      <c r="D102" s="643"/>
      <c r="E102" s="644"/>
      <c r="F102" s="644"/>
      <c r="G102" s="645"/>
      <c r="H102" s="924"/>
    </row>
    <row r="103" spans="3:8" ht="21.75" customHeight="1">
      <c r="C103" s="658">
        <f t="shared" ca="1" si="1"/>
        <v>45754</v>
      </c>
      <c r="D103" s="643"/>
      <c r="E103" s="644"/>
      <c r="F103" s="644"/>
      <c r="G103" s="645"/>
      <c r="H103" s="924"/>
    </row>
    <row r="104" spans="3:8" ht="21.75" customHeight="1">
      <c r="C104" s="658">
        <f t="shared" ca="1" si="1"/>
        <v>45755</v>
      </c>
      <c r="D104" s="643"/>
      <c r="E104" s="644"/>
      <c r="F104" s="644"/>
      <c r="G104" s="645"/>
      <c r="H104" s="924"/>
    </row>
    <row r="105" spans="3:8" ht="21.75" customHeight="1">
      <c r="C105" s="658">
        <f t="shared" ca="1" si="1"/>
        <v>45756</v>
      </c>
      <c r="D105" s="643"/>
      <c r="E105" s="644"/>
      <c r="F105" s="644"/>
      <c r="G105" s="645"/>
      <c r="H105" s="924"/>
    </row>
    <row r="106" spans="3:8" ht="21.75" customHeight="1">
      <c r="C106" s="658">
        <f t="shared" ca="1" si="1"/>
        <v>45757</v>
      </c>
      <c r="D106" s="643"/>
      <c r="E106" s="644"/>
      <c r="F106" s="644"/>
      <c r="G106" s="645"/>
      <c r="H106" s="924"/>
    </row>
    <row r="107" spans="3:8" ht="21.75" customHeight="1">
      <c r="C107" s="658">
        <f t="shared" ca="1" si="1"/>
        <v>45758</v>
      </c>
      <c r="D107" s="643"/>
      <c r="E107" s="644"/>
      <c r="F107" s="644"/>
      <c r="G107" s="645"/>
      <c r="H107" s="924"/>
    </row>
    <row r="108" spans="3:8" ht="21.75" customHeight="1">
      <c r="C108" s="658">
        <f t="shared" ca="1" si="1"/>
        <v>45759</v>
      </c>
      <c r="D108" s="643"/>
      <c r="E108" s="644"/>
      <c r="F108" s="644"/>
      <c r="G108" s="645"/>
      <c r="H108" s="924"/>
    </row>
    <row r="109" spans="3:8" ht="21.75" customHeight="1">
      <c r="C109" s="658">
        <f t="shared" ca="1" si="1"/>
        <v>45760</v>
      </c>
      <c r="D109" s="643"/>
      <c r="E109" s="644"/>
      <c r="F109" s="644"/>
      <c r="G109" s="645"/>
      <c r="H109" s="924"/>
    </row>
    <row r="110" spans="3:8" ht="21.75" customHeight="1">
      <c r="C110" s="658">
        <f t="shared" ca="1" si="1"/>
        <v>45761</v>
      </c>
      <c r="D110" s="643"/>
      <c r="E110" s="644"/>
      <c r="F110" s="644"/>
      <c r="G110" s="645"/>
      <c r="H110" s="924"/>
    </row>
    <row r="111" spans="3:8" ht="21.75" customHeight="1">
      <c r="C111" s="658">
        <f t="shared" ca="1" si="1"/>
        <v>45762</v>
      </c>
      <c r="D111" s="643"/>
      <c r="E111" s="644"/>
      <c r="F111" s="644"/>
      <c r="G111" s="645"/>
      <c r="H111" s="924"/>
    </row>
    <row r="112" spans="3:8" ht="21.75" customHeight="1">
      <c r="C112" s="658">
        <f t="shared" ca="1" si="1"/>
        <v>45763</v>
      </c>
      <c r="D112" s="643"/>
      <c r="E112" s="644"/>
      <c r="F112" s="644"/>
      <c r="G112" s="645"/>
      <c r="H112" s="924"/>
    </row>
    <row r="113" spans="3:8" ht="21.75" customHeight="1">
      <c r="C113" s="658">
        <f t="shared" ca="1" si="1"/>
        <v>45764</v>
      </c>
      <c r="D113" s="643"/>
      <c r="E113" s="644"/>
      <c r="F113" s="644"/>
      <c r="G113" s="645"/>
      <c r="H113" s="924"/>
    </row>
    <row r="114" spans="3:8" ht="21.75" customHeight="1">
      <c r="C114" s="658">
        <f t="shared" ca="1" si="1"/>
        <v>45765</v>
      </c>
      <c r="D114" s="643"/>
      <c r="E114" s="644"/>
      <c r="F114" s="644"/>
      <c r="G114" s="645"/>
      <c r="H114" s="924"/>
    </row>
    <row r="115" spans="3:8" ht="21.75" customHeight="1">
      <c r="C115" s="658">
        <f t="shared" ca="1" si="1"/>
        <v>45766</v>
      </c>
      <c r="D115" s="643"/>
      <c r="E115" s="644"/>
      <c r="F115" s="644"/>
      <c r="G115" s="645"/>
      <c r="H115" s="924"/>
    </row>
    <row r="116" spans="3:8" ht="21.75" customHeight="1">
      <c r="C116" s="658">
        <f t="shared" ca="1" si="1"/>
        <v>45767</v>
      </c>
      <c r="D116" s="643"/>
      <c r="E116" s="644"/>
      <c r="F116" s="644"/>
      <c r="G116" s="645"/>
      <c r="H116" s="924"/>
    </row>
    <row r="117" spans="3:8" ht="21.75" customHeight="1">
      <c r="C117" s="658">
        <f t="shared" ca="1" si="1"/>
        <v>45768</v>
      </c>
      <c r="D117" s="643"/>
      <c r="E117" s="644"/>
      <c r="F117" s="644"/>
      <c r="G117" s="645"/>
      <c r="H117" s="924"/>
    </row>
    <row r="118" spans="3:8" ht="21.75" customHeight="1">
      <c r="C118" s="658">
        <f t="shared" ca="1" si="1"/>
        <v>45769</v>
      </c>
      <c r="D118" s="643"/>
      <c r="E118" s="644"/>
      <c r="F118" s="644"/>
      <c r="G118" s="645"/>
      <c r="H118" s="924"/>
    </row>
    <row r="119" spans="3:8" ht="21.75" customHeight="1">
      <c r="C119" s="658">
        <f t="shared" ca="1" si="1"/>
        <v>45770</v>
      </c>
      <c r="D119" s="643"/>
      <c r="E119" s="644"/>
      <c r="F119" s="644"/>
      <c r="G119" s="645"/>
      <c r="H119" s="924"/>
    </row>
    <row r="120" spans="3:8" ht="21.75" customHeight="1">
      <c r="C120" s="658">
        <f t="shared" ca="1" si="1"/>
        <v>45771</v>
      </c>
      <c r="D120" s="643"/>
      <c r="E120" s="644"/>
      <c r="F120" s="644"/>
      <c r="G120" s="645"/>
      <c r="H120" s="924"/>
    </row>
    <row r="121" spans="3:8" ht="21.75" customHeight="1">
      <c r="C121" s="658">
        <f t="shared" ca="1" si="1"/>
        <v>45772</v>
      </c>
      <c r="D121" s="643"/>
      <c r="E121" s="644"/>
      <c r="F121" s="644"/>
      <c r="G121" s="645"/>
      <c r="H121" s="924"/>
    </row>
    <row r="122" spans="3:8" ht="21.75" customHeight="1">
      <c r="C122" s="658">
        <f t="shared" ca="1" si="1"/>
        <v>45773</v>
      </c>
      <c r="D122" s="643"/>
      <c r="E122" s="644"/>
      <c r="F122" s="644"/>
      <c r="G122" s="645"/>
      <c r="H122" s="924"/>
    </row>
    <row r="123" spans="3:8" ht="21.75" customHeight="1">
      <c r="C123" s="658">
        <f t="shared" ca="1" si="1"/>
        <v>45774</v>
      </c>
      <c r="D123" s="643"/>
      <c r="E123" s="644"/>
      <c r="F123" s="644"/>
      <c r="G123" s="645"/>
      <c r="H123" s="924"/>
    </row>
    <row r="124" spans="3:8" ht="21.75" customHeight="1">
      <c r="C124" s="658">
        <f t="shared" ca="1" si="1"/>
        <v>45775</v>
      </c>
      <c r="D124" s="643"/>
      <c r="E124" s="644"/>
      <c r="F124" s="644"/>
      <c r="G124" s="645"/>
      <c r="H124" s="924"/>
    </row>
    <row r="125" spans="3:8" ht="21.75" customHeight="1">
      <c r="C125" s="658">
        <f t="shared" ca="1" si="1"/>
        <v>45776</v>
      </c>
      <c r="D125" s="643"/>
      <c r="E125" s="644"/>
      <c r="F125" s="644"/>
      <c r="G125" s="645"/>
      <c r="H125" s="924"/>
    </row>
    <row r="126" spans="3:8" ht="21.75" customHeight="1">
      <c r="C126" s="658">
        <f t="shared" ca="1" si="1"/>
        <v>45777</v>
      </c>
      <c r="D126" s="643"/>
      <c r="E126" s="644"/>
      <c r="F126" s="644"/>
      <c r="G126" s="645"/>
      <c r="H126" s="924"/>
    </row>
    <row r="127" spans="3:8" ht="21.75" customHeight="1">
      <c r="C127" s="658">
        <f t="shared" ca="1" si="1"/>
        <v>45778</v>
      </c>
      <c r="D127" s="643"/>
      <c r="E127" s="644"/>
      <c r="F127" s="644"/>
      <c r="G127" s="645"/>
      <c r="H127" s="924"/>
    </row>
    <row r="128" spans="3:8" ht="21.75" customHeight="1">
      <c r="C128" s="658">
        <f t="shared" ca="1" si="1"/>
        <v>45779</v>
      </c>
      <c r="D128" s="643"/>
      <c r="E128" s="644"/>
      <c r="F128" s="644"/>
      <c r="G128" s="645"/>
      <c r="H128" s="924"/>
    </row>
    <row r="129" spans="3:8" ht="21.75" customHeight="1">
      <c r="C129" s="658">
        <f t="shared" ca="1" si="1"/>
        <v>45780</v>
      </c>
      <c r="D129" s="643"/>
      <c r="E129" s="644"/>
      <c r="F129" s="644"/>
      <c r="G129" s="645"/>
      <c r="H129" s="924"/>
    </row>
    <row r="130" spans="3:8" ht="21.75" customHeight="1">
      <c r="C130" s="658">
        <f t="shared" ca="1" si="1"/>
        <v>45781</v>
      </c>
      <c r="D130" s="643"/>
      <c r="E130" s="644"/>
      <c r="F130" s="644"/>
      <c r="G130" s="645"/>
      <c r="H130" s="924"/>
    </row>
    <row r="131" spans="3:8" ht="21.75" customHeight="1">
      <c r="C131" s="658">
        <f t="shared" ca="1" si="1"/>
        <v>45782</v>
      </c>
      <c r="D131" s="643"/>
      <c r="E131" s="644"/>
      <c r="F131" s="644"/>
      <c r="G131" s="645"/>
      <c r="H131" s="924"/>
    </row>
    <row r="132" spans="3:8" ht="21.75" customHeight="1">
      <c r="C132" s="658">
        <f t="shared" ca="1" si="1"/>
        <v>45783</v>
      </c>
      <c r="D132" s="643"/>
      <c r="E132" s="644"/>
      <c r="F132" s="644"/>
      <c r="G132" s="645"/>
      <c r="H132" s="924"/>
    </row>
    <row r="133" spans="3:8" ht="21.75" customHeight="1">
      <c r="C133" s="658">
        <f t="shared" ca="1" si="1"/>
        <v>45784</v>
      </c>
      <c r="D133" s="643"/>
      <c r="E133" s="644"/>
      <c r="F133" s="644"/>
      <c r="G133" s="645"/>
      <c r="H133" s="924"/>
    </row>
    <row r="134" spans="3:8" ht="21.75" customHeight="1">
      <c r="C134" s="658">
        <f t="shared" ca="1" si="1"/>
        <v>45785</v>
      </c>
      <c r="D134" s="643"/>
      <c r="E134" s="644"/>
      <c r="F134" s="644"/>
      <c r="G134" s="645"/>
      <c r="H134" s="924"/>
    </row>
    <row r="135" spans="3:8" ht="21.75" customHeight="1">
      <c r="C135" s="658">
        <f t="shared" ca="1" si="1"/>
        <v>45786</v>
      </c>
      <c r="D135" s="643"/>
      <c r="E135" s="644"/>
      <c r="F135" s="644"/>
      <c r="G135" s="645"/>
      <c r="H135" s="924"/>
    </row>
    <row r="136" spans="3:8" ht="21.75" customHeight="1">
      <c r="C136" s="658">
        <f t="shared" ref="C136:C199" ca="1" si="2">C135+1</f>
        <v>45787</v>
      </c>
      <c r="D136" s="643"/>
      <c r="E136" s="644"/>
      <c r="F136" s="644"/>
      <c r="G136" s="645"/>
      <c r="H136" s="924"/>
    </row>
    <row r="137" spans="3:8" ht="21.75" customHeight="1">
      <c r="C137" s="658">
        <f t="shared" ca="1" si="2"/>
        <v>45788</v>
      </c>
      <c r="D137" s="643"/>
      <c r="E137" s="644"/>
      <c r="F137" s="644"/>
      <c r="G137" s="645"/>
      <c r="H137" s="924"/>
    </row>
    <row r="138" spans="3:8" ht="21.75" customHeight="1">
      <c r="C138" s="658">
        <f t="shared" ca="1" si="2"/>
        <v>45789</v>
      </c>
      <c r="D138" s="643"/>
      <c r="E138" s="644"/>
      <c r="F138" s="644"/>
      <c r="G138" s="645"/>
      <c r="H138" s="924"/>
    </row>
    <row r="139" spans="3:8" ht="21.75" customHeight="1">
      <c r="C139" s="658">
        <f t="shared" ca="1" si="2"/>
        <v>45790</v>
      </c>
      <c r="D139" s="643"/>
      <c r="E139" s="644"/>
      <c r="F139" s="644"/>
      <c r="G139" s="645"/>
      <c r="H139" s="924"/>
    </row>
    <row r="140" spans="3:8" ht="21.75" customHeight="1">
      <c r="C140" s="658">
        <f t="shared" ca="1" si="2"/>
        <v>45791</v>
      </c>
      <c r="D140" s="643"/>
      <c r="E140" s="644"/>
      <c r="F140" s="644"/>
      <c r="G140" s="645"/>
      <c r="H140" s="924"/>
    </row>
    <row r="141" spans="3:8" ht="21.75" customHeight="1">
      <c r="C141" s="658">
        <f t="shared" ca="1" si="2"/>
        <v>45792</v>
      </c>
      <c r="D141" s="643"/>
      <c r="E141" s="644"/>
      <c r="F141" s="644"/>
      <c r="G141" s="645"/>
      <c r="H141" s="924"/>
    </row>
    <row r="142" spans="3:8" ht="21.75" customHeight="1">
      <c r="C142" s="658">
        <f t="shared" ca="1" si="2"/>
        <v>45793</v>
      </c>
      <c r="D142" s="643"/>
      <c r="E142" s="644"/>
      <c r="F142" s="644"/>
      <c r="G142" s="645"/>
      <c r="H142" s="924"/>
    </row>
    <row r="143" spans="3:8" ht="21.75" customHeight="1">
      <c r="C143" s="658">
        <f t="shared" ca="1" si="2"/>
        <v>45794</v>
      </c>
      <c r="D143" s="643"/>
      <c r="E143" s="644"/>
      <c r="F143" s="644"/>
      <c r="G143" s="645"/>
      <c r="H143" s="924"/>
    </row>
    <row r="144" spans="3:8" ht="21.75" customHeight="1">
      <c r="C144" s="658">
        <f t="shared" ca="1" si="2"/>
        <v>45795</v>
      </c>
      <c r="D144" s="643"/>
      <c r="E144" s="644"/>
      <c r="F144" s="644"/>
      <c r="G144" s="645"/>
      <c r="H144" s="924"/>
    </row>
    <row r="145" spans="3:8" ht="21.75" customHeight="1">
      <c r="C145" s="658">
        <f t="shared" ca="1" si="2"/>
        <v>45796</v>
      </c>
      <c r="D145" s="643"/>
      <c r="E145" s="644"/>
      <c r="F145" s="644"/>
      <c r="G145" s="645"/>
      <c r="H145" s="924"/>
    </row>
    <row r="146" spans="3:8" ht="21.75" customHeight="1">
      <c r="C146" s="658">
        <f t="shared" ca="1" si="2"/>
        <v>45797</v>
      </c>
      <c r="D146" s="643"/>
      <c r="E146" s="644"/>
      <c r="F146" s="644"/>
      <c r="G146" s="645"/>
      <c r="H146" s="924"/>
    </row>
    <row r="147" spans="3:8" ht="21.75" customHeight="1">
      <c r="C147" s="658">
        <f t="shared" ca="1" si="2"/>
        <v>45798</v>
      </c>
      <c r="D147" s="643"/>
      <c r="E147" s="644"/>
      <c r="F147" s="644"/>
      <c r="G147" s="645"/>
      <c r="H147" s="924"/>
    </row>
    <row r="148" spans="3:8" ht="21.75" customHeight="1">
      <c r="C148" s="658">
        <f t="shared" ca="1" si="2"/>
        <v>45799</v>
      </c>
      <c r="D148" s="643"/>
      <c r="E148" s="644"/>
      <c r="F148" s="644"/>
      <c r="G148" s="645"/>
      <c r="H148" s="924"/>
    </row>
    <row r="149" spans="3:8" ht="21.75" customHeight="1">
      <c r="C149" s="658">
        <f t="shared" ca="1" si="2"/>
        <v>45800</v>
      </c>
      <c r="D149" s="643"/>
      <c r="E149" s="644"/>
      <c r="F149" s="644"/>
      <c r="G149" s="645"/>
      <c r="H149" s="924"/>
    </row>
    <row r="150" spans="3:8" ht="21.75" customHeight="1">
      <c r="C150" s="658">
        <f t="shared" ca="1" si="2"/>
        <v>45801</v>
      </c>
      <c r="D150" s="643"/>
      <c r="E150" s="644"/>
      <c r="F150" s="644"/>
      <c r="G150" s="645"/>
      <c r="H150" s="924"/>
    </row>
    <row r="151" spans="3:8" ht="21.75" customHeight="1">
      <c r="C151" s="658">
        <f t="shared" ca="1" si="2"/>
        <v>45802</v>
      </c>
      <c r="D151" s="643"/>
      <c r="E151" s="644"/>
      <c r="F151" s="644"/>
      <c r="G151" s="645"/>
      <c r="H151" s="924"/>
    </row>
    <row r="152" spans="3:8" ht="21.75" customHeight="1">
      <c r="C152" s="658">
        <f t="shared" ca="1" si="2"/>
        <v>45803</v>
      </c>
      <c r="D152" s="643"/>
      <c r="E152" s="644"/>
      <c r="F152" s="644"/>
      <c r="G152" s="645"/>
      <c r="H152" s="924"/>
    </row>
    <row r="153" spans="3:8" ht="21.75" customHeight="1">
      <c r="C153" s="658">
        <f t="shared" ca="1" si="2"/>
        <v>45804</v>
      </c>
      <c r="D153" s="643"/>
      <c r="E153" s="644"/>
      <c r="F153" s="644"/>
      <c r="G153" s="645"/>
      <c r="H153" s="924"/>
    </row>
    <row r="154" spans="3:8" ht="21.75" customHeight="1">
      <c r="C154" s="658">
        <f t="shared" ca="1" si="2"/>
        <v>45805</v>
      </c>
      <c r="D154" s="643"/>
      <c r="E154" s="644"/>
      <c r="F154" s="644"/>
      <c r="G154" s="645"/>
      <c r="H154" s="924"/>
    </row>
    <row r="155" spans="3:8" ht="21.75" customHeight="1">
      <c r="C155" s="658">
        <f t="shared" ca="1" si="2"/>
        <v>45806</v>
      </c>
      <c r="D155" s="643"/>
      <c r="E155" s="644"/>
      <c r="F155" s="644"/>
      <c r="G155" s="645"/>
      <c r="H155" s="924"/>
    </row>
    <row r="156" spans="3:8" ht="21.75" customHeight="1">
      <c r="C156" s="658">
        <f t="shared" ca="1" si="2"/>
        <v>45807</v>
      </c>
      <c r="D156" s="643"/>
      <c r="E156" s="644"/>
      <c r="F156" s="644"/>
      <c r="G156" s="645"/>
      <c r="H156" s="924"/>
    </row>
    <row r="157" spans="3:8" ht="21.75" customHeight="1">
      <c r="C157" s="658">
        <f t="shared" ca="1" si="2"/>
        <v>45808</v>
      </c>
      <c r="D157" s="643"/>
      <c r="E157" s="644"/>
      <c r="F157" s="644"/>
      <c r="G157" s="645"/>
      <c r="H157" s="924"/>
    </row>
    <row r="158" spans="3:8" ht="21.75" customHeight="1">
      <c r="C158" s="658">
        <f t="shared" ca="1" si="2"/>
        <v>45809</v>
      </c>
      <c r="D158" s="643"/>
      <c r="E158" s="644"/>
      <c r="F158" s="644"/>
      <c r="G158" s="645"/>
      <c r="H158" s="924"/>
    </row>
    <row r="159" spans="3:8" ht="21.75" customHeight="1">
      <c r="C159" s="658">
        <f t="shared" ca="1" si="2"/>
        <v>45810</v>
      </c>
      <c r="D159" s="643"/>
      <c r="E159" s="644"/>
      <c r="F159" s="644"/>
      <c r="G159" s="645"/>
      <c r="H159" s="924"/>
    </row>
    <row r="160" spans="3:8" ht="21.75" customHeight="1">
      <c r="C160" s="658">
        <f t="shared" ca="1" si="2"/>
        <v>45811</v>
      </c>
      <c r="D160" s="643"/>
      <c r="E160" s="644"/>
      <c r="F160" s="644"/>
      <c r="G160" s="645"/>
      <c r="H160" s="924"/>
    </row>
    <row r="161" spans="3:8" ht="21.75" customHeight="1">
      <c r="C161" s="658">
        <f t="shared" ca="1" si="2"/>
        <v>45812</v>
      </c>
      <c r="D161" s="643"/>
      <c r="E161" s="644"/>
      <c r="F161" s="644"/>
      <c r="G161" s="645"/>
      <c r="H161" s="924"/>
    </row>
    <row r="162" spans="3:8" ht="21.75" customHeight="1">
      <c r="C162" s="658">
        <f t="shared" ca="1" si="2"/>
        <v>45813</v>
      </c>
      <c r="D162" s="643"/>
      <c r="E162" s="644"/>
      <c r="F162" s="644"/>
      <c r="G162" s="645"/>
      <c r="H162" s="924"/>
    </row>
    <row r="163" spans="3:8" ht="21.75" customHeight="1">
      <c r="C163" s="658">
        <f t="shared" ca="1" si="2"/>
        <v>45814</v>
      </c>
      <c r="D163" s="643"/>
      <c r="E163" s="644"/>
      <c r="F163" s="644"/>
      <c r="G163" s="645"/>
      <c r="H163" s="924"/>
    </row>
    <row r="164" spans="3:8" ht="21.75" customHeight="1">
      <c r="C164" s="658">
        <f t="shared" ca="1" si="2"/>
        <v>45815</v>
      </c>
      <c r="D164" s="643"/>
      <c r="E164" s="644"/>
      <c r="F164" s="644"/>
      <c r="G164" s="645"/>
      <c r="H164" s="924"/>
    </row>
    <row r="165" spans="3:8" ht="21.75" customHeight="1">
      <c r="C165" s="658">
        <f t="shared" ca="1" si="2"/>
        <v>45816</v>
      </c>
      <c r="D165" s="643"/>
      <c r="E165" s="644"/>
      <c r="F165" s="644"/>
      <c r="G165" s="645"/>
      <c r="H165" s="924"/>
    </row>
    <row r="166" spans="3:8" ht="21.75" customHeight="1">
      <c r="C166" s="658">
        <f t="shared" ca="1" si="2"/>
        <v>45817</v>
      </c>
      <c r="D166" s="643"/>
      <c r="E166" s="644"/>
      <c r="F166" s="644"/>
      <c r="G166" s="645"/>
      <c r="H166" s="924"/>
    </row>
    <row r="167" spans="3:8" ht="21.75" customHeight="1">
      <c r="C167" s="658">
        <f t="shared" ca="1" si="2"/>
        <v>45818</v>
      </c>
      <c r="D167" s="643"/>
      <c r="E167" s="644"/>
      <c r="F167" s="644"/>
      <c r="G167" s="645"/>
      <c r="H167" s="924"/>
    </row>
    <row r="168" spans="3:8" ht="21.75" customHeight="1">
      <c r="C168" s="658">
        <f t="shared" ca="1" si="2"/>
        <v>45819</v>
      </c>
      <c r="D168" s="643"/>
      <c r="E168" s="644"/>
      <c r="F168" s="644"/>
      <c r="G168" s="645"/>
      <c r="H168" s="924"/>
    </row>
    <row r="169" spans="3:8" ht="21.75" customHeight="1">
      <c r="C169" s="658">
        <f t="shared" ca="1" si="2"/>
        <v>45820</v>
      </c>
      <c r="D169" s="643"/>
      <c r="E169" s="644"/>
      <c r="F169" s="644"/>
      <c r="G169" s="645"/>
      <c r="H169" s="924"/>
    </row>
    <row r="170" spans="3:8" ht="21.75" customHeight="1">
      <c r="C170" s="658">
        <f t="shared" ca="1" si="2"/>
        <v>45821</v>
      </c>
      <c r="D170" s="643"/>
      <c r="E170" s="644"/>
      <c r="F170" s="644"/>
      <c r="G170" s="645"/>
      <c r="H170" s="924"/>
    </row>
    <row r="171" spans="3:8" ht="21.75" customHeight="1">
      <c r="C171" s="658">
        <f t="shared" ca="1" si="2"/>
        <v>45822</v>
      </c>
      <c r="D171" s="643"/>
      <c r="E171" s="644"/>
      <c r="F171" s="644"/>
      <c r="G171" s="645"/>
      <c r="H171" s="924"/>
    </row>
    <row r="172" spans="3:8" ht="21.75" customHeight="1">
      <c r="C172" s="658">
        <f t="shared" ca="1" si="2"/>
        <v>45823</v>
      </c>
      <c r="D172" s="643"/>
      <c r="E172" s="644"/>
      <c r="F172" s="644"/>
      <c r="G172" s="645"/>
      <c r="H172" s="924"/>
    </row>
    <row r="173" spans="3:8" ht="21.75" customHeight="1">
      <c r="C173" s="658">
        <f t="shared" ca="1" si="2"/>
        <v>45824</v>
      </c>
      <c r="D173" s="643"/>
      <c r="E173" s="644"/>
      <c r="F173" s="644"/>
      <c r="G173" s="645"/>
      <c r="H173" s="924"/>
    </row>
    <row r="174" spans="3:8" ht="21.75" customHeight="1">
      <c r="C174" s="658">
        <f t="shared" ca="1" si="2"/>
        <v>45825</v>
      </c>
      <c r="D174" s="643"/>
      <c r="E174" s="644"/>
      <c r="F174" s="644"/>
      <c r="G174" s="645"/>
      <c r="H174" s="924"/>
    </row>
    <row r="175" spans="3:8" ht="21.75" customHeight="1">
      <c r="C175" s="658">
        <f t="shared" ca="1" si="2"/>
        <v>45826</v>
      </c>
      <c r="D175" s="643"/>
      <c r="E175" s="644"/>
      <c r="F175" s="644"/>
      <c r="G175" s="645"/>
      <c r="H175" s="924"/>
    </row>
    <row r="176" spans="3:8" ht="21.75" customHeight="1">
      <c r="C176" s="658">
        <f t="shared" ca="1" si="2"/>
        <v>45827</v>
      </c>
      <c r="D176" s="643"/>
      <c r="E176" s="644"/>
      <c r="F176" s="644"/>
      <c r="G176" s="645"/>
      <c r="H176" s="924"/>
    </row>
    <row r="177" spans="3:8" ht="21.75" customHeight="1">
      <c r="C177" s="658">
        <f t="shared" ca="1" si="2"/>
        <v>45828</v>
      </c>
      <c r="D177" s="643"/>
      <c r="E177" s="644"/>
      <c r="F177" s="644"/>
      <c r="G177" s="645"/>
      <c r="H177" s="924"/>
    </row>
    <row r="178" spans="3:8" ht="21.75" customHeight="1">
      <c r="C178" s="658">
        <f t="shared" ca="1" si="2"/>
        <v>45829</v>
      </c>
      <c r="D178" s="643"/>
      <c r="E178" s="644"/>
      <c r="F178" s="644"/>
      <c r="G178" s="645"/>
      <c r="H178" s="924"/>
    </row>
    <row r="179" spans="3:8" ht="21.75" customHeight="1">
      <c r="C179" s="658">
        <f t="shared" ca="1" si="2"/>
        <v>45830</v>
      </c>
      <c r="D179" s="643"/>
      <c r="E179" s="644"/>
      <c r="F179" s="644"/>
      <c r="G179" s="645"/>
      <c r="H179" s="924"/>
    </row>
    <row r="180" spans="3:8" ht="21.75" customHeight="1">
      <c r="C180" s="658">
        <f t="shared" ca="1" si="2"/>
        <v>45831</v>
      </c>
      <c r="D180" s="643"/>
      <c r="E180" s="644"/>
      <c r="F180" s="644"/>
      <c r="G180" s="645"/>
      <c r="H180" s="924"/>
    </row>
    <row r="181" spans="3:8" ht="21.75" customHeight="1">
      <c r="C181" s="658">
        <f t="shared" ca="1" si="2"/>
        <v>45832</v>
      </c>
      <c r="D181" s="643"/>
      <c r="E181" s="644"/>
      <c r="F181" s="644"/>
      <c r="G181" s="645"/>
      <c r="H181" s="924"/>
    </row>
    <row r="182" spans="3:8" ht="21.75" customHeight="1">
      <c r="C182" s="658">
        <f t="shared" ca="1" si="2"/>
        <v>45833</v>
      </c>
      <c r="D182" s="643"/>
      <c r="E182" s="644"/>
      <c r="F182" s="644"/>
      <c r="G182" s="645"/>
      <c r="H182" s="924"/>
    </row>
    <row r="183" spans="3:8" ht="21.75" customHeight="1">
      <c r="C183" s="658">
        <f t="shared" ca="1" si="2"/>
        <v>45834</v>
      </c>
      <c r="D183" s="643"/>
      <c r="E183" s="644"/>
      <c r="F183" s="644"/>
      <c r="G183" s="645"/>
      <c r="H183" s="924"/>
    </row>
    <row r="184" spans="3:8" ht="21.75" customHeight="1">
      <c r="C184" s="658">
        <f t="shared" ca="1" si="2"/>
        <v>45835</v>
      </c>
      <c r="D184" s="643"/>
      <c r="E184" s="644"/>
      <c r="F184" s="644"/>
      <c r="G184" s="645"/>
      <c r="H184" s="924"/>
    </row>
    <row r="185" spans="3:8" ht="21.75" customHeight="1">
      <c r="C185" s="658">
        <f t="shared" ca="1" si="2"/>
        <v>45836</v>
      </c>
      <c r="D185" s="643"/>
      <c r="E185" s="644"/>
      <c r="F185" s="644"/>
      <c r="G185" s="645"/>
      <c r="H185" s="924"/>
    </row>
    <row r="186" spans="3:8" ht="21.75" customHeight="1">
      <c r="C186" s="658">
        <f t="shared" ca="1" si="2"/>
        <v>45837</v>
      </c>
      <c r="D186" s="643"/>
      <c r="E186" s="644"/>
      <c r="F186" s="644"/>
      <c r="G186" s="645"/>
      <c r="H186" s="924"/>
    </row>
    <row r="187" spans="3:8" ht="21.75" customHeight="1">
      <c r="C187" s="658">
        <f t="shared" ca="1" si="2"/>
        <v>45838</v>
      </c>
      <c r="D187" s="643"/>
      <c r="E187" s="644"/>
      <c r="F187" s="644"/>
      <c r="G187" s="645"/>
      <c r="H187" s="924"/>
    </row>
    <row r="188" spans="3:8" ht="21.75" customHeight="1">
      <c r="C188" s="658">
        <f t="shared" ca="1" si="2"/>
        <v>45839</v>
      </c>
      <c r="D188" s="643"/>
      <c r="E188" s="644"/>
      <c r="F188" s="644"/>
      <c r="G188" s="645"/>
      <c r="H188" s="924"/>
    </row>
    <row r="189" spans="3:8" ht="21.75" customHeight="1">
      <c r="C189" s="658">
        <f t="shared" ca="1" si="2"/>
        <v>45840</v>
      </c>
      <c r="D189" s="643"/>
      <c r="E189" s="644"/>
      <c r="F189" s="644"/>
      <c r="G189" s="645"/>
      <c r="H189" s="924"/>
    </row>
    <row r="190" spans="3:8" ht="21.75" customHeight="1">
      <c r="C190" s="658">
        <f t="shared" ca="1" si="2"/>
        <v>45841</v>
      </c>
      <c r="D190" s="643"/>
      <c r="E190" s="644"/>
      <c r="F190" s="644"/>
      <c r="G190" s="645"/>
      <c r="H190" s="924"/>
    </row>
    <row r="191" spans="3:8" ht="21.75" customHeight="1">
      <c r="C191" s="658">
        <f t="shared" ca="1" si="2"/>
        <v>45842</v>
      </c>
      <c r="D191" s="643"/>
      <c r="E191" s="644"/>
      <c r="F191" s="644"/>
      <c r="G191" s="645"/>
      <c r="H191" s="924"/>
    </row>
    <row r="192" spans="3:8" ht="21.75" customHeight="1">
      <c r="C192" s="658">
        <f t="shared" ca="1" si="2"/>
        <v>45843</v>
      </c>
      <c r="D192" s="643"/>
      <c r="E192" s="644"/>
      <c r="F192" s="644"/>
      <c r="G192" s="645"/>
      <c r="H192" s="924"/>
    </row>
    <row r="193" spans="3:8" ht="21.75" customHeight="1">
      <c r="C193" s="658">
        <f t="shared" ca="1" si="2"/>
        <v>45844</v>
      </c>
      <c r="D193" s="643"/>
      <c r="E193" s="644"/>
      <c r="F193" s="644"/>
      <c r="G193" s="645"/>
      <c r="H193" s="924"/>
    </row>
    <row r="194" spans="3:8" ht="21.75" customHeight="1">
      <c r="C194" s="658">
        <f t="shared" ca="1" si="2"/>
        <v>45845</v>
      </c>
      <c r="D194" s="643"/>
      <c r="E194" s="644"/>
      <c r="F194" s="644"/>
      <c r="G194" s="645"/>
      <c r="H194" s="924"/>
    </row>
    <row r="195" spans="3:8" ht="21.75" customHeight="1">
      <c r="C195" s="658">
        <f t="shared" ca="1" si="2"/>
        <v>45846</v>
      </c>
      <c r="D195" s="643"/>
      <c r="E195" s="644"/>
      <c r="F195" s="644"/>
      <c r="G195" s="645"/>
      <c r="H195" s="924"/>
    </row>
    <row r="196" spans="3:8" ht="21.75" customHeight="1">
      <c r="C196" s="658">
        <f t="shared" ca="1" si="2"/>
        <v>45847</v>
      </c>
      <c r="D196" s="643"/>
      <c r="E196" s="644"/>
      <c r="F196" s="644"/>
      <c r="G196" s="645"/>
      <c r="H196" s="924"/>
    </row>
    <row r="197" spans="3:8" ht="21.75" customHeight="1">
      <c r="C197" s="658">
        <f t="shared" ca="1" si="2"/>
        <v>45848</v>
      </c>
      <c r="D197" s="643"/>
      <c r="E197" s="644"/>
      <c r="F197" s="644"/>
      <c r="G197" s="645"/>
      <c r="H197" s="924"/>
    </row>
    <row r="198" spans="3:8" ht="21.75" customHeight="1">
      <c r="C198" s="658">
        <f t="shared" ca="1" si="2"/>
        <v>45849</v>
      </c>
      <c r="D198" s="643"/>
      <c r="E198" s="644"/>
      <c r="F198" s="644"/>
      <c r="G198" s="645"/>
      <c r="H198" s="924"/>
    </row>
    <row r="199" spans="3:8" ht="21.75" customHeight="1">
      <c r="C199" s="658">
        <f t="shared" ca="1" si="2"/>
        <v>45850</v>
      </c>
      <c r="D199" s="643"/>
      <c r="E199" s="644"/>
      <c r="F199" s="644"/>
      <c r="G199" s="645"/>
      <c r="H199" s="924"/>
    </row>
    <row r="200" spans="3:8" ht="21.75" customHeight="1">
      <c r="C200" s="658">
        <f t="shared" ref="C200:C263" ca="1" si="3">C199+1</f>
        <v>45851</v>
      </c>
      <c r="D200" s="643"/>
      <c r="E200" s="644"/>
      <c r="F200" s="644"/>
      <c r="G200" s="645"/>
      <c r="H200" s="924"/>
    </row>
    <row r="201" spans="3:8" ht="21.75" customHeight="1">
      <c r="C201" s="658">
        <f t="shared" ca="1" si="3"/>
        <v>45852</v>
      </c>
      <c r="D201" s="643"/>
      <c r="E201" s="644"/>
      <c r="F201" s="644"/>
      <c r="G201" s="645"/>
      <c r="H201" s="924"/>
    </row>
    <row r="202" spans="3:8" ht="21.75" customHeight="1">
      <c r="C202" s="658">
        <f t="shared" ca="1" si="3"/>
        <v>45853</v>
      </c>
      <c r="D202" s="643"/>
      <c r="E202" s="644"/>
      <c r="F202" s="644"/>
      <c r="G202" s="645"/>
      <c r="H202" s="924"/>
    </row>
    <row r="203" spans="3:8" ht="21.75" customHeight="1">
      <c r="C203" s="658">
        <f t="shared" ca="1" si="3"/>
        <v>45854</v>
      </c>
      <c r="D203" s="643"/>
      <c r="E203" s="644"/>
      <c r="F203" s="644"/>
      <c r="G203" s="645"/>
      <c r="H203" s="924"/>
    </row>
    <row r="204" spans="3:8" ht="21.75" customHeight="1">
      <c r="C204" s="658">
        <f t="shared" ca="1" si="3"/>
        <v>45855</v>
      </c>
      <c r="D204" s="643"/>
      <c r="E204" s="644"/>
      <c r="F204" s="644"/>
      <c r="G204" s="645"/>
      <c r="H204" s="924"/>
    </row>
    <row r="205" spans="3:8" ht="21.75" customHeight="1">
      <c r="C205" s="658">
        <f t="shared" ca="1" si="3"/>
        <v>45856</v>
      </c>
      <c r="D205" s="643"/>
      <c r="E205" s="644"/>
      <c r="F205" s="644"/>
      <c r="G205" s="645"/>
      <c r="H205" s="924"/>
    </row>
    <row r="206" spans="3:8" ht="21.75" customHeight="1">
      <c r="C206" s="658">
        <f t="shared" ca="1" si="3"/>
        <v>45857</v>
      </c>
      <c r="D206" s="643"/>
      <c r="E206" s="644"/>
      <c r="F206" s="644"/>
      <c r="G206" s="645"/>
      <c r="H206" s="924"/>
    </row>
    <row r="207" spans="3:8" ht="21.75" customHeight="1">
      <c r="C207" s="658">
        <f t="shared" ca="1" si="3"/>
        <v>45858</v>
      </c>
      <c r="D207" s="643"/>
      <c r="E207" s="644"/>
      <c r="F207" s="644"/>
      <c r="G207" s="645"/>
      <c r="H207" s="924"/>
    </row>
    <row r="208" spans="3:8" ht="21.75" customHeight="1">
      <c r="C208" s="658">
        <f t="shared" ca="1" si="3"/>
        <v>45859</v>
      </c>
      <c r="D208" s="643"/>
      <c r="E208" s="644"/>
      <c r="F208" s="644"/>
      <c r="G208" s="645"/>
      <c r="H208" s="924"/>
    </row>
    <row r="209" spans="3:8" ht="21.75" customHeight="1">
      <c r="C209" s="658">
        <f t="shared" ca="1" si="3"/>
        <v>45860</v>
      </c>
      <c r="D209" s="643"/>
      <c r="E209" s="644"/>
      <c r="F209" s="644"/>
      <c r="G209" s="645"/>
      <c r="H209" s="924"/>
    </row>
    <row r="210" spans="3:8" ht="21.75" customHeight="1">
      <c r="C210" s="658">
        <f t="shared" ca="1" si="3"/>
        <v>45861</v>
      </c>
      <c r="D210" s="643"/>
      <c r="E210" s="644"/>
      <c r="F210" s="644"/>
      <c r="G210" s="645"/>
      <c r="H210" s="924"/>
    </row>
    <row r="211" spans="3:8" ht="21.75" customHeight="1">
      <c r="C211" s="658">
        <f t="shared" ca="1" si="3"/>
        <v>45862</v>
      </c>
      <c r="D211" s="643"/>
      <c r="E211" s="644"/>
      <c r="F211" s="644"/>
      <c r="G211" s="645"/>
      <c r="H211" s="924"/>
    </row>
    <row r="212" spans="3:8" ht="21.75" customHeight="1">
      <c r="C212" s="658">
        <f t="shared" ca="1" si="3"/>
        <v>45863</v>
      </c>
      <c r="D212" s="643"/>
      <c r="E212" s="644"/>
      <c r="F212" s="644"/>
      <c r="G212" s="645"/>
      <c r="H212" s="924"/>
    </row>
    <row r="213" spans="3:8" ht="21.75" customHeight="1">
      <c r="C213" s="658">
        <f t="shared" ca="1" si="3"/>
        <v>45864</v>
      </c>
      <c r="D213" s="643"/>
      <c r="E213" s="644"/>
      <c r="F213" s="644"/>
      <c r="G213" s="645"/>
      <c r="H213" s="924"/>
    </row>
    <row r="214" spans="3:8" ht="21.75" customHeight="1">
      <c r="C214" s="658">
        <f t="shared" ca="1" si="3"/>
        <v>45865</v>
      </c>
      <c r="D214" s="643"/>
      <c r="E214" s="644"/>
      <c r="F214" s="644"/>
      <c r="G214" s="645"/>
      <c r="H214" s="924"/>
    </row>
    <row r="215" spans="3:8" ht="21.75" customHeight="1">
      <c r="C215" s="658">
        <f t="shared" ca="1" si="3"/>
        <v>45866</v>
      </c>
      <c r="D215" s="643"/>
      <c r="E215" s="644"/>
      <c r="F215" s="644"/>
      <c r="G215" s="645"/>
      <c r="H215" s="924"/>
    </row>
    <row r="216" spans="3:8" ht="21.75" customHeight="1">
      <c r="C216" s="658">
        <f t="shared" ca="1" si="3"/>
        <v>45867</v>
      </c>
      <c r="D216" s="643"/>
      <c r="E216" s="644"/>
      <c r="F216" s="644"/>
      <c r="G216" s="645"/>
      <c r="H216" s="924"/>
    </row>
    <row r="217" spans="3:8" ht="21.75" customHeight="1">
      <c r="C217" s="658">
        <f t="shared" ca="1" si="3"/>
        <v>45868</v>
      </c>
      <c r="D217" s="643"/>
      <c r="E217" s="644"/>
      <c r="F217" s="644"/>
      <c r="G217" s="645"/>
      <c r="H217" s="924"/>
    </row>
    <row r="218" spans="3:8" ht="21.75" customHeight="1">
      <c r="C218" s="658">
        <f t="shared" ca="1" si="3"/>
        <v>45869</v>
      </c>
      <c r="D218" s="643"/>
      <c r="E218" s="644"/>
      <c r="F218" s="644"/>
      <c r="G218" s="645"/>
      <c r="H218" s="924"/>
    </row>
    <row r="219" spans="3:8" ht="21.75" customHeight="1">
      <c r="C219" s="658">
        <f t="shared" ca="1" si="3"/>
        <v>45870</v>
      </c>
      <c r="D219" s="643"/>
      <c r="E219" s="644"/>
      <c r="F219" s="644"/>
      <c r="G219" s="645"/>
      <c r="H219" s="924"/>
    </row>
    <row r="220" spans="3:8" ht="21.75" customHeight="1">
      <c r="C220" s="658">
        <f t="shared" ca="1" si="3"/>
        <v>45871</v>
      </c>
      <c r="D220" s="643"/>
      <c r="E220" s="644"/>
      <c r="F220" s="644"/>
      <c r="G220" s="645"/>
      <c r="H220" s="924"/>
    </row>
    <row r="221" spans="3:8" ht="21.75" customHeight="1">
      <c r="C221" s="658">
        <f t="shared" ca="1" si="3"/>
        <v>45872</v>
      </c>
      <c r="D221" s="643"/>
      <c r="E221" s="644"/>
      <c r="F221" s="644"/>
      <c r="G221" s="645"/>
      <c r="H221" s="924"/>
    </row>
    <row r="222" spans="3:8" ht="21.75" customHeight="1">
      <c r="C222" s="658">
        <f t="shared" ca="1" si="3"/>
        <v>45873</v>
      </c>
      <c r="D222" s="643"/>
      <c r="E222" s="644"/>
      <c r="F222" s="644"/>
      <c r="G222" s="645"/>
      <c r="H222" s="924"/>
    </row>
    <row r="223" spans="3:8" ht="21.75" customHeight="1">
      <c r="C223" s="658">
        <f t="shared" ca="1" si="3"/>
        <v>45874</v>
      </c>
      <c r="D223" s="643"/>
      <c r="E223" s="644"/>
      <c r="F223" s="644"/>
      <c r="G223" s="645"/>
      <c r="H223" s="924"/>
    </row>
    <row r="224" spans="3:8" ht="21.75" customHeight="1">
      <c r="C224" s="658">
        <f t="shared" ca="1" si="3"/>
        <v>45875</v>
      </c>
      <c r="D224" s="643"/>
      <c r="E224" s="644"/>
      <c r="F224" s="644"/>
      <c r="G224" s="645"/>
      <c r="H224" s="924"/>
    </row>
    <row r="225" spans="3:8" ht="21.75" customHeight="1">
      <c r="C225" s="658">
        <f t="shared" ca="1" si="3"/>
        <v>45876</v>
      </c>
      <c r="D225" s="643"/>
      <c r="E225" s="644"/>
      <c r="F225" s="644"/>
      <c r="G225" s="645"/>
      <c r="H225" s="924"/>
    </row>
    <row r="226" spans="3:8" ht="21.75" customHeight="1">
      <c r="C226" s="658">
        <f t="shared" ca="1" si="3"/>
        <v>45877</v>
      </c>
      <c r="D226" s="643"/>
      <c r="E226" s="644"/>
      <c r="F226" s="644"/>
      <c r="G226" s="645"/>
      <c r="H226" s="924"/>
    </row>
    <row r="227" spans="3:8" ht="21.75" customHeight="1">
      <c r="C227" s="658">
        <f t="shared" ca="1" si="3"/>
        <v>45878</v>
      </c>
      <c r="D227" s="643"/>
      <c r="E227" s="644"/>
      <c r="F227" s="644"/>
      <c r="G227" s="645"/>
      <c r="H227" s="924"/>
    </row>
    <row r="228" spans="3:8" ht="21.75" customHeight="1">
      <c r="C228" s="658">
        <f t="shared" ca="1" si="3"/>
        <v>45879</v>
      </c>
      <c r="D228" s="643"/>
      <c r="E228" s="644"/>
      <c r="F228" s="644"/>
      <c r="G228" s="645"/>
      <c r="H228" s="924"/>
    </row>
    <row r="229" spans="3:8" ht="21.75" customHeight="1">
      <c r="C229" s="658">
        <f t="shared" ca="1" si="3"/>
        <v>45880</v>
      </c>
      <c r="D229" s="643"/>
      <c r="E229" s="644"/>
      <c r="F229" s="644"/>
      <c r="G229" s="645"/>
      <c r="H229" s="924"/>
    </row>
    <row r="230" spans="3:8" ht="21.75" customHeight="1">
      <c r="C230" s="658">
        <f t="shared" ca="1" si="3"/>
        <v>45881</v>
      </c>
      <c r="D230" s="643"/>
      <c r="E230" s="644"/>
      <c r="F230" s="644"/>
      <c r="G230" s="645"/>
      <c r="H230" s="924"/>
    </row>
    <row r="231" spans="3:8" ht="21.75" customHeight="1">
      <c r="C231" s="658">
        <f t="shared" ca="1" si="3"/>
        <v>45882</v>
      </c>
      <c r="D231" s="643"/>
      <c r="E231" s="644"/>
      <c r="F231" s="644"/>
      <c r="G231" s="645"/>
      <c r="H231" s="924"/>
    </row>
    <row r="232" spans="3:8" ht="21.75" customHeight="1">
      <c r="C232" s="658">
        <f t="shared" ca="1" si="3"/>
        <v>45883</v>
      </c>
      <c r="D232" s="643"/>
      <c r="E232" s="644"/>
      <c r="F232" s="644"/>
      <c r="G232" s="645"/>
      <c r="H232" s="924"/>
    </row>
    <row r="233" spans="3:8" ht="21.75" customHeight="1">
      <c r="C233" s="658">
        <f t="shared" ca="1" si="3"/>
        <v>45884</v>
      </c>
      <c r="D233" s="643"/>
      <c r="E233" s="644"/>
      <c r="F233" s="644"/>
      <c r="G233" s="645"/>
      <c r="H233" s="924"/>
    </row>
    <row r="234" spans="3:8" ht="21.75" customHeight="1">
      <c r="C234" s="658">
        <f t="shared" ca="1" si="3"/>
        <v>45885</v>
      </c>
      <c r="D234" s="643"/>
      <c r="E234" s="644"/>
      <c r="F234" s="644"/>
      <c r="G234" s="645"/>
      <c r="H234" s="924"/>
    </row>
    <row r="235" spans="3:8" ht="21.75" customHeight="1">
      <c r="C235" s="658">
        <f t="shared" ca="1" si="3"/>
        <v>45886</v>
      </c>
      <c r="D235" s="643"/>
      <c r="E235" s="644"/>
      <c r="F235" s="644"/>
      <c r="G235" s="645"/>
      <c r="H235" s="924"/>
    </row>
    <row r="236" spans="3:8" ht="21.75" customHeight="1">
      <c r="C236" s="658">
        <f t="shared" ca="1" si="3"/>
        <v>45887</v>
      </c>
      <c r="D236" s="643"/>
      <c r="E236" s="644"/>
      <c r="F236" s="644"/>
      <c r="G236" s="645"/>
      <c r="H236" s="924"/>
    </row>
    <row r="237" spans="3:8" ht="21.75" customHeight="1">
      <c r="C237" s="658">
        <f t="shared" ca="1" si="3"/>
        <v>45888</v>
      </c>
      <c r="D237" s="643"/>
      <c r="E237" s="644"/>
      <c r="F237" s="644"/>
      <c r="G237" s="645"/>
      <c r="H237" s="924"/>
    </row>
    <row r="238" spans="3:8" ht="21.75" customHeight="1">
      <c r="C238" s="658">
        <f t="shared" ca="1" si="3"/>
        <v>45889</v>
      </c>
      <c r="D238" s="643"/>
      <c r="E238" s="644"/>
      <c r="F238" s="644"/>
      <c r="G238" s="645"/>
      <c r="H238" s="924"/>
    </row>
    <row r="239" spans="3:8" ht="21.75" customHeight="1">
      <c r="C239" s="658">
        <f t="shared" ca="1" si="3"/>
        <v>45890</v>
      </c>
      <c r="D239" s="643"/>
      <c r="E239" s="644"/>
      <c r="F239" s="644"/>
      <c r="G239" s="645"/>
      <c r="H239" s="924"/>
    </row>
    <row r="240" spans="3:8" ht="21.75" customHeight="1">
      <c r="C240" s="658">
        <f t="shared" ca="1" si="3"/>
        <v>45891</v>
      </c>
      <c r="D240" s="643"/>
      <c r="E240" s="644"/>
      <c r="F240" s="644"/>
      <c r="G240" s="645"/>
      <c r="H240" s="924"/>
    </row>
    <row r="241" spans="3:8" ht="21.75" customHeight="1">
      <c r="C241" s="658">
        <f t="shared" ca="1" si="3"/>
        <v>45892</v>
      </c>
      <c r="D241" s="643"/>
      <c r="E241" s="644"/>
      <c r="F241" s="644"/>
      <c r="G241" s="645"/>
      <c r="H241" s="924"/>
    </row>
    <row r="242" spans="3:8" ht="21.75" customHeight="1">
      <c r="C242" s="658">
        <f t="shared" ca="1" si="3"/>
        <v>45893</v>
      </c>
      <c r="D242" s="643"/>
      <c r="E242" s="644"/>
      <c r="F242" s="644"/>
      <c r="G242" s="645"/>
      <c r="H242" s="924"/>
    </row>
    <row r="243" spans="3:8" ht="21.75" customHeight="1">
      <c r="C243" s="658">
        <f t="shared" ca="1" si="3"/>
        <v>45894</v>
      </c>
      <c r="D243" s="643"/>
      <c r="E243" s="644"/>
      <c r="F243" s="644"/>
      <c r="G243" s="645"/>
      <c r="H243" s="924"/>
    </row>
    <row r="244" spans="3:8" ht="21.75" customHeight="1">
      <c r="C244" s="658">
        <f t="shared" ca="1" si="3"/>
        <v>45895</v>
      </c>
      <c r="D244" s="643"/>
      <c r="E244" s="644"/>
      <c r="F244" s="644"/>
      <c r="G244" s="645"/>
      <c r="H244" s="924"/>
    </row>
    <row r="245" spans="3:8" ht="21.75" customHeight="1">
      <c r="C245" s="658">
        <f t="shared" ca="1" si="3"/>
        <v>45896</v>
      </c>
      <c r="D245" s="643"/>
      <c r="E245" s="644"/>
      <c r="F245" s="644"/>
      <c r="G245" s="645"/>
      <c r="H245" s="924"/>
    </row>
    <row r="246" spans="3:8" ht="21.75" customHeight="1">
      <c r="C246" s="658">
        <f t="shared" ca="1" si="3"/>
        <v>45897</v>
      </c>
      <c r="D246" s="643"/>
      <c r="E246" s="644"/>
      <c r="F246" s="644"/>
      <c r="G246" s="645"/>
      <c r="H246" s="924"/>
    </row>
    <row r="247" spans="3:8" ht="21.75" customHeight="1">
      <c r="C247" s="658">
        <f t="shared" ca="1" si="3"/>
        <v>45898</v>
      </c>
      <c r="D247" s="643"/>
      <c r="E247" s="644"/>
      <c r="F247" s="644"/>
      <c r="G247" s="645"/>
      <c r="H247" s="924"/>
    </row>
    <row r="248" spans="3:8" ht="21.75" customHeight="1">
      <c r="C248" s="658">
        <f t="shared" ca="1" si="3"/>
        <v>45899</v>
      </c>
      <c r="D248" s="643"/>
      <c r="E248" s="644"/>
      <c r="F248" s="644"/>
      <c r="G248" s="645"/>
      <c r="H248" s="924"/>
    </row>
    <row r="249" spans="3:8" ht="21.75" customHeight="1">
      <c r="C249" s="658">
        <f t="shared" ca="1" si="3"/>
        <v>45900</v>
      </c>
      <c r="D249" s="643"/>
      <c r="E249" s="644"/>
      <c r="F249" s="644"/>
      <c r="G249" s="645"/>
      <c r="H249" s="924"/>
    </row>
    <row r="250" spans="3:8" ht="21.75" customHeight="1">
      <c r="C250" s="658">
        <f t="shared" ca="1" si="3"/>
        <v>45901</v>
      </c>
      <c r="D250" s="643"/>
      <c r="E250" s="644"/>
      <c r="F250" s="644"/>
      <c r="G250" s="645"/>
      <c r="H250" s="924"/>
    </row>
    <row r="251" spans="3:8" ht="21.75" customHeight="1">
      <c r="C251" s="658">
        <f t="shared" ca="1" si="3"/>
        <v>45902</v>
      </c>
      <c r="D251" s="643"/>
      <c r="E251" s="644"/>
      <c r="F251" s="644"/>
      <c r="G251" s="645"/>
      <c r="H251" s="924"/>
    </row>
    <row r="252" spans="3:8" ht="21.75" customHeight="1">
      <c r="C252" s="658">
        <f t="shared" ca="1" si="3"/>
        <v>45903</v>
      </c>
      <c r="D252" s="643"/>
      <c r="E252" s="644"/>
      <c r="F252" s="644"/>
      <c r="G252" s="645"/>
      <c r="H252" s="924"/>
    </row>
    <row r="253" spans="3:8" ht="21.75" customHeight="1">
      <c r="C253" s="658">
        <f t="shared" ca="1" si="3"/>
        <v>45904</v>
      </c>
      <c r="D253" s="643"/>
      <c r="E253" s="644"/>
      <c r="F253" s="644"/>
      <c r="G253" s="645"/>
      <c r="H253" s="924"/>
    </row>
    <row r="254" spans="3:8" ht="21.75" customHeight="1">
      <c r="C254" s="658">
        <f t="shared" ca="1" si="3"/>
        <v>45905</v>
      </c>
      <c r="D254" s="643"/>
      <c r="E254" s="644"/>
      <c r="F254" s="644"/>
      <c r="G254" s="645"/>
      <c r="H254" s="924"/>
    </row>
    <row r="255" spans="3:8" ht="21.75" customHeight="1">
      <c r="C255" s="658">
        <f t="shared" ca="1" si="3"/>
        <v>45906</v>
      </c>
      <c r="D255" s="643"/>
      <c r="E255" s="644"/>
      <c r="F255" s="644"/>
      <c r="G255" s="645"/>
      <c r="H255" s="924"/>
    </row>
    <row r="256" spans="3:8" ht="21.75" customHeight="1">
      <c r="C256" s="658">
        <f t="shared" ca="1" si="3"/>
        <v>45907</v>
      </c>
      <c r="D256" s="643"/>
      <c r="E256" s="644"/>
      <c r="F256" s="644"/>
      <c r="G256" s="645"/>
      <c r="H256" s="924"/>
    </row>
    <row r="257" spans="3:8" ht="21.75" customHeight="1">
      <c r="C257" s="658">
        <f t="shared" ca="1" si="3"/>
        <v>45908</v>
      </c>
      <c r="D257" s="643"/>
      <c r="E257" s="644"/>
      <c r="F257" s="644"/>
      <c r="G257" s="645"/>
      <c r="H257" s="924"/>
    </row>
    <row r="258" spans="3:8" ht="21.75" customHeight="1">
      <c r="C258" s="658">
        <f t="shared" ca="1" si="3"/>
        <v>45909</v>
      </c>
      <c r="D258" s="643"/>
      <c r="E258" s="644"/>
      <c r="F258" s="644"/>
      <c r="G258" s="645"/>
      <c r="H258" s="924"/>
    </row>
    <row r="259" spans="3:8" ht="21.75" customHeight="1">
      <c r="C259" s="658">
        <f t="shared" ca="1" si="3"/>
        <v>45910</v>
      </c>
      <c r="D259" s="643"/>
      <c r="E259" s="644"/>
      <c r="F259" s="644"/>
      <c r="G259" s="645"/>
      <c r="H259" s="924"/>
    </row>
    <row r="260" spans="3:8" ht="21.75" customHeight="1">
      <c r="C260" s="658">
        <f t="shared" ca="1" si="3"/>
        <v>45911</v>
      </c>
      <c r="D260" s="643"/>
      <c r="E260" s="644"/>
      <c r="F260" s="644"/>
      <c r="G260" s="645"/>
      <c r="H260" s="924"/>
    </row>
    <row r="261" spans="3:8" ht="21.75" customHeight="1">
      <c r="C261" s="658">
        <f t="shared" ca="1" si="3"/>
        <v>45912</v>
      </c>
      <c r="D261" s="643"/>
      <c r="E261" s="644"/>
      <c r="F261" s="644"/>
      <c r="G261" s="645"/>
      <c r="H261" s="924"/>
    </row>
    <row r="262" spans="3:8" ht="21.75" customHeight="1">
      <c r="C262" s="658">
        <f t="shared" ca="1" si="3"/>
        <v>45913</v>
      </c>
      <c r="D262" s="643"/>
      <c r="E262" s="644"/>
      <c r="F262" s="644"/>
      <c r="G262" s="645"/>
      <c r="H262" s="924"/>
    </row>
    <row r="263" spans="3:8" ht="21.75" customHeight="1">
      <c r="C263" s="658">
        <f t="shared" ca="1" si="3"/>
        <v>45914</v>
      </c>
      <c r="D263" s="643"/>
      <c r="E263" s="644"/>
      <c r="F263" s="644"/>
      <c r="G263" s="645"/>
      <c r="H263" s="924"/>
    </row>
    <row r="264" spans="3:8" ht="21.75" customHeight="1">
      <c r="C264" s="658">
        <f t="shared" ref="C264:C327" ca="1" si="4">C263+1</f>
        <v>45915</v>
      </c>
      <c r="D264" s="643"/>
      <c r="E264" s="644"/>
      <c r="F264" s="644"/>
      <c r="G264" s="645"/>
      <c r="H264" s="924"/>
    </row>
    <row r="265" spans="3:8" ht="21.75" customHeight="1">
      <c r="C265" s="658">
        <f t="shared" ca="1" si="4"/>
        <v>45916</v>
      </c>
      <c r="D265" s="643"/>
      <c r="E265" s="644"/>
      <c r="F265" s="644"/>
      <c r="G265" s="645"/>
      <c r="H265" s="924"/>
    </row>
    <row r="266" spans="3:8" ht="21.75" customHeight="1">
      <c r="C266" s="658">
        <f t="shared" ca="1" si="4"/>
        <v>45917</v>
      </c>
      <c r="D266" s="643"/>
      <c r="E266" s="644"/>
      <c r="F266" s="644"/>
      <c r="G266" s="645"/>
      <c r="H266" s="924"/>
    </row>
    <row r="267" spans="3:8" ht="21.75" customHeight="1">
      <c r="C267" s="658">
        <f t="shared" ca="1" si="4"/>
        <v>45918</v>
      </c>
      <c r="D267" s="643"/>
      <c r="E267" s="644"/>
      <c r="F267" s="644"/>
      <c r="G267" s="645"/>
      <c r="H267" s="924"/>
    </row>
    <row r="268" spans="3:8" ht="21.75" customHeight="1">
      <c r="C268" s="658">
        <f t="shared" ca="1" si="4"/>
        <v>45919</v>
      </c>
      <c r="D268" s="643"/>
      <c r="E268" s="644"/>
      <c r="F268" s="644"/>
      <c r="G268" s="645"/>
      <c r="H268" s="924"/>
    </row>
    <row r="269" spans="3:8" ht="21.75" customHeight="1">
      <c r="C269" s="658">
        <f t="shared" ca="1" si="4"/>
        <v>45920</v>
      </c>
      <c r="D269" s="643"/>
      <c r="E269" s="644"/>
      <c r="F269" s="644"/>
      <c r="G269" s="645"/>
      <c r="H269" s="924"/>
    </row>
    <row r="270" spans="3:8" ht="21.75" customHeight="1">
      <c r="C270" s="658">
        <f t="shared" ca="1" si="4"/>
        <v>45921</v>
      </c>
      <c r="D270" s="643"/>
      <c r="E270" s="644"/>
      <c r="F270" s="644"/>
      <c r="G270" s="645"/>
      <c r="H270" s="924"/>
    </row>
    <row r="271" spans="3:8" ht="21.75" customHeight="1">
      <c r="C271" s="658">
        <f t="shared" ca="1" si="4"/>
        <v>45922</v>
      </c>
      <c r="D271" s="643"/>
      <c r="E271" s="644"/>
      <c r="F271" s="644"/>
      <c r="G271" s="645"/>
      <c r="H271" s="924"/>
    </row>
    <row r="272" spans="3:8" ht="21.75" customHeight="1">
      <c r="C272" s="658">
        <f t="shared" ca="1" si="4"/>
        <v>45923</v>
      </c>
      <c r="D272" s="643"/>
      <c r="E272" s="644"/>
      <c r="F272" s="644"/>
      <c r="G272" s="645"/>
      <c r="H272" s="924"/>
    </row>
    <row r="273" spans="3:8" ht="21.75" customHeight="1">
      <c r="C273" s="658">
        <f t="shared" ca="1" si="4"/>
        <v>45924</v>
      </c>
      <c r="D273" s="643"/>
      <c r="E273" s="644"/>
      <c r="F273" s="644"/>
      <c r="G273" s="645"/>
      <c r="H273" s="924"/>
    </row>
    <row r="274" spans="3:8" ht="21.75" customHeight="1">
      <c r="C274" s="658">
        <f t="shared" ca="1" si="4"/>
        <v>45925</v>
      </c>
      <c r="D274" s="643"/>
      <c r="E274" s="644"/>
      <c r="F274" s="644"/>
      <c r="G274" s="645"/>
      <c r="H274" s="924"/>
    </row>
    <row r="275" spans="3:8" ht="21.75" customHeight="1">
      <c r="C275" s="658">
        <f t="shared" ca="1" si="4"/>
        <v>45926</v>
      </c>
      <c r="D275" s="643"/>
      <c r="E275" s="644"/>
      <c r="F275" s="644"/>
      <c r="G275" s="645"/>
      <c r="H275" s="924"/>
    </row>
    <row r="276" spans="3:8" ht="21.75" customHeight="1">
      <c r="C276" s="658">
        <f t="shared" ca="1" si="4"/>
        <v>45927</v>
      </c>
      <c r="D276" s="643"/>
      <c r="E276" s="644"/>
      <c r="F276" s="644"/>
      <c r="G276" s="645"/>
      <c r="H276" s="924"/>
    </row>
    <row r="277" spans="3:8" ht="21.75" customHeight="1">
      <c r="C277" s="658">
        <f t="shared" ca="1" si="4"/>
        <v>45928</v>
      </c>
      <c r="D277" s="643"/>
      <c r="E277" s="644"/>
      <c r="F277" s="644"/>
      <c r="G277" s="645"/>
      <c r="H277" s="924"/>
    </row>
    <row r="278" spans="3:8" ht="21.75" customHeight="1">
      <c r="C278" s="658">
        <f t="shared" ca="1" si="4"/>
        <v>45929</v>
      </c>
      <c r="D278" s="643"/>
      <c r="E278" s="644"/>
      <c r="F278" s="644"/>
      <c r="G278" s="645"/>
      <c r="H278" s="924"/>
    </row>
    <row r="279" spans="3:8" ht="21.75" customHeight="1">
      <c r="C279" s="658">
        <f t="shared" ca="1" si="4"/>
        <v>45930</v>
      </c>
      <c r="D279" s="643"/>
      <c r="E279" s="644"/>
      <c r="F279" s="644"/>
      <c r="G279" s="645"/>
      <c r="H279" s="924"/>
    </row>
    <row r="280" spans="3:8" ht="21.75" customHeight="1">
      <c r="C280" s="658">
        <f t="shared" ca="1" si="4"/>
        <v>45931</v>
      </c>
      <c r="D280" s="643"/>
      <c r="E280" s="644"/>
      <c r="F280" s="644"/>
      <c r="G280" s="645"/>
      <c r="H280" s="924"/>
    </row>
    <row r="281" spans="3:8" ht="21.75" customHeight="1">
      <c r="C281" s="658">
        <f t="shared" ca="1" si="4"/>
        <v>45932</v>
      </c>
      <c r="D281" s="643"/>
      <c r="E281" s="644"/>
      <c r="F281" s="644"/>
      <c r="G281" s="645"/>
      <c r="H281" s="924"/>
    </row>
    <row r="282" spans="3:8" ht="21.75" customHeight="1">
      <c r="C282" s="658">
        <f t="shared" ca="1" si="4"/>
        <v>45933</v>
      </c>
      <c r="D282" s="643"/>
      <c r="E282" s="644"/>
      <c r="F282" s="644"/>
      <c r="G282" s="645"/>
      <c r="H282" s="924"/>
    </row>
    <row r="283" spans="3:8" ht="21.75" customHeight="1">
      <c r="C283" s="658">
        <f t="shared" ca="1" si="4"/>
        <v>45934</v>
      </c>
      <c r="D283" s="643"/>
      <c r="E283" s="644"/>
      <c r="F283" s="644"/>
      <c r="G283" s="645"/>
      <c r="H283" s="924"/>
    </row>
    <row r="284" spans="3:8" ht="21.75" customHeight="1">
      <c r="C284" s="658">
        <f t="shared" ca="1" si="4"/>
        <v>45935</v>
      </c>
      <c r="D284" s="643"/>
      <c r="E284" s="644"/>
      <c r="F284" s="644"/>
      <c r="G284" s="645"/>
      <c r="H284" s="924"/>
    </row>
    <row r="285" spans="3:8" ht="21.75" customHeight="1">
      <c r="C285" s="658">
        <f t="shared" ca="1" si="4"/>
        <v>45936</v>
      </c>
      <c r="D285" s="643"/>
      <c r="E285" s="644"/>
      <c r="F285" s="644"/>
      <c r="G285" s="645"/>
      <c r="H285" s="924"/>
    </row>
    <row r="286" spans="3:8" ht="21.75" customHeight="1">
      <c r="C286" s="658">
        <f t="shared" ca="1" si="4"/>
        <v>45937</v>
      </c>
      <c r="D286" s="643"/>
      <c r="E286" s="644"/>
      <c r="F286" s="644"/>
      <c r="G286" s="645"/>
      <c r="H286" s="924"/>
    </row>
    <row r="287" spans="3:8" ht="21.75" customHeight="1">
      <c r="C287" s="658">
        <f t="shared" ca="1" si="4"/>
        <v>45938</v>
      </c>
      <c r="D287" s="643"/>
      <c r="E287" s="644"/>
      <c r="F287" s="644"/>
      <c r="G287" s="645"/>
      <c r="H287" s="924"/>
    </row>
    <row r="288" spans="3:8" ht="21.75" customHeight="1">
      <c r="C288" s="658">
        <f t="shared" ca="1" si="4"/>
        <v>45939</v>
      </c>
      <c r="D288" s="643"/>
      <c r="E288" s="644"/>
      <c r="F288" s="644"/>
      <c r="G288" s="645"/>
      <c r="H288" s="924"/>
    </row>
    <row r="289" spans="3:8" ht="21.75" customHeight="1">
      <c r="C289" s="658">
        <f t="shared" ca="1" si="4"/>
        <v>45940</v>
      </c>
      <c r="D289" s="643"/>
      <c r="E289" s="644"/>
      <c r="F289" s="644"/>
      <c r="G289" s="645"/>
      <c r="H289" s="924"/>
    </row>
    <row r="290" spans="3:8" ht="21.75" customHeight="1">
      <c r="C290" s="658">
        <f t="shared" ca="1" si="4"/>
        <v>45941</v>
      </c>
      <c r="D290" s="643"/>
      <c r="E290" s="644"/>
      <c r="F290" s="644"/>
      <c r="G290" s="645"/>
      <c r="H290" s="924"/>
    </row>
    <row r="291" spans="3:8" ht="21.75" customHeight="1">
      <c r="C291" s="658">
        <f t="shared" ca="1" si="4"/>
        <v>45942</v>
      </c>
      <c r="D291" s="643"/>
      <c r="E291" s="644"/>
      <c r="F291" s="644"/>
      <c r="G291" s="645"/>
      <c r="H291" s="924"/>
    </row>
    <row r="292" spans="3:8" ht="21.75" customHeight="1">
      <c r="C292" s="658">
        <f t="shared" ca="1" si="4"/>
        <v>45943</v>
      </c>
      <c r="D292" s="643"/>
      <c r="E292" s="644"/>
      <c r="F292" s="644"/>
      <c r="G292" s="645"/>
      <c r="H292" s="924"/>
    </row>
    <row r="293" spans="3:8" ht="21.75" customHeight="1">
      <c r="C293" s="658">
        <f t="shared" ca="1" si="4"/>
        <v>45944</v>
      </c>
      <c r="D293" s="643"/>
      <c r="E293" s="644"/>
      <c r="F293" s="644"/>
      <c r="G293" s="645"/>
      <c r="H293" s="924"/>
    </row>
    <row r="294" spans="3:8" ht="21.75" customHeight="1">
      <c r="C294" s="658">
        <f t="shared" ca="1" si="4"/>
        <v>45945</v>
      </c>
      <c r="D294" s="643"/>
      <c r="E294" s="644"/>
      <c r="F294" s="644"/>
      <c r="G294" s="645"/>
      <c r="H294" s="924"/>
    </row>
    <row r="295" spans="3:8" ht="21.75" customHeight="1">
      <c r="C295" s="658">
        <f t="shared" ca="1" si="4"/>
        <v>45946</v>
      </c>
      <c r="D295" s="643"/>
      <c r="E295" s="644"/>
      <c r="F295" s="644"/>
      <c r="G295" s="645"/>
      <c r="H295" s="924"/>
    </row>
    <row r="296" spans="3:8" ht="21.75" customHeight="1">
      <c r="C296" s="658">
        <f t="shared" ca="1" si="4"/>
        <v>45947</v>
      </c>
      <c r="D296" s="643"/>
      <c r="E296" s="644"/>
      <c r="F296" s="644"/>
      <c r="G296" s="645"/>
      <c r="H296" s="924"/>
    </row>
    <row r="297" spans="3:8" ht="21.75" customHeight="1">
      <c r="C297" s="658">
        <f t="shared" ca="1" si="4"/>
        <v>45948</v>
      </c>
      <c r="D297" s="643"/>
      <c r="E297" s="644"/>
      <c r="F297" s="644"/>
      <c r="G297" s="645"/>
      <c r="H297" s="924"/>
    </row>
    <row r="298" spans="3:8" ht="21.75" customHeight="1">
      <c r="C298" s="658">
        <f t="shared" ca="1" si="4"/>
        <v>45949</v>
      </c>
      <c r="D298" s="643"/>
      <c r="E298" s="644"/>
      <c r="F298" s="644"/>
      <c r="G298" s="645"/>
      <c r="H298" s="924"/>
    </row>
    <row r="299" spans="3:8" ht="21.75" customHeight="1">
      <c r="C299" s="658">
        <f t="shared" ca="1" si="4"/>
        <v>45950</v>
      </c>
      <c r="D299" s="643"/>
      <c r="E299" s="644"/>
      <c r="F299" s="644"/>
      <c r="G299" s="645"/>
      <c r="H299" s="924"/>
    </row>
    <row r="300" spans="3:8" ht="21.75" customHeight="1">
      <c r="C300" s="658">
        <f t="shared" ca="1" si="4"/>
        <v>45951</v>
      </c>
      <c r="D300" s="643"/>
      <c r="E300" s="644"/>
      <c r="F300" s="644"/>
      <c r="G300" s="645"/>
      <c r="H300" s="924"/>
    </row>
    <row r="301" spans="3:8" ht="21.75" customHeight="1">
      <c r="C301" s="658">
        <f t="shared" ca="1" si="4"/>
        <v>45952</v>
      </c>
      <c r="D301" s="643"/>
      <c r="E301" s="644"/>
      <c r="F301" s="644"/>
      <c r="G301" s="645"/>
      <c r="H301" s="924"/>
    </row>
    <row r="302" spans="3:8" ht="21.75" customHeight="1">
      <c r="C302" s="658">
        <f t="shared" ca="1" si="4"/>
        <v>45953</v>
      </c>
      <c r="D302" s="643"/>
      <c r="E302" s="644"/>
      <c r="F302" s="644"/>
      <c r="G302" s="645"/>
      <c r="H302" s="924"/>
    </row>
    <row r="303" spans="3:8" ht="21.75" customHeight="1">
      <c r="C303" s="658">
        <f t="shared" ca="1" si="4"/>
        <v>45954</v>
      </c>
      <c r="D303" s="643"/>
      <c r="E303" s="644"/>
      <c r="F303" s="644"/>
      <c r="G303" s="645"/>
      <c r="H303" s="924"/>
    </row>
    <row r="304" spans="3:8" ht="21.75" customHeight="1">
      <c r="C304" s="658">
        <f t="shared" ca="1" si="4"/>
        <v>45955</v>
      </c>
      <c r="D304" s="643"/>
      <c r="E304" s="644"/>
      <c r="F304" s="644"/>
      <c r="G304" s="645"/>
      <c r="H304" s="924"/>
    </row>
    <row r="305" spans="3:8" ht="21.75" customHeight="1">
      <c r="C305" s="658">
        <f t="shared" ca="1" si="4"/>
        <v>45956</v>
      </c>
      <c r="D305" s="643"/>
      <c r="E305" s="644"/>
      <c r="F305" s="644"/>
      <c r="G305" s="645"/>
      <c r="H305" s="924"/>
    </row>
    <row r="306" spans="3:8" ht="21.75" customHeight="1">
      <c r="C306" s="658">
        <f t="shared" ca="1" si="4"/>
        <v>45957</v>
      </c>
      <c r="D306" s="643"/>
      <c r="E306" s="644"/>
      <c r="F306" s="644"/>
      <c r="G306" s="645"/>
      <c r="H306" s="924"/>
    </row>
    <row r="307" spans="3:8" ht="21.75" customHeight="1">
      <c r="C307" s="658">
        <f t="shared" ca="1" si="4"/>
        <v>45958</v>
      </c>
      <c r="D307" s="643"/>
      <c r="E307" s="644"/>
      <c r="F307" s="644"/>
      <c r="G307" s="645"/>
      <c r="H307" s="924"/>
    </row>
    <row r="308" spans="3:8" ht="21.75" customHeight="1">
      <c r="C308" s="658">
        <f t="shared" ca="1" si="4"/>
        <v>45959</v>
      </c>
      <c r="D308" s="643"/>
      <c r="E308" s="644"/>
      <c r="F308" s="644"/>
      <c r="G308" s="645"/>
      <c r="H308" s="924"/>
    </row>
    <row r="309" spans="3:8" ht="21.75" customHeight="1">
      <c r="C309" s="658">
        <f t="shared" ca="1" si="4"/>
        <v>45960</v>
      </c>
      <c r="D309" s="643"/>
      <c r="E309" s="644"/>
      <c r="F309" s="644"/>
      <c r="G309" s="645"/>
      <c r="H309" s="924"/>
    </row>
    <row r="310" spans="3:8" ht="21.75" customHeight="1">
      <c r="C310" s="658">
        <f t="shared" ca="1" si="4"/>
        <v>45961</v>
      </c>
      <c r="D310" s="643"/>
      <c r="E310" s="644"/>
      <c r="F310" s="644"/>
      <c r="G310" s="645"/>
      <c r="H310" s="924"/>
    </row>
    <row r="311" spans="3:8" ht="21.75" customHeight="1">
      <c r="C311" s="658">
        <f t="shared" ca="1" si="4"/>
        <v>45962</v>
      </c>
      <c r="D311" s="643"/>
      <c r="E311" s="644"/>
      <c r="F311" s="644"/>
      <c r="G311" s="645"/>
      <c r="H311" s="924"/>
    </row>
    <row r="312" spans="3:8" ht="21.75" customHeight="1">
      <c r="C312" s="658">
        <f t="shared" ca="1" si="4"/>
        <v>45963</v>
      </c>
      <c r="D312" s="643"/>
      <c r="E312" s="644"/>
      <c r="F312" s="644"/>
      <c r="G312" s="645"/>
      <c r="H312" s="924"/>
    </row>
    <row r="313" spans="3:8" ht="21.75" customHeight="1">
      <c r="C313" s="658">
        <f t="shared" ca="1" si="4"/>
        <v>45964</v>
      </c>
      <c r="D313" s="643"/>
      <c r="E313" s="644"/>
      <c r="F313" s="644"/>
      <c r="G313" s="645"/>
      <c r="H313" s="924"/>
    </row>
    <row r="314" spans="3:8" ht="21.75" customHeight="1">
      <c r="C314" s="658">
        <f t="shared" ca="1" si="4"/>
        <v>45965</v>
      </c>
      <c r="D314" s="643"/>
      <c r="E314" s="644"/>
      <c r="F314" s="644"/>
      <c r="G314" s="645"/>
      <c r="H314" s="924"/>
    </row>
    <row r="315" spans="3:8" ht="21.75" customHeight="1">
      <c r="C315" s="658">
        <f t="shared" ca="1" si="4"/>
        <v>45966</v>
      </c>
      <c r="D315" s="643"/>
      <c r="E315" s="644"/>
      <c r="F315" s="644"/>
      <c r="G315" s="645"/>
      <c r="H315" s="924"/>
    </row>
    <row r="316" spans="3:8" ht="21.75" customHeight="1">
      <c r="C316" s="658">
        <f t="shared" ca="1" si="4"/>
        <v>45967</v>
      </c>
      <c r="D316" s="643"/>
      <c r="E316" s="644"/>
      <c r="F316" s="644"/>
      <c r="G316" s="645"/>
      <c r="H316" s="924"/>
    </row>
    <row r="317" spans="3:8" ht="21.75" customHeight="1">
      <c r="C317" s="658">
        <f t="shared" ca="1" si="4"/>
        <v>45968</v>
      </c>
      <c r="D317" s="643"/>
      <c r="E317" s="644"/>
      <c r="F317" s="644"/>
      <c r="G317" s="645"/>
      <c r="H317" s="924"/>
    </row>
    <row r="318" spans="3:8" ht="21.75" customHeight="1">
      <c r="C318" s="658">
        <f t="shared" ca="1" si="4"/>
        <v>45969</v>
      </c>
      <c r="D318" s="643"/>
      <c r="E318" s="644"/>
      <c r="F318" s="644"/>
      <c r="G318" s="645"/>
      <c r="H318" s="924"/>
    </row>
    <row r="319" spans="3:8" ht="21.75" customHeight="1">
      <c r="C319" s="658">
        <f t="shared" ca="1" si="4"/>
        <v>45970</v>
      </c>
      <c r="D319" s="643"/>
      <c r="E319" s="644"/>
      <c r="F319" s="644"/>
      <c r="G319" s="645"/>
      <c r="H319" s="924"/>
    </row>
    <row r="320" spans="3:8" ht="21.75" customHeight="1">
      <c r="C320" s="658">
        <f t="shared" ca="1" si="4"/>
        <v>45971</v>
      </c>
      <c r="D320" s="643"/>
      <c r="E320" s="644"/>
      <c r="F320" s="644"/>
      <c r="G320" s="645"/>
      <c r="H320" s="924"/>
    </row>
    <row r="321" spans="3:8" ht="21.75" customHeight="1">
      <c r="C321" s="658">
        <f t="shared" ca="1" si="4"/>
        <v>45972</v>
      </c>
      <c r="D321" s="643"/>
      <c r="E321" s="644"/>
      <c r="F321" s="644"/>
      <c r="G321" s="645"/>
      <c r="H321" s="924"/>
    </row>
    <row r="322" spans="3:8" ht="21.75" customHeight="1">
      <c r="C322" s="658">
        <f t="shared" ca="1" si="4"/>
        <v>45973</v>
      </c>
      <c r="D322" s="643"/>
      <c r="E322" s="644"/>
      <c r="F322" s="644"/>
      <c r="G322" s="645"/>
      <c r="H322" s="924"/>
    </row>
    <row r="323" spans="3:8" ht="21.75" customHeight="1">
      <c r="C323" s="658">
        <f t="shared" ca="1" si="4"/>
        <v>45974</v>
      </c>
      <c r="D323" s="643"/>
      <c r="E323" s="644"/>
      <c r="F323" s="644"/>
      <c r="G323" s="645"/>
      <c r="H323" s="924"/>
    </row>
    <row r="324" spans="3:8" ht="21.75" customHeight="1">
      <c r="C324" s="658">
        <f t="shared" ca="1" si="4"/>
        <v>45975</v>
      </c>
      <c r="D324" s="643"/>
      <c r="E324" s="644"/>
      <c r="F324" s="644"/>
      <c r="G324" s="645"/>
      <c r="H324" s="924"/>
    </row>
    <row r="325" spans="3:8" ht="21.75" customHeight="1">
      <c r="C325" s="658">
        <f t="shared" ca="1" si="4"/>
        <v>45976</v>
      </c>
      <c r="D325" s="643"/>
      <c r="E325" s="644"/>
      <c r="F325" s="644"/>
      <c r="G325" s="645"/>
      <c r="H325" s="924"/>
    </row>
    <row r="326" spans="3:8" ht="21.75" customHeight="1">
      <c r="C326" s="658">
        <f t="shared" ca="1" si="4"/>
        <v>45977</v>
      </c>
      <c r="D326" s="643"/>
      <c r="E326" s="644"/>
      <c r="F326" s="644"/>
      <c r="G326" s="645"/>
      <c r="H326" s="924"/>
    </row>
    <row r="327" spans="3:8" ht="21.75" customHeight="1">
      <c r="C327" s="658">
        <f t="shared" ca="1" si="4"/>
        <v>45978</v>
      </c>
      <c r="D327" s="643"/>
      <c r="E327" s="644"/>
      <c r="F327" s="644"/>
      <c r="G327" s="645"/>
      <c r="H327" s="924"/>
    </row>
    <row r="328" spans="3:8" ht="21.75" customHeight="1">
      <c r="C328" s="658">
        <f t="shared" ref="C328:C391" ca="1" si="5">C327+1</f>
        <v>45979</v>
      </c>
      <c r="D328" s="643"/>
      <c r="E328" s="644"/>
      <c r="F328" s="644"/>
      <c r="G328" s="645"/>
      <c r="H328" s="924"/>
    </row>
    <row r="329" spans="3:8" ht="21.75" customHeight="1">
      <c r="C329" s="658">
        <f t="shared" ca="1" si="5"/>
        <v>45980</v>
      </c>
      <c r="D329" s="643"/>
      <c r="E329" s="644"/>
      <c r="F329" s="644"/>
      <c r="G329" s="645"/>
      <c r="H329" s="924"/>
    </row>
    <row r="330" spans="3:8" ht="21.75" customHeight="1">
      <c r="C330" s="658">
        <f t="shared" ca="1" si="5"/>
        <v>45981</v>
      </c>
      <c r="D330" s="643"/>
      <c r="E330" s="644"/>
      <c r="F330" s="644"/>
      <c r="G330" s="645"/>
      <c r="H330" s="924"/>
    </row>
    <row r="331" spans="3:8" ht="21.75" customHeight="1">
      <c r="C331" s="658">
        <f t="shared" ca="1" si="5"/>
        <v>45982</v>
      </c>
      <c r="D331" s="643"/>
      <c r="E331" s="644"/>
      <c r="F331" s="644"/>
      <c r="G331" s="645"/>
      <c r="H331" s="924"/>
    </row>
    <row r="332" spans="3:8" ht="21.75" customHeight="1">
      <c r="C332" s="658">
        <f t="shared" ca="1" si="5"/>
        <v>45983</v>
      </c>
      <c r="D332" s="643"/>
      <c r="E332" s="644"/>
      <c r="F332" s="644"/>
      <c r="G332" s="645"/>
      <c r="H332" s="924"/>
    </row>
    <row r="333" spans="3:8" ht="21.75" customHeight="1">
      <c r="C333" s="658">
        <f t="shared" ca="1" si="5"/>
        <v>45984</v>
      </c>
      <c r="D333" s="643"/>
      <c r="E333" s="644"/>
      <c r="F333" s="644"/>
      <c r="G333" s="645"/>
      <c r="H333" s="924"/>
    </row>
    <row r="334" spans="3:8" ht="21.75" customHeight="1">
      <c r="C334" s="658">
        <f t="shared" ca="1" si="5"/>
        <v>45985</v>
      </c>
      <c r="D334" s="643"/>
      <c r="E334" s="644"/>
      <c r="F334" s="644"/>
      <c r="G334" s="645"/>
      <c r="H334" s="924"/>
    </row>
    <row r="335" spans="3:8" ht="21.75" customHeight="1">
      <c r="C335" s="658">
        <f t="shared" ca="1" si="5"/>
        <v>45986</v>
      </c>
      <c r="D335" s="643"/>
      <c r="E335" s="644"/>
      <c r="F335" s="644"/>
      <c r="G335" s="645"/>
      <c r="H335" s="924"/>
    </row>
    <row r="336" spans="3:8" ht="21.75" customHeight="1">
      <c r="C336" s="658">
        <f t="shared" ca="1" si="5"/>
        <v>45987</v>
      </c>
      <c r="D336" s="643"/>
      <c r="E336" s="644"/>
      <c r="F336" s="644"/>
      <c r="G336" s="645"/>
      <c r="H336" s="924"/>
    </row>
    <row r="337" spans="3:8" ht="21.75" customHeight="1">
      <c r="C337" s="658">
        <f t="shared" ca="1" si="5"/>
        <v>45988</v>
      </c>
      <c r="D337" s="643"/>
      <c r="E337" s="644"/>
      <c r="F337" s="644"/>
      <c r="G337" s="645"/>
      <c r="H337" s="924"/>
    </row>
    <row r="338" spans="3:8" ht="21.75" customHeight="1">
      <c r="C338" s="658">
        <f t="shared" ca="1" si="5"/>
        <v>45989</v>
      </c>
      <c r="D338" s="643"/>
      <c r="E338" s="644"/>
      <c r="F338" s="644"/>
      <c r="G338" s="645"/>
      <c r="H338" s="924"/>
    </row>
    <row r="339" spans="3:8" ht="21.75" customHeight="1">
      <c r="C339" s="658">
        <f t="shared" ca="1" si="5"/>
        <v>45990</v>
      </c>
      <c r="D339" s="643"/>
      <c r="E339" s="644"/>
      <c r="F339" s="644"/>
      <c r="G339" s="645"/>
      <c r="H339" s="924"/>
    </row>
    <row r="340" spans="3:8" ht="21.75" customHeight="1">
      <c r="C340" s="658">
        <f t="shared" ca="1" si="5"/>
        <v>45991</v>
      </c>
      <c r="D340" s="643"/>
      <c r="E340" s="644"/>
      <c r="F340" s="644"/>
      <c r="G340" s="645"/>
      <c r="H340" s="924"/>
    </row>
    <row r="341" spans="3:8" ht="21.75" customHeight="1">
      <c r="C341" s="658">
        <f t="shared" ca="1" si="5"/>
        <v>45992</v>
      </c>
      <c r="D341" s="643"/>
      <c r="E341" s="644"/>
      <c r="F341" s="644"/>
      <c r="G341" s="645"/>
      <c r="H341" s="924"/>
    </row>
    <row r="342" spans="3:8" ht="21.75" customHeight="1">
      <c r="C342" s="658">
        <f t="shared" ca="1" si="5"/>
        <v>45993</v>
      </c>
      <c r="D342" s="643"/>
      <c r="E342" s="644"/>
      <c r="F342" s="644"/>
      <c r="G342" s="645"/>
      <c r="H342" s="924"/>
    </row>
    <row r="343" spans="3:8" ht="21.75" customHeight="1">
      <c r="C343" s="658">
        <f t="shared" ca="1" si="5"/>
        <v>45994</v>
      </c>
      <c r="D343" s="643"/>
      <c r="E343" s="644"/>
      <c r="F343" s="644"/>
      <c r="G343" s="645"/>
      <c r="H343" s="924"/>
    </row>
    <row r="344" spans="3:8" ht="21.75" customHeight="1">
      <c r="C344" s="658">
        <f t="shared" ca="1" si="5"/>
        <v>45995</v>
      </c>
      <c r="D344" s="643"/>
      <c r="E344" s="644"/>
      <c r="F344" s="644"/>
      <c r="G344" s="645"/>
      <c r="H344" s="924"/>
    </row>
    <row r="345" spans="3:8" ht="21.75" customHeight="1">
      <c r="C345" s="658">
        <f t="shared" ca="1" si="5"/>
        <v>45996</v>
      </c>
      <c r="D345" s="643"/>
      <c r="E345" s="644"/>
      <c r="F345" s="644"/>
      <c r="G345" s="645"/>
      <c r="H345" s="924"/>
    </row>
    <row r="346" spans="3:8" ht="21.75" customHeight="1">
      <c r="C346" s="658">
        <f t="shared" ca="1" si="5"/>
        <v>45997</v>
      </c>
      <c r="D346" s="643"/>
      <c r="E346" s="644"/>
      <c r="F346" s="644"/>
      <c r="G346" s="645"/>
      <c r="H346" s="924"/>
    </row>
    <row r="347" spans="3:8" ht="21.75" customHeight="1">
      <c r="C347" s="658">
        <f t="shared" ca="1" si="5"/>
        <v>45998</v>
      </c>
      <c r="D347" s="643"/>
      <c r="E347" s="644"/>
      <c r="F347" s="644"/>
      <c r="G347" s="645"/>
      <c r="H347" s="924"/>
    </row>
    <row r="348" spans="3:8" ht="21.75" customHeight="1">
      <c r="C348" s="658">
        <f t="shared" ca="1" si="5"/>
        <v>45999</v>
      </c>
      <c r="D348" s="643"/>
      <c r="E348" s="644"/>
      <c r="F348" s="644"/>
      <c r="G348" s="645"/>
      <c r="H348" s="924"/>
    </row>
    <row r="349" spans="3:8" ht="21.75" customHeight="1">
      <c r="C349" s="658">
        <f t="shared" ca="1" si="5"/>
        <v>46000</v>
      </c>
      <c r="D349" s="643"/>
      <c r="E349" s="644"/>
      <c r="F349" s="644"/>
      <c r="G349" s="645"/>
      <c r="H349" s="924"/>
    </row>
    <row r="350" spans="3:8" ht="21.75" customHeight="1">
      <c r="C350" s="658">
        <f t="shared" ca="1" si="5"/>
        <v>46001</v>
      </c>
      <c r="D350" s="643"/>
      <c r="E350" s="644"/>
      <c r="F350" s="644"/>
      <c r="G350" s="645"/>
      <c r="H350" s="924"/>
    </row>
    <row r="351" spans="3:8" ht="21.75" customHeight="1">
      <c r="C351" s="658">
        <f t="shared" ca="1" si="5"/>
        <v>46002</v>
      </c>
      <c r="D351" s="643"/>
      <c r="E351" s="644"/>
      <c r="F351" s="644"/>
      <c r="G351" s="645"/>
      <c r="H351" s="924"/>
    </row>
    <row r="352" spans="3:8" ht="21.75" customHeight="1">
      <c r="C352" s="658">
        <f t="shared" ca="1" si="5"/>
        <v>46003</v>
      </c>
      <c r="D352" s="643"/>
      <c r="E352" s="644"/>
      <c r="F352" s="644"/>
      <c r="G352" s="645"/>
      <c r="H352" s="924"/>
    </row>
    <row r="353" spans="3:8" ht="21.75" customHeight="1">
      <c r="C353" s="658">
        <f t="shared" ca="1" si="5"/>
        <v>46004</v>
      </c>
      <c r="D353" s="643"/>
      <c r="E353" s="644"/>
      <c r="F353" s="644"/>
      <c r="G353" s="645"/>
      <c r="H353" s="924"/>
    </row>
    <row r="354" spans="3:8" ht="21.75" customHeight="1">
      <c r="C354" s="658">
        <f t="shared" ca="1" si="5"/>
        <v>46005</v>
      </c>
      <c r="D354" s="643"/>
      <c r="E354" s="644"/>
      <c r="F354" s="644"/>
      <c r="G354" s="645"/>
      <c r="H354" s="924"/>
    </row>
    <row r="355" spans="3:8" ht="21.75" customHeight="1">
      <c r="C355" s="658">
        <f t="shared" ca="1" si="5"/>
        <v>46006</v>
      </c>
      <c r="D355" s="643"/>
      <c r="E355" s="644"/>
      <c r="F355" s="644"/>
      <c r="G355" s="645"/>
      <c r="H355" s="924"/>
    </row>
    <row r="356" spans="3:8" ht="21.75" customHeight="1">
      <c r="C356" s="658">
        <f t="shared" ca="1" si="5"/>
        <v>46007</v>
      </c>
      <c r="D356" s="643"/>
      <c r="E356" s="644"/>
      <c r="F356" s="644"/>
      <c r="G356" s="645"/>
      <c r="H356" s="924"/>
    </row>
    <row r="357" spans="3:8" ht="21.75" customHeight="1">
      <c r="C357" s="658">
        <f t="shared" ca="1" si="5"/>
        <v>46008</v>
      </c>
      <c r="D357" s="643"/>
      <c r="E357" s="644"/>
      <c r="F357" s="644"/>
      <c r="G357" s="645"/>
      <c r="H357" s="924"/>
    </row>
    <row r="358" spans="3:8" ht="21.75" customHeight="1">
      <c r="C358" s="658">
        <f t="shared" ca="1" si="5"/>
        <v>46009</v>
      </c>
      <c r="D358" s="643"/>
      <c r="E358" s="644"/>
      <c r="F358" s="644"/>
      <c r="G358" s="645"/>
      <c r="H358" s="924"/>
    </row>
    <row r="359" spans="3:8" ht="21.75" customHeight="1">
      <c r="C359" s="658">
        <f t="shared" ca="1" si="5"/>
        <v>46010</v>
      </c>
      <c r="D359" s="643"/>
      <c r="E359" s="644"/>
      <c r="F359" s="644"/>
      <c r="G359" s="645"/>
      <c r="H359" s="924"/>
    </row>
    <row r="360" spans="3:8" ht="21.75" customHeight="1">
      <c r="C360" s="658">
        <f t="shared" ca="1" si="5"/>
        <v>46011</v>
      </c>
      <c r="D360" s="643"/>
      <c r="E360" s="644"/>
      <c r="F360" s="644"/>
      <c r="G360" s="645"/>
      <c r="H360" s="924"/>
    </row>
    <row r="361" spans="3:8" ht="21.75" customHeight="1">
      <c r="C361" s="658">
        <f t="shared" ca="1" si="5"/>
        <v>46012</v>
      </c>
      <c r="D361" s="643"/>
      <c r="E361" s="644"/>
      <c r="F361" s="644"/>
      <c r="G361" s="645"/>
      <c r="H361" s="924"/>
    </row>
    <row r="362" spans="3:8" ht="21.75" customHeight="1">
      <c r="C362" s="658">
        <f t="shared" ca="1" si="5"/>
        <v>46013</v>
      </c>
      <c r="D362" s="643"/>
      <c r="E362" s="644"/>
      <c r="F362" s="644"/>
      <c r="G362" s="645"/>
      <c r="H362" s="924"/>
    </row>
    <row r="363" spans="3:8" ht="21.75" customHeight="1">
      <c r="C363" s="658">
        <f t="shared" ca="1" si="5"/>
        <v>46014</v>
      </c>
      <c r="D363" s="643"/>
      <c r="E363" s="644"/>
      <c r="F363" s="644"/>
      <c r="G363" s="645"/>
      <c r="H363" s="924"/>
    </row>
    <row r="364" spans="3:8" ht="21.75" customHeight="1">
      <c r="C364" s="658">
        <f t="shared" ca="1" si="5"/>
        <v>46015</v>
      </c>
      <c r="D364" s="643"/>
      <c r="E364" s="644"/>
      <c r="F364" s="644"/>
      <c r="G364" s="645"/>
      <c r="H364" s="924"/>
    </row>
    <row r="365" spans="3:8" ht="21.75" customHeight="1">
      <c r="C365" s="658">
        <f t="shared" ca="1" si="5"/>
        <v>46016</v>
      </c>
      <c r="D365" s="643"/>
      <c r="E365" s="644"/>
      <c r="F365" s="644"/>
      <c r="G365" s="645"/>
      <c r="H365" s="924"/>
    </row>
    <row r="366" spans="3:8" ht="21.75" customHeight="1">
      <c r="C366" s="658">
        <f t="shared" ca="1" si="5"/>
        <v>46017</v>
      </c>
      <c r="D366" s="643"/>
      <c r="E366" s="644"/>
      <c r="F366" s="644"/>
      <c r="G366" s="645"/>
      <c r="H366" s="924"/>
    </row>
    <row r="367" spans="3:8" ht="21.75" customHeight="1">
      <c r="C367" s="658">
        <f t="shared" ca="1" si="5"/>
        <v>46018</v>
      </c>
      <c r="D367" s="643"/>
      <c r="E367" s="644"/>
      <c r="F367" s="644"/>
      <c r="G367" s="645"/>
      <c r="H367" s="924"/>
    </row>
    <row r="368" spans="3:8" ht="21.75" customHeight="1">
      <c r="C368" s="658">
        <f t="shared" ca="1" si="5"/>
        <v>46019</v>
      </c>
      <c r="D368" s="643"/>
      <c r="E368" s="644"/>
      <c r="F368" s="644"/>
      <c r="G368" s="645"/>
      <c r="H368" s="924"/>
    </row>
    <row r="369" spans="3:8" ht="21.75" customHeight="1">
      <c r="C369" s="658">
        <f t="shared" ca="1" si="5"/>
        <v>46020</v>
      </c>
      <c r="D369" s="643"/>
      <c r="E369" s="644"/>
      <c r="F369" s="644"/>
      <c r="G369" s="645"/>
      <c r="H369" s="924"/>
    </row>
    <row r="370" spans="3:8" ht="21.75" customHeight="1">
      <c r="C370" s="658">
        <f t="shared" ca="1" si="5"/>
        <v>46021</v>
      </c>
      <c r="D370" s="643"/>
      <c r="E370" s="644"/>
      <c r="F370" s="644"/>
      <c r="G370" s="645"/>
      <c r="H370" s="924"/>
    </row>
    <row r="371" spans="3:8" ht="21.75" customHeight="1">
      <c r="C371" s="658">
        <f t="shared" ca="1" si="5"/>
        <v>46022</v>
      </c>
      <c r="D371" s="643"/>
      <c r="E371" s="644"/>
      <c r="F371" s="644"/>
      <c r="G371" s="645"/>
      <c r="H371" s="924"/>
    </row>
    <row r="372" spans="3:8" ht="21.75" customHeight="1">
      <c r="C372" s="658">
        <f t="shared" ca="1" si="5"/>
        <v>46023</v>
      </c>
      <c r="D372" s="643"/>
      <c r="E372" s="644"/>
      <c r="F372" s="644"/>
      <c r="G372" s="645"/>
      <c r="H372" s="924"/>
    </row>
    <row r="373" spans="3:8" ht="21.75" customHeight="1">
      <c r="C373" s="658">
        <f t="shared" ca="1" si="5"/>
        <v>46024</v>
      </c>
      <c r="D373" s="643"/>
      <c r="E373" s="644"/>
      <c r="F373" s="644"/>
      <c r="G373" s="645"/>
      <c r="H373" s="924"/>
    </row>
    <row r="374" spans="3:8" ht="21.75" customHeight="1">
      <c r="C374" s="658">
        <f t="shared" ca="1" si="5"/>
        <v>46025</v>
      </c>
      <c r="D374" s="643"/>
      <c r="E374" s="644"/>
      <c r="F374" s="644"/>
      <c r="G374" s="645"/>
      <c r="H374" s="924"/>
    </row>
    <row r="375" spans="3:8" ht="21.75" customHeight="1">
      <c r="C375" s="658">
        <f t="shared" ca="1" si="5"/>
        <v>46026</v>
      </c>
      <c r="D375" s="643"/>
      <c r="E375" s="644"/>
      <c r="F375" s="644"/>
      <c r="G375" s="645"/>
      <c r="H375" s="924"/>
    </row>
    <row r="376" spans="3:8" ht="21.75" customHeight="1">
      <c r="C376" s="658">
        <f t="shared" ca="1" si="5"/>
        <v>46027</v>
      </c>
      <c r="D376" s="643"/>
      <c r="E376" s="644"/>
      <c r="F376" s="644"/>
      <c r="G376" s="645"/>
      <c r="H376" s="924"/>
    </row>
    <row r="377" spans="3:8" ht="21.75" customHeight="1">
      <c r="C377" s="658">
        <f t="shared" ca="1" si="5"/>
        <v>46028</v>
      </c>
      <c r="D377" s="643"/>
      <c r="E377" s="644"/>
      <c r="F377" s="644"/>
      <c r="G377" s="645"/>
      <c r="H377" s="924"/>
    </row>
    <row r="378" spans="3:8" ht="21.75" customHeight="1">
      <c r="C378" s="658">
        <f t="shared" ca="1" si="5"/>
        <v>46029</v>
      </c>
      <c r="D378" s="643"/>
      <c r="E378" s="644"/>
      <c r="F378" s="644"/>
      <c r="G378" s="645"/>
      <c r="H378" s="924"/>
    </row>
    <row r="379" spans="3:8" ht="21.75" customHeight="1">
      <c r="C379" s="658">
        <f t="shared" ca="1" si="5"/>
        <v>46030</v>
      </c>
      <c r="D379" s="643"/>
      <c r="E379" s="644"/>
      <c r="F379" s="644"/>
      <c r="G379" s="645"/>
      <c r="H379" s="924"/>
    </row>
    <row r="380" spans="3:8" ht="21.75" customHeight="1">
      <c r="C380" s="658">
        <f t="shared" ca="1" si="5"/>
        <v>46031</v>
      </c>
      <c r="D380" s="643"/>
      <c r="E380" s="644"/>
      <c r="F380" s="644"/>
      <c r="G380" s="645"/>
      <c r="H380" s="924"/>
    </row>
    <row r="381" spans="3:8" ht="21.75" customHeight="1">
      <c r="C381" s="658">
        <f t="shared" ca="1" si="5"/>
        <v>46032</v>
      </c>
      <c r="D381" s="643"/>
      <c r="E381" s="644"/>
      <c r="F381" s="644"/>
      <c r="G381" s="645"/>
      <c r="H381" s="924"/>
    </row>
    <row r="382" spans="3:8" ht="21.75" customHeight="1">
      <c r="C382" s="658">
        <f t="shared" ca="1" si="5"/>
        <v>46033</v>
      </c>
      <c r="D382" s="643"/>
      <c r="E382" s="644"/>
      <c r="F382" s="644"/>
      <c r="G382" s="645"/>
      <c r="H382" s="924"/>
    </row>
    <row r="383" spans="3:8" ht="21.75" customHeight="1">
      <c r="C383" s="658">
        <f t="shared" ca="1" si="5"/>
        <v>46034</v>
      </c>
      <c r="D383" s="643"/>
      <c r="E383" s="644"/>
      <c r="F383" s="644"/>
      <c r="G383" s="645"/>
      <c r="H383" s="924"/>
    </row>
    <row r="384" spans="3:8" ht="21.75" customHeight="1">
      <c r="C384" s="658">
        <f t="shared" ca="1" si="5"/>
        <v>46035</v>
      </c>
      <c r="D384" s="643"/>
      <c r="E384" s="644"/>
      <c r="F384" s="644"/>
      <c r="G384" s="645"/>
      <c r="H384" s="924"/>
    </row>
    <row r="385" spans="3:8" ht="21.75" customHeight="1">
      <c r="C385" s="658">
        <f t="shared" ca="1" si="5"/>
        <v>46036</v>
      </c>
      <c r="D385" s="643"/>
      <c r="E385" s="644"/>
      <c r="F385" s="644"/>
      <c r="G385" s="645"/>
      <c r="H385" s="924"/>
    </row>
    <row r="386" spans="3:8" ht="21.75" customHeight="1">
      <c r="C386" s="658">
        <f t="shared" ca="1" si="5"/>
        <v>46037</v>
      </c>
      <c r="D386" s="643"/>
      <c r="E386" s="644"/>
      <c r="F386" s="644"/>
      <c r="G386" s="645"/>
      <c r="H386" s="924"/>
    </row>
    <row r="387" spans="3:8" ht="21.75" customHeight="1">
      <c r="C387" s="658">
        <f t="shared" ca="1" si="5"/>
        <v>46038</v>
      </c>
      <c r="D387" s="643"/>
      <c r="E387" s="644"/>
      <c r="F387" s="644"/>
      <c r="G387" s="645"/>
      <c r="H387" s="924"/>
    </row>
    <row r="388" spans="3:8" ht="21.75" customHeight="1">
      <c r="C388" s="658">
        <f t="shared" ca="1" si="5"/>
        <v>46039</v>
      </c>
      <c r="D388" s="643"/>
      <c r="E388" s="644"/>
      <c r="F388" s="644"/>
      <c r="G388" s="645"/>
      <c r="H388" s="924"/>
    </row>
    <row r="389" spans="3:8" ht="21.75" customHeight="1">
      <c r="C389" s="658">
        <f t="shared" ca="1" si="5"/>
        <v>46040</v>
      </c>
      <c r="D389" s="643"/>
      <c r="E389" s="644"/>
      <c r="F389" s="644"/>
      <c r="G389" s="645"/>
      <c r="H389" s="924"/>
    </row>
    <row r="390" spans="3:8" ht="21.75" customHeight="1">
      <c r="C390" s="658">
        <f t="shared" ca="1" si="5"/>
        <v>46041</v>
      </c>
      <c r="D390" s="643"/>
      <c r="E390" s="644"/>
      <c r="F390" s="644"/>
      <c r="G390" s="645"/>
      <c r="H390" s="924"/>
    </row>
    <row r="391" spans="3:8" ht="21.75" customHeight="1">
      <c r="C391" s="658">
        <f t="shared" ca="1" si="5"/>
        <v>46042</v>
      </c>
      <c r="D391" s="643"/>
      <c r="E391" s="644"/>
      <c r="F391" s="644"/>
      <c r="G391" s="645"/>
      <c r="H391" s="924"/>
    </row>
    <row r="392" spans="3:8" ht="21.75" customHeight="1">
      <c r="C392" s="658">
        <f t="shared" ref="C392:C455" ca="1" si="6">C391+1</f>
        <v>46043</v>
      </c>
      <c r="D392" s="643"/>
      <c r="E392" s="644"/>
      <c r="F392" s="644"/>
      <c r="G392" s="645"/>
      <c r="H392" s="924"/>
    </row>
    <row r="393" spans="3:8" ht="21.75" customHeight="1">
      <c r="C393" s="658">
        <f t="shared" ca="1" si="6"/>
        <v>46044</v>
      </c>
      <c r="D393" s="643"/>
      <c r="E393" s="644"/>
      <c r="F393" s="644"/>
      <c r="G393" s="645"/>
      <c r="H393" s="924"/>
    </row>
    <row r="394" spans="3:8" ht="21.75" customHeight="1">
      <c r="C394" s="658">
        <f t="shared" ca="1" si="6"/>
        <v>46045</v>
      </c>
      <c r="D394" s="643"/>
      <c r="E394" s="644"/>
      <c r="F394" s="644"/>
      <c r="G394" s="645"/>
      <c r="H394" s="924"/>
    </row>
    <row r="395" spans="3:8" ht="21.75" customHeight="1">
      <c r="C395" s="658">
        <f t="shared" ca="1" si="6"/>
        <v>46046</v>
      </c>
      <c r="D395" s="643"/>
      <c r="E395" s="644"/>
      <c r="F395" s="644"/>
      <c r="G395" s="645"/>
      <c r="H395" s="924"/>
    </row>
    <row r="396" spans="3:8" ht="21.75" customHeight="1">
      <c r="C396" s="658">
        <f t="shared" ca="1" si="6"/>
        <v>46047</v>
      </c>
      <c r="D396" s="643"/>
      <c r="E396" s="644"/>
      <c r="F396" s="644"/>
      <c r="G396" s="645"/>
      <c r="H396" s="924"/>
    </row>
    <row r="397" spans="3:8" ht="21.75" customHeight="1">
      <c r="C397" s="658">
        <f t="shared" ca="1" si="6"/>
        <v>46048</v>
      </c>
      <c r="D397" s="643"/>
      <c r="E397" s="644"/>
      <c r="F397" s="644"/>
      <c r="G397" s="645"/>
      <c r="H397" s="924"/>
    </row>
    <row r="398" spans="3:8" ht="21.75" customHeight="1">
      <c r="C398" s="658">
        <f t="shared" ca="1" si="6"/>
        <v>46049</v>
      </c>
      <c r="D398" s="643"/>
      <c r="E398" s="644"/>
      <c r="F398" s="644"/>
      <c r="G398" s="645"/>
      <c r="H398" s="924"/>
    </row>
    <row r="399" spans="3:8" ht="21.75" customHeight="1">
      <c r="C399" s="658">
        <f t="shared" ca="1" si="6"/>
        <v>46050</v>
      </c>
      <c r="D399" s="643"/>
      <c r="E399" s="644"/>
      <c r="F399" s="644"/>
      <c r="G399" s="645"/>
      <c r="H399" s="924"/>
    </row>
    <row r="400" spans="3:8" ht="21.75" customHeight="1">
      <c r="C400" s="658">
        <f t="shared" ca="1" si="6"/>
        <v>46051</v>
      </c>
      <c r="D400" s="643"/>
      <c r="E400" s="644"/>
      <c r="F400" s="644"/>
      <c r="G400" s="645"/>
      <c r="H400" s="924"/>
    </row>
    <row r="401" spans="3:8" ht="21.75" customHeight="1">
      <c r="C401" s="658">
        <f t="shared" ca="1" si="6"/>
        <v>46052</v>
      </c>
      <c r="D401" s="643"/>
      <c r="E401" s="644"/>
      <c r="F401" s="644"/>
      <c r="G401" s="645"/>
      <c r="H401" s="924"/>
    </row>
    <row r="402" spans="3:8" ht="21.75" customHeight="1">
      <c r="C402" s="658">
        <f t="shared" ca="1" si="6"/>
        <v>46053</v>
      </c>
      <c r="D402" s="643"/>
      <c r="E402" s="644"/>
      <c r="F402" s="644"/>
      <c r="G402" s="645"/>
      <c r="H402" s="924"/>
    </row>
    <row r="403" spans="3:8" ht="21.75" customHeight="1">
      <c r="C403" s="658">
        <f t="shared" ca="1" si="6"/>
        <v>46054</v>
      </c>
      <c r="D403" s="643"/>
      <c r="E403" s="644"/>
      <c r="F403" s="644"/>
      <c r="G403" s="645"/>
      <c r="H403" s="924"/>
    </row>
    <row r="404" spans="3:8" ht="21.75" customHeight="1">
      <c r="C404" s="658">
        <f t="shared" ca="1" si="6"/>
        <v>46055</v>
      </c>
      <c r="D404" s="643"/>
      <c r="E404" s="644"/>
      <c r="F404" s="644"/>
      <c r="G404" s="645"/>
      <c r="H404" s="924"/>
    </row>
    <row r="405" spans="3:8" ht="21.75" customHeight="1">
      <c r="C405" s="658">
        <f t="shared" ca="1" si="6"/>
        <v>46056</v>
      </c>
      <c r="D405" s="643"/>
      <c r="E405" s="644"/>
      <c r="F405" s="644"/>
      <c r="G405" s="645"/>
      <c r="H405" s="924"/>
    </row>
    <row r="406" spans="3:8" ht="21.75" customHeight="1">
      <c r="C406" s="658">
        <f t="shared" ca="1" si="6"/>
        <v>46057</v>
      </c>
      <c r="D406" s="643"/>
      <c r="E406" s="644"/>
      <c r="F406" s="644"/>
      <c r="G406" s="645"/>
      <c r="H406" s="924"/>
    </row>
    <row r="407" spans="3:8" ht="21.75" customHeight="1">
      <c r="C407" s="658">
        <f t="shared" ca="1" si="6"/>
        <v>46058</v>
      </c>
      <c r="D407" s="643"/>
      <c r="E407" s="644"/>
      <c r="F407" s="644"/>
      <c r="G407" s="645"/>
      <c r="H407" s="924"/>
    </row>
    <row r="408" spans="3:8" ht="21.75" customHeight="1">
      <c r="C408" s="658">
        <f t="shared" ca="1" si="6"/>
        <v>46059</v>
      </c>
      <c r="D408" s="643"/>
      <c r="E408" s="644"/>
      <c r="F408" s="644"/>
      <c r="G408" s="645"/>
      <c r="H408" s="924"/>
    </row>
    <row r="409" spans="3:8" ht="21.75" customHeight="1">
      <c r="C409" s="658">
        <f t="shared" ca="1" si="6"/>
        <v>46060</v>
      </c>
      <c r="D409" s="643"/>
      <c r="E409" s="644"/>
      <c r="F409" s="644"/>
      <c r="G409" s="645"/>
      <c r="H409" s="924"/>
    </row>
    <row r="410" spans="3:8" ht="21.75" customHeight="1">
      <c r="C410" s="658">
        <f t="shared" ca="1" si="6"/>
        <v>46061</v>
      </c>
      <c r="D410" s="643"/>
      <c r="E410" s="644"/>
      <c r="F410" s="644"/>
      <c r="G410" s="645"/>
      <c r="H410" s="924"/>
    </row>
    <row r="411" spans="3:8" ht="21.75" customHeight="1">
      <c r="C411" s="658">
        <f t="shared" ca="1" si="6"/>
        <v>46062</v>
      </c>
      <c r="D411" s="643"/>
      <c r="E411" s="644"/>
      <c r="F411" s="644"/>
      <c r="G411" s="645"/>
      <c r="H411" s="924"/>
    </row>
    <row r="412" spans="3:8" ht="21.75" customHeight="1">
      <c r="C412" s="658">
        <f t="shared" ca="1" si="6"/>
        <v>46063</v>
      </c>
      <c r="D412" s="643"/>
      <c r="E412" s="644"/>
      <c r="F412" s="644"/>
      <c r="G412" s="645"/>
      <c r="H412" s="924"/>
    </row>
    <row r="413" spans="3:8" ht="21.75" customHeight="1">
      <c r="C413" s="658">
        <f t="shared" ca="1" si="6"/>
        <v>46064</v>
      </c>
      <c r="D413" s="643"/>
      <c r="E413" s="644"/>
      <c r="F413" s="644"/>
      <c r="G413" s="645"/>
      <c r="H413" s="924"/>
    </row>
    <row r="414" spans="3:8" ht="21.75" customHeight="1">
      <c r="C414" s="658">
        <f t="shared" ca="1" si="6"/>
        <v>46065</v>
      </c>
      <c r="D414" s="643"/>
      <c r="E414" s="644"/>
      <c r="F414" s="644"/>
      <c r="G414" s="645"/>
      <c r="H414" s="924"/>
    </row>
    <row r="415" spans="3:8" ht="21.75" customHeight="1">
      <c r="C415" s="658">
        <f t="shared" ca="1" si="6"/>
        <v>46066</v>
      </c>
      <c r="D415" s="643"/>
      <c r="E415" s="644"/>
      <c r="F415" s="644"/>
      <c r="G415" s="645"/>
      <c r="H415" s="924"/>
    </row>
    <row r="416" spans="3:8" ht="21.75" customHeight="1">
      <c r="C416" s="658">
        <f t="shared" ca="1" si="6"/>
        <v>46067</v>
      </c>
      <c r="D416" s="643"/>
      <c r="E416" s="644"/>
      <c r="F416" s="644"/>
      <c r="G416" s="645"/>
      <c r="H416" s="924"/>
    </row>
    <row r="417" spans="3:8" ht="21.75" customHeight="1">
      <c r="C417" s="658">
        <f t="shared" ca="1" si="6"/>
        <v>46068</v>
      </c>
      <c r="D417" s="643"/>
      <c r="E417" s="644"/>
      <c r="F417" s="644"/>
      <c r="G417" s="645"/>
      <c r="H417" s="924"/>
    </row>
    <row r="418" spans="3:8" ht="21.75" customHeight="1">
      <c r="C418" s="658">
        <f t="shared" ca="1" si="6"/>
        <v>46069</v>
      </c>
      <c r="D418" s="643"/>
      <c r="E418" s="644"/>
      <c r="F418" s="644"/>
      <c r="G418" s="645"/>
      <c r="H418" s="924"/>
    </row>
    <row r="419" spans="3:8" ht="21.75" customHeight="1">
      <c r="C419" s="658">
        <f t="shared" ca="1" si="6"/>
        <v>46070</v>
      </c>
      <c r="D419" s="643"/>
      <c r="E419" s="644"/>
      <c r="F419" s="644"/>
      <c r="G419" s="645"/>
      <c r="H419" s="924"/>
    </row>
    <row r="420" spans="3:8" ht="21.75" customHeight="1">
      <c r="C420" s="658">
        <f t="shared" ca="1" si="6"/>
        <v>46071</v>
      </c>
      <c r="D420" s="643"/>
      <c r="E420" s="644"/>
      <c r="F420" s="644"/>
      <c r="G420" s="645"/>
      <c r="H420" s="924"/>
    </row>
    <row r="421" spans="3:8" ht="21.75" customHeight="1">
      <c r="C421" s="658">
        <f t="shared" ca="1" si="6"/>
        <v>46072</v>
      </c>
      <c r="D421" s="643"/>
      <c r="E421" s="644"/>
      <c r="F421" s="644"/>
      <c r="G421" s="645"/>
      <c r="H421" s="924"/>
    </row>
    <row r="422" spans="3:8" ht="21.75" customHeight="1">
      <c r="C422" s="658">
        <f t="shared" ca="1" si="6"/>
        <v>46073</v>
      </c>
      <c r="D422" s="643"/>
      <c r="E422" s="644"/>
      <c r="F422" s="644"/>
      <c r="G422" s="645"/>
      <c r="H422" s="924"/>
    </row>
    <row r="423" spans="3:8" ht="21.75" customHeight="1">
      <c r="C423" s="658">
        <f t="shared" ca="1" si="6"/>
        <v>46074</v>
      </c>
      <c r="D423" s="643"/>
      <c r="E423" s="644"/>
      <c r="F423" s="644"/>
      <c r="G423" s="645"/>
      <c r="H423" s="924"/>
    </row>
    <row r="424" spans="3:8" ht="21.75" customHeight="1">
      <c r="C424" s="658">
        <f t="shared" ca="1" si="6"/>
        <v>46075</v>
      </c>
      <c r="D424" s="643"/>
      <c r="E424" s="644"/>
      <c r="F424" s="644"/>
      <c r="G424" s="645"/>
      <c r="H424" s="924"/>
    </row>
    <row r="425" spans="3:8" ht="21.75" customHeight="1">
      <c r="C425" s="658">
        <f t="shared" ca="1" si="6"/>
        <v>46076</v>
      </c>
      <c r="D425" s="643"/>
      <c r="E425" s="644"/>
      <c r="F425" s="644"/>
      <c r="G425" s="645"/>
      <c r="H425" s="924"/>
    </row>
    <row r="426" spans="3:8" ht="21.75" customHeight="1">
      <c r="C426" s="658">
        <f t="shared" ca="1" si="6"/>
        <v>46077</v>
      </c>
      <c r="D426" s="643"/>
      <c r="E426" s="644"/>
      <c r="F426" s="644"/>
      <c r="G426" s="645"/>
      <c r="H426" s="924"/>
    </row>
    <row r="427" spans="3:8" ht="21.75" customHeight="1">
      <c r="C427" s="658">
        <f t="shared" ca="1" si="6"/>
        <v>46078</v>
      </c>
      <c r="D427" s="643"/>
      <c r="E427" s="644"/>
      <c r="F427" s="644"/>
      <c r="G427" s="645"/>
      <c r="H427" s="924"/>
    </row>
    <row r="428" spans="3:8" ht="21.75" customHeight="1">
      <c r="C428" s="658">
        <f t="shared" ca="1" si="6"/>
        <v>46079</v>
      </c>
      <c r="D428" s="643"/>
      <c r="E428" s="644"/>
      <c r="F428" s="644"/>
      <c r="G428" s="645"/>
      <c r="H428" s="924"/>
    </row>
    <row r="429" spans="3:8" ht="21.75" customHeight="1">
      <c r="C429" s="658">
        <f t="shared" ca="1" si="6"/>
        <v>46080</v>
      </c>
      <c r="D429" s="643"/>
      <c r="E429" s="644"/>
      <c r="F429" s="644"/>
      <c r="G429" s="645"/>
      <c r="H429" s="924"/>
    </row>
    <row r="430" spans="3:8" ht="21.75" customHeight="1">
      <c r="C430" s="658">
        <f t="shared" ca="1" si="6"/>
        <v>46081</v>
      </c>
      <c r="D430" s="643"/>
      <c r="E430" s="644"/>
      <c r="F430" s="644"/>
      <c r="G430" s="645"/>
      <c r="H430" s="924"/>
    </row>
    <row r="431" spans="3:8" ht="21.75" customHeight="1">
      <c r="C431" s="658">
        <f t="shared" ca="1" si="6"/>
        <v>46082</v>
      </c>
      <c r="D431" s="643"/>
      <c r="E431" s="644"/>
      <c r="F431" s="644"/>
      <c r="G431" s="645"/>
      <c r="H431" s="924"/>
    </row>
    <row r="432" spans="3:8" ht="21.75" customHeight="1">
      <c r="C432" s="658">
        <f t="shared" ca="1" si="6"/>
        <v>46083</v>
      </c>
      <c r="D432" s="643"/>
      <c r="E432" s="644"/>
      <c r="F432" s="644"/>
      <c r="G432" s="645"/>
      <c r="H432" s="924"/>
    </row>
    <row r="433" spans="3:8" ht="21.75" customHeight="1">
      <c r="C433" s="658">
        <f t="shared" ca="1" si="6"/>
        <v>46084</v>
      </c>
      <c r="D433" s="643"/>
      <c r="E433" s="644"/>
      <c r="F433" s="644"/>
      <c r="G433" s="645"/>
      <c r="H433" s="924"/>
    </row>
    <row r="434" spans="3:8" ht="21.75" customHeight="1">
      <c r="C434" s="658">
        <f t="shared" ca="1" si="6"/>
        <v>46085</v>
      </c>
      <c r="D434" s="643"/>
      <c r="E434" s="644"/>
      <c r="F434" s="644"/>
      <c r="G434" s="645"/>
      <c r="H434" s="924"/>
    </row>
    <row r="435" spans="3:8" ht="21.75" customHeight="1">
      <c r="C435" s="658">
        <f t="shared" ca="1" si="6"/>
        <v>46086</v>
      </c>
      <c r="D435" s="643"/>
      <c r="E435" s="644"/>
      <c r="F435" s="644"/>
      <c r="G435" s="645"/>
      <c r="H435" s="924"/>
    </row>
    <row r="436" spans="3:8" ht="21.75" customHeight="1">
      <c r="C436" s="658">
        <f t="shared" ca="1" si="6"/>
        <v>46087</v>
      </c>
      <c r="D436" s="643"/>
      <c r="E436" s="644"/>
      <c r="F436" s="644"/>
      <c r="G436" s="645"/>
      <c r="H436" s="924"/>
    </row>
    <row r="437" spans="3:8" ht="21.75" customHeight="1">
      <c r="C437" s="658">
        <f t="shared" ca="1" si="6"/>
        <v>46088</v>
      </c>
      <c r="D437" s="643"/>
      <c r="E437" s="644"/>
      <c r="F437" s="644"/>
      <c r="G437" s="645"/>
      <c r="H437" s="924"/>
    </row>
    <row r="438" spans="3:8" ht="21.75" customHeight="1">
      <c r="C438" s="658">
        <f t="shared" ca="1" si="6"/>
        <v>46089</v>
      </c>
      <c r="D438" s="643"/>
      <c r="E438" s="644"/>
      <c r="F438" s="644"/>
      <c r="G438" s="645"/>
      <c r="H438" s="924"/>
    </row>
    <row r="439" spans="3:8" ht="21.75" customHeight="1">
      <c r="C439" s="658">
        <f t="shared" ca="1" si="6"/>
        <v>46090</v>
      </c>
      <c r="D439" s="643"/>
      <c r="E439" s="644"/>
      <c r="F439" s="644"/>
      <c r="G439" s="645"/>
      <c r="H439" s="924"/>
    </row>
    <row r="440" spans="3:8" ht="21.75" customHeight="1">
      <c r="C440" s="658">
        <f t="shared" ca="1" si="6"/>
        <v>46091</v>
      </c>
      <c r="D440" s="643"/>
      <c r="E440" s="644"/>
      <c r="F440" s="644"/>
      <c r="G440" s="645"/>
      <c r="H440" s="924"/>
    </row>
    <row r="441" spans="3:8" ht="21.75" customHeight="1">
      <c r="C441" s="658">
        <f t="shared" ca="1" si="6"/>
        <v>46092</v>
      </c>
      <c r="D441" s="643"/>
      <c r="E441" s="644"/>
      <c r="F441" s="644"/>
      <c r="G441" s="645"/>
      <c r="H441" s="924"/>
    </row>
    <row r="442" spans="3:8" ht="21.75" customHeight="1">
      <c r="C442" s="658">
        <f t="shared" ca="1" si="6"/>
        <v>46093</v>
      </c>
      <c r="D442" s="643"/>
      <c r="E442" s="644"/>
      <c r="F442" s="644"/>
      <c r="G442" s="645"/>
      <c r="H442" s="924"/>
    </row>
    <row r="443" spans="3:8" ht="21.75" customHeight="1">
      <c r="C443" s="658">
        <f t="shared" ca="1" si="6"/>
        <v>46094</v>
      </c>
      <c r="D443" s="643"/>
      <c r="E443" s="644"/>
      <c r="F443" s="644"/>
      <c r="G443" s="645"/>
      <c r="H443" s="924"/>
    </row>
    <row r="444" spans="3:8" ht="21.75" customHeight="1">
      <c r="C444" s="658">
        <f t="shared" ca="1" si="6"/>
        <v>46095</v>
      </c>
      <c r="D444" s="643"/>
      <c r="E444" s="644"/>
      <c r="F444" s="644"/>
      <c r="G444" s="645"/>
      <c r="H444" s="924"/>
    </row>
    <row r="445" spans="3:8" ht="21.75" customHeight="1">
      <c r="C445" s="658">
        <f t="shared" ca="1" si="6"/>
        <v>46096</v>
      </c>
      <c r="D445" s="643"/>
      <c r="E445" s="644"/>
      <c r="F445" s="644"/>
      <c r="G445" s="645"/>
      <c r="H445" s="924"/>
    </row>
    <row r="446" spans="3:8" ht="21.75" customHeight="1">
      <c r="C446" s="658">
        <f t="shared" ca="1" si="6"/>
        <v>46097</v>
      </c>
      <c r="D446" s="643"/>
      <c r="E446" s="644"/>
      <c r="F446" s="644"/>
      <c r="G446" s="645"/>
      <c r="H446" s="924"/>
    </row>
    <row r="447" spans="3:8" ht="21.75" customHeight="1">
      <c r="C447" s="658">
        <f t="shared" ca="1" si="6"/>
        <v>46098</v>
      </c>
      <c r="D447" s="643"/>
      <c r="E447" s="644"/>
      <c r="F447" s="644"/>
      <c r="G447" s="645"/>
      <c r="H447" s="924"/>
    </row>
    <row r="448" spans="3:8" ht="21.75" customHeight="1">
      <c r="C448" s="658">
        <f t="shared" ca="1" si="6"/>
        <v>46099</v>
      </c>
      <c r="D448" s="643"/>
      <c r="E448" s="644"/>
      <c r="F448" s="644"/>
      <c r="G448" s="645"/>
      <c r="H448" s="924"/>
    </row>
    <row r="449" spans="3:8" ht="21.75" customHeight="1">
      <c r="C449" s="658">
        <f t="shared" ca="1" si="6"/>
        <v>46100</v>
      </c>
      <c r="D449" s="643"/>
      <c r="E449" s="644"/>
      <c r="F449" s="644"/>
      <c r="G449" s="645"/>
      <c r="H449" s="924"/>
    </row>
    <row r="450" spans="3:8" ht="21.75" customHeight="1">
      <c r="C450" s="658">
        <f t="shared" ca="1" si="6"/>
        <v>46101</v>
      </c>
      <c r="D450" s="643"/>
      <c r="E450" s="644"/>
      <c r="F450" s="644"/>
      <c r="G450" s="645"/>
      <c r="H450" s="924"/>
    </row>
    <row r="451" spans="3:8" ht="21.75" customHeight="1">
      <c r="C451" s="658">
        <f t="shared" ca="1" si="6"/>
        <v>46102</v>
      </c>
      <c r="D451" s="643"/>
      <c r="E451" s="644"/>
      <c r="F451" s="644"/>
      <c r="G451" s="645"/>
      <c r="H451" s="924"/>
    </row>
    <row r="452" spans="3:8" ht="21.75" customHeight="1">
      <c r="C452" s="658">
        <f t="shared" ca="1" si="6"/>
        <v>46103</v>
      </c>
      <c r="D452" s="643"/>
      <c r="E452" s="644"/>
      <c r="F452" s="644"/>
      <c r="G452" s="645"/>
      <c r="H452" s="924"/>
    </row>
    <row r="453" spans="3:8" ht="21.75" customHeight="1">
      <c r="C453" s="658">
        <f t="shared" ca="1" si="6"/>
        <v>46104</v>
      </c>
      <c r="D453" s="643"/>
      <c r="E453" s="644"/>
      <c r="F453" s="644"/>
      <c r="G453" s="645"/>
      <c r="H453" s="924"/>
    </row>
    <row r="454" spans="3:8" ht="21.75" customHeight="1">
      <c r="C454" s="658">
        <f t="shared" ca="1" si="6"/>
        <v>46105</v>
      </c>
      <c r="D454" s="643"/>
      <c r="E454" s="644"/>
      <c r="F454" s="644"/>
      <c r="G454" s="645"/>
      <c r="H454" s="924"/>
    </row>
    <row r="455" spans="3:8" ht="21.75" customHeight="1">
      <c r="C455" s="658">
        <f t="shared" ca="1" si="6"/>
        <v>46106</v>
      </c>
      <c r="D455" s="643"/>
      <c r="E455" s="644"/>
      <c r="F455" s="644"/>
      <c r="G455" s="645"/>
      <c r="H455" s="924"/>
    </row>
    <row r="456" spans="3:8" ht="21.75" customHeight="1">
      <c r="C456" s="658">
        <f t="shared" ref="C456:C519" ca="1" si="7">C455+1</f>
        <v>46107</v>
      </c>
      <c r="D456" s="643"/>
      <c r="E456" s="644"/>
      <c r="F456" s="644"/>
      <c r="G456" s="645"/>
      <c r="H456" s="924"/>
    </row>
    <row r="457" spans="3:8" ht="21.75" customHeight="1">
      <c r="C457" s="658">
        <f t="shared" ca="1" si="7"/>
        <v>46108</v>
      </c>
      <c r="D457" s="643"/>
      <c r="E457" s="644"/>
      <c r="F457" s="644"/>
      <c r="G457" s="645"/>
      <c r="H457" s="924"/>
    </row>
    <row r="458" spans="3:8" ht="21.75" customHeight="1">
      <c r="C458" s="658">
        <f t="shared" ca="1" si="7"/>
        <v>46109</v>
      </c>
      <c r="D458" s="643"/>
      <c r="E458" s="644"/>
      <c r="F458" s="644"/>
      <c r="G458" s="645"/>
      <c r="H458" s="924"/>
    </row>
    <row r="459" spans="3:8" ht="21.75" customHeight="1">
      <c r="C459" s="658">
        <f t="shared" ca="1" si="7"/>
        <v>46110</v>
      </c>
      <c r="D459" s="643"/>
      <c r="E459" s="644"/>
      <c r="F459" s="644"/>
      <c r="G459" s="645"/>
      <c r="H459" s="924"/>
    </row>
    <row r="460" spans="3:8" ht="21.75" customHeight="1">
      <c r="C460" s="658">
        <f t="shared" ca="1" si="7"/>
        <v>46111</v>
      </c>
      <c r="D460" s="643"/>
      <c r="E460" s="644"/>
      <c r="F460" s="644"/>
      <c r="G460" s="645"/>
      <c r="H460" s="924"/>
    </row>
    <row r="461" spans="3:8" ht="21.75" customHeight="1">
      <c r="C461" s="658">
        <f t="shared" ca="1" si="7"/>
        <v>46112</v>
      </c>
      <c r="D461" s="643"/>
      <c r="E461" s="644"/>
      <c r="F461" s="644"/>
      <c r="G461" s="645"/>
      <c r="H461" s="924"/>
    </row>
    <row r="462" spans="3:8" ht="21.75" customHeight="1">
      <c r="C462" s="658">
        <f t="shared" ca="1" si="7"/>
        <v>46113</v>
      </c>
      <c r="D462" s="643"/>
      <c r="E462" s="644"/>
      <c r="F462" s="644"/>
      <c r="G462" s="645"/>
      <c r="H462" s="924"/>
    </row>
    <row r="463" spans="3:8" ht="21.75" customHeight="1">
      <c r="C463" s="658">
        <f t="shared" ca="1" si="7"/>
        <v>46114</v>
      </c>
      <c r="D463" s="643"/>
      <c r="E463" s="644"/>
      <c r="F463" s="644"/>
      <c r="G463" s="645"/>
      <c r="H463" s="924"/>
    </row>
    <row r="464" spans="3:8" ht="21.75" customHeight="1">
      <c r="C464" s="658">
        <f t="shared" ca="1" si="7"/>
        <v>46115</v>
      </c>
      <c r="D464" s="643"/>
      <c r="E464" s="644"/>
      <c r="F464" s="644"/>
      <c r="G464" s="645"/>
      <c r="H464" s="924"/>
    </row>
    <row r="465" spans="3:8" ht="21.75" customHeight="1">
      <c r="C465" s="658">
        <f t="shared" ca="1" si="7"/>
        <v>46116</v>
      </c>
      <c r="D465" s="643"/>
      <c r="E465" s="644"/>
      <c r="F465" s="644"/>
      <c r="G465" s="645"/>
      <c r="H465" s="924"/>
    </row>
    <row r="466" spans="3:8" ht="21.75" customHeight="1">
      <c r="C466" s="658">
        <f t="shared" ca="1" si="7"/>
        <v>46117</v>
      </c>
      <c r="D466" s="643"/>
      <c r="E466" s="644"/>
      <c r="F466" s="644"/>
      <c r="G466" s="645"/>
      <c r="H466" s="924"/>
    </row>
    <row r="467" spans="3:8" ht="21.75" customHeight="1">
      <c r="C467" s="658">
        <f t="shared" ca="1" si="7"/>
        <v>46118</v>
      </c>
      <c r="D467" s="643"/>
      <c r="E467" s="644"/>
      <c r="F467" s="644"/>
      <c r="G467" s="645"/>
      <c r="H467" s="924"/>
    </row>
    <row r="468" spans="3:8" ht="21.75" customHeight="1">
      <c r="C468" s="658">
        <f t="shared" ca="1" si="7"/>
        <v>46119</v>
      </c>
      <c r="D468" s="643"/>
      <c r="E468" s="644"/>
      <c r="F468" s="644"/>
      <c r="G468" s="645"/>
      <c r="H468" s="924"/>
    </row>
    <row r="469" spans="3:8" ht="21.75" customHeight="1">
      <c r="C469" s="658">
        <f t="shared" ca="1" si="7"/>
        <v>46120</v>
      </c>
      <c r="D469" s="643"/>
      <c r="E469" s="644"/>
      <c r="F469" s="644"/>
      <c r="G469" s="645"/>
      <c r="H469" s="924"/>
    </row>
    <row r="470" spans="3:8" ht="21.75" customHeight="1">
      <c r="C470" s="658">
        <f t="shared" ca="1" si="7"/>
        <v>46121</v>
      </c>
      <c r="D470" s="643"/>
      <c r="E470" s="644"/>
      <c r="F470" s="644"/>
      <c r="G470" s="645"/>
      <c r="H470" s="924"/>
    </row>
    <row r="471" spans="3:8" ht="21.75" customHeight="1">
      <c r="C471" s="658">
        <f t="shared" ca="1" si="7"/>
        <v>46122</v>
      </c>
      <c r="D471" s="643"/>
      <c r="E471" s="644"/>
      <c r="F471" s="644"/>
      <c r="G471" s="645"/>
      <c r="H471" s="924"/>
    </row>
    <row r="472" spans="3:8" ht="21.75" customHeight="1">
      <c r="C472" s="658">
        <f t="shared" ca="1" si="7"/>
        <v>46123</v>
      </c>
      <c r="D472" s="643"/>
      <c r="E472" s="644"/>
      <c r="F472" s="644"/>
      <c r="G472" s="645"/>
      <c r="H472" s="924"/>
    </row>
    <row r="473" spans="3:8" ht="21.75" customHeight="1">
      <c r="C473" s="658">
        <f t="shared" ca="1" si="7"/>
        <v>46124</v>
      </c>
      <c r="D473" s="643"/>
      <c r="E473" s="644"/>
      <c r="F473" s="644"/>
      <c r="G473" s="645"/>
      <c r="H473" s="924"/>
    </row>
    <row r="474" spans="3:8" ht="21.75" customHeight="1">
      <c r="C474" s="658">
        <f t="shared" ca="1" si="7"/>
        <v>46125</v>
      </c>
      <c r="D474" s="643"/>
      <c r="E474" s="644"/>
      <c r="F474" s="644"/>
      <c r="G474" s="645"/>
      <c r="H474" s="924"/>
    </row>
    <row r="475" spans="3:8" ht="21.75" customHeight="1">
      <c r="C475" s="658">
        <f t="shared" ca="1" si="7"/>
        <v>46126</v>
      </c>
      <c r="D475" s="643"/>
      <c r="E475" s="644"/>
      <c r="F475" s="644"/>
      <c r="G475" s="645"/>
      <c r="H475" s="924"/>
    </row>
    <row r="476" spans="3:8" ht="21.75" customHeight="1">
      <c r="C476" s="658">
        <f t="shared" ca="1" si="7"/>
        <v>46127</v>
      </c>
      <c r="D476" s="643"/>
      <c r="E476" s="644"/>
      <c r="F476" s="644"/>
      <c r="G476" s="645"/>
      <c r="H476" s="924"/>
    </row>
    <row r="477" spans="3:8" ht="21.75" customHeight="1">
      <c r="C477" s="658">
        <f t="shared" ca="1" si="7"/>
        <v>46128</v>
      </c>
      <c r="D477" s="643"/>
      <c r="E477" s="644"/>
      <c r="F477" s="644"/>
      <c r="G477" s="645"/>
      <c r="H477" s="924"/>
    </row>
    <row r="478" spans="3:8" ht="21.75" customHeight="1">
      <c r="C478" s="658">
        <f t="shared" ca="1" si="7"/>
        <v>46129</v>
      </c>
      <c r="D478" s="643"/>
      <c r="E478" s="644"/>
      <c r="F478" s="644"/>
      <c r="G478" s="645"/>
      <c r="H478" s="924"/>
    </row>
    <row r="479" spans="3:8" ht="21.75" customHeight="1">
      <c r="C479" s="658">
        <f t="shared" ca="1" si="7"/>
        <v>46130</v>
      </c>
      <c r="D479" s="643"/>
      <c r="E479" s="644"/>
      <c r="F479" s="644"/>
      <c r="G479" s="645"/>
      <c r="H479" s="924"/>
    </row>
    <row r="480" spans="3:8" ht="21.75" customHeight="1">
      <c r="C480" s="658">
        <f t="shared" ca="1" si="7"/>
        <v>46131</v>
      </c>
      <c r="D480" s="643"/>
      <c r="E480" s="644"/>
      <c r="F480" s="644"/>
      <c r="G480" s="645"/>
      <c r="H480" s="924"/>
    </row>
    <row r="481" spans="3:8" ht="21.75" customHeight="1">
      <c r="C481" s="658">
        <f t="shared" ca="1" si="7"/>
        <v>46132</v>
      </c>
      <c r="D481" s="643"/>
      <c r="E481" s="644"/>
      <c r="F481" s="644"/>
      <c r="G481" s="645"/>
      <c r="H481" s="924"/>
    </row>
    <row r="482" spans="3:8" ht="21.75" customHeight="1">
      <c r="C482" s="658">
        <f t="shared" ca="1" si="7"/>
        <v>46133</v>
      </c>
      <c r="D482" s="643"/>
      <c r="E482" s="644"/>
      <c r="F482" s="644"/>
      <c r="G482" s="645"/>
      <c r="H482" s="924"/>
    </row>
    <row r="483" spans="3:8" ht="21.75" customHeight="1">
      <c r="C483" s="658">
        <f t="shared" ca="1" si="7"/>
        <v>46134</v>
      </c>
      <c r="D483" s="643"/>
      <c r="E483" s="644"/>
      <c r="F483" s="644"/>
      <c r="G483" s="645"/>
      <c r="H483" s="924"/>
    </row>
    <row r="484" spans="3:8" ht="21.75" customHeight="1">
      <c r="C484" s="658">
        <f t="shared" ca="1" si="7"/>
        <v>46135</v>
      </c>
      <c r="D484" s="643"/>
      <c r="E484" s="644"/>
      <c r="F484" s="644"/>
      <c r="G484" s="645"/>
      <c r="H484" s="924"/>
    </row>
    <row r="485" spans="3:8" ht="21.75" customHeight="1">
      <c r="C485" s="658">
        <f t="shared" ca="1" si="7"/>
        <v>46136</v>
      </c>
      <c r="D485" s="643"/>
      <c r="E485" s="644"/>
      <c r="F485" s="644"/>
      <c r="G485" s="645"/>
      <c r="H485" s="924"/>
    </row>
    <row r="486" spans="3:8" ht="21.75" customHeight="1">
      <c r="C486" s="658">
        <f t="shared" ca="1" si="7"/>
        <v>46137</v>
      </c>
      <c r="D486" s="643"/>
      <c r="E486" s="644"/>
      <c r="F486" s="644"/>
      <c r="G486" s="645"/>
      <c r="H486" s="924"/>
    </row>
    <row r="487" spans="3:8" ht="21.75" customHeight="1">
      <c r="C487" s="658">
        <f t="shared" ca="1" si="7"/>
        <v>46138</v>
      </c>
      <c r="D487" s="643"/>
      <c r="E487" s="644"/>
      <c r="F487" s="644"/>
      <c r="G487" s="645"/>
      <c r="H487" s="924"/>
    </row>
    <row r="488" spans="3:8" ht="21.75" customHeight="1">
      <c r="C488" s="658">
        <f t="shared" ca="1" si="7"/>
        <v>46139</v>
      </c>
      <c r="D488" s="643"/>
      <c r="E488" s="644"/>
      <c r="F488" s="644"/>
      <c r="G488" s="645"/>
      <c r="H488" s="924"/>
    </row>
    <row r="489" spans="3:8" ht="21.75" customHeight="1">
      <c r="C489" s="658">
        <f t="shared" ca="1" si="7"/>
        <v>46140</v>
      </c>
      <c r="D489" s="643"/>
      <c r="E489" s="644"/>
      <c r="F489" s="644"/>
      <c r="G489" s="645"/>
      <c r="H489" s="924"/>
    </row>
    <row r="490" spans="3:8" ht="21.75" customHeight="1">
      <c r="C490" s="658">
        <f t="shared" ca="1" si="7"/>
        <v>46141</v>
      </c>
      <c r="D490" s="643"/>
      <c r="E490" s="644"/>
      <c r="F490" s="644"/>
      <c r="G490" s="645"/>
      <c r="H490" s="924"/>
    </row>
    <row r="491" spans="3:8" ht="21.75" customHeight="1">
      <c r="C491" s="658">
        <f t="shared" ca="1" si="7"/>
        <v>46142</v>
      </c>
      <c r="D491" s="643"/>
      <c r="E491" s="644"/>
      <c r="F491" s="644"/>
      <c r="G491" s="645"/>
      <c r="H491" s="924"/>
    </row>
    <row r="492" spans="3:8" ht="21.75" customHeight="1">
      <c r="C492" s="658">
        <f t="shared" ca="1" si="7"/>
        <v>46143</v>
      </c>
      <c r="D492" s="643"/>
      <c r="E492" s="644"/>
      <c r="F492" s="644"/>
      <c r="G492" s="645"/>
      <c r="H492" s="924"/>
    </row>
    <row r="493" spans="3:8" ht="21.75" customHeight="1">
      <c r="C493" s="658">
        <f t="shared" ca="1" si="7"/>
        <v>46144</v>
      </c>
      <c r="D493" s="643"/>
      <c r="E493" s="644"/>
      <c r="F493" s="644"/>
      <c r="G493" s="645"/>
      <c r="H493" s="924"/>
    </row>
    <row r="494" spans="3:8" ht="21.75" customHeight="1">
      <c r="C494" s="658">
        <f t="shared" ca="1" si="7"/>
        <v>46145</v>
      </c>
      <c r="D494" s="643"/>
      <c r="E494" s="644"/>
      <c r="F494" s="644"/>
      <c r="G494" s="645"/>
      <c r="H494" s="924"/>
    </row>
    <row r="495" spans="3:8" ht="21.75" customHeight="1">
      <c r="C495" s="658">
        <f t="shared" ca="1" si="7"/>
        <v>46146</v>
      </c>
      <c r="D495" s="643"/>
      <c r="E495" s="644"/>
      <c r="F495" s="644"/>
      <c r="G495" s="645"/>
      <c r="H495" s="924"/>
    </row>
    <row r="496" spans="3:8" ht="21.75" customHeight="1">
      <c r="C496" s="658">
        <f t="shared" ca="1" si="7"/>
        <v>46147</v>
      </c>
      <c r="D496" s="643"/>
      <c r="E496" s="644"/>
      <c r="F496" s="644"/>
      <c r="G496" s="645"/>
      <c r="H496" s="924"/>
    </row>
    <row r="497" spans="3:8" ht="21.75" customHeight="1">
      <c r="C497" s="658">
        <f t="shared" ca="1" si="7"/>
        <v>46148</v>
      </c>
      <c r="D497" s="643"/>
      <c r="E497" s="644"/>
      <c r="F497" s="644"/>
      <c r="G497" s="645"/>
      <c r="H497" s="924"/>
    </row>
    <row r="498" spans="3:8" ht="21.75" customHeight="1">
      <c r="C498" s="658">
        <f t="shared" ca="1" si="7"/>
        <v>46149</v>
      </c>
      <c r="D498" s="643"/>
      <c r="E498" s="644"/>
      <c r="F498" s="644"/>
      <c r="G498" s="645"/>
      <c r="H498" s="924"/>
    </row>
    <row r="499" spans="3:8" ht="21.75" customHeight="1">
      <c r="C499" s="658">
        <f t="shared" ca="1" si="7"/>
        <v>46150</v>
      </c>
      <c r="D499" s="643"/>
      <c r="E499" s="644"/>
      <c r="F499" s="644"/>
      <c r="G499" s="645"/>
      <c r="H499" s="924"/>
    </row>
    <row r="500" spans="3:8" ht="21.75" customHeight="1">
      <c r="C500" s="658">
        <f t="shared" ca="1" si="7"/>
        <v>46151</v>
      </c>
      <c r="D500" s="643"/>
      <c r="E500" s="644"/>
      <c r="F500" s="644"/>
      <c r="G500" s="645"/>
      <c r="H500" s="924"/>
    </row>
    <row r="501" spans="3:8" ht="21.75" customHeight="1">
      <c r="C501" s="658">
        <f t="shared" ca="1" si="7"/>
        <v>46152</v>
      </c>
      <c r="D501" s="643"/>
      <c r="E501" s="644"/>
      <c r="F501" s="644"/>
      <c r="G501" s="645"/>
      <c r="H501" s="924"/>
    </row>
    <row r="502" spans="3:8" ht="21.75" customHeight="1">
      <c r="C502" s="658">
        <f t="shared" ca="1" si="7"/>
        <v>46153</v>
      </c>
      <c r="D502" s="643"/>
      <c r="E502" s="644"/>
      <c r="F502" s="644"/>
      <c r="G502" s="645"/>
      <c r="H502" s="924"/>
    </row>
    <row r="503" spans="3:8" ht="21.75" customHeight="1">
      <c r="C503" s="658">
        <f t="shared" ca="1" si="7"/>
        <v>46154</v>
      </c>
      <c r="D503" s="643"/>
      <c r="E503" s="644"/>
      <c r="F503" s="644"/>
      <c r="G503" s="645"/>
      <c r="H503" s="924"/>
    </row>
    <row r="504" spans="3:8" ht="21.75" customHeight="1">
      <c r="C504" s="658">
        <f t="shared" ca="1" si="7"/>
        <v>46155</v>
      </c>
      <c r="D504" s="643"/>
      <c r="E504" s="644"/>
      <c r="F504" s="644"/>
      <c r="G504" s="645"/>
      <c r="H504" s="924"/>
    </row>
    <row r="505" spans="3:8" ht="21.75" customHeight="1">
      <c r="C505" s="658">
        <f t="shared" ca="1" si="7"/>
        <v>46156</v>
      </c>
      <c r="D505" s="643"/>
      <c r="E505" s="644"/>
      <c r="F505" s="644"/>
      <c r="G505" s="645"/>
      <c r="H505" s="924"/>
    </row>
    <row r="506" spans="3:8" ht="21.75" customHeight="1">
      <c r="C506" s="658">
        <f t="shared" ca="1" si="7"/>
        <v>46157</v>
      </c>
      <c r="D506" s="643"/>
      <c r="E506" s="644"/>
      <c r="F506" s="644"/>
      <c r="G506" s="645"/>
      <c r="H506" s="924"/>
    </row>
    <row r="507" spans="3:8" ht="21.75" customHeight="1">
      <c r="C507" s="658">
        <f t="shared" ca="1" si="7"/>
        <v>46158</v>
      </c>
      <c r="D507" s="643"/>
      <c r="E507" s="644"/>
      <c r="F507" s="644"/>
      <c r="G507" s="645"/>
      <c r="H507" s="924"/>
    </row>
    <row r="508" spans="3:8" ht="21.75" customHeight="1">
      <c r="C508" s="658">
        <f t="shared" ca="1" si="7"/>
        <v>46159</v>
      </c>
      <c r="D508" s="643"/>
      <c r="E508" s="644"/>
      <c r="F508" s="644"/>
      <c r="G508" s="645"/>
      <c r="H508" s="924"/>
    </row>
    <row r="509" spans="3:8" ht="21.75" customHeight="1">
      <c r="C509" s="658">
        <f t="shared" ca="1" si="7"/>
        <v>46160</v>
      </c>
      <c r="D509" s="643"/>
      <c r="E509" s="644"/>
      <c r="F509" s="644"/>
      <c r="G509" s="645"/>
      <c r="H509" s="924"/>
    </row>
    <row r="510" spans="3:8" ht="21.75" customHeight="1">
      <c r="C510" s="658">
        <f t="shared" ca="1" si="7"/>
        <v>46161</v>
      </c>
      <c r="D510" s="643"/>
      <c r="E510" s="644"/>
      <c r="F510" s="644"/>
      <c r="G510" s="645"/>
      <c r="H510" s="924"/>
    </row>
    <row r="511" spans="3:8" ht="21.75" customHeight="1">
      <c r="C511" s="658">
        <f t="shared" ca="1" si="7"/>
        <v>46162</v>
      </c>
      <c r="D511" s="643"/>
      <c r="E511" s="644"/>
      <c r="F511" s="644"/>
      <c r="G511" s="645"/>
      <c r="H511" s="924"/>
    </row>
    <row r="512" spans="3:8" ht="21.75" customHeight="1">
      <c r="C512" s="658">
        <f t="shared" ca="1" si="7"/>
        <v>46163</v>
      </c>
      <c r="D512" s="643"/>
      <c r="E512" s="644"/>
      <c r="F512" s="644"/>
      <c r="G512" s="645"/>
      <c r="H512" s="924"/>
    </row>
    <row r="513" spans="3:8" ht="21.75" customHeight="1">
      <c r="C513" s="658">
        <f t="shared" ca="1" si="7"/>
        <v>46164</v>
      </c>
      <c r="D513" s="643"/>
      <c r="E513" s="644"/>
      <c r="F513" s="644"/>
      <c r="G513" s="645"/>
      <c r="H513" s="924"/>
    </row>
    <row r="514" spans="3:8" ht="21.75" customHeight="1">
      <c r="C514" s="658">
        <f t="shared" ca="1" si="7"/>
        <v>46165</v>
      </c>
      <c r="D514" s="643"/>
      <c r="E514" s="644"/>
      <c r="F514" s="644"/>
      <c r="G514" s="645"/>
      <c r="H514" s="924"/>
    </row>
    <row r="515" spans="3:8" ht="21.75" customHeight="1">
      <c r="C515" s="658">
        <f t="shared" ca="1" si="7"/>
        <v>46166</v>
      </c>
      <c r="D515" s="643"/>
      <c r="E515" s="644"/>
      <c r="F515" s="644"/>
      <c r="G515" s="645"/>
      <c r="H515" s="924"/>
    </row>
    <row r="516" spans="3:8" ht="21.75" customHeight="1">
      <c r="C516" s="658">
        <f t="shared" ca="1" si="7"/>
        <v>46167</v>
      </c>
      <c r="D516" s="643"/>
      <c r="E516" s="644"/>
      <c r="F516" s="644"/>
      <c r="G516" s="645"/>
      <c r="H516" s="924"/>
    </row>
    <row r="517" spans="3:8" ht="21.75" customHeight="1">
      <c r="C517" s="658">
        <f t="shared" ca="1" si="7"/>
        <v>46168</v>
      </c>
      <c r="D517" s="643"/>
      <c r="E517" s="644"/>
      <c r="F517" s="644"/>
      <c r="G517" s="645"/>
      <c r="H517" s="924"/>
    </row>
    <row r="518" spans="3:8" ht="21.75" customHeight="1">
      <c r="C518" s="658">
        <f t="shared" ca="1" si="7"/>
        <v>46169</v>
      </c>
      <c r="D518" s="643"/>
      <c r="E518" s="644"/>
      <c r="F518" s="644"/>
      <c r="G518" s="645"/>
      <c r="H518" s="924"/>
    </row>
    <row r="519" spans="3:8" ht="21.75" customHeight="1">
      <c r="C519" s="658">
        <f t="shared" ca="1" si="7"/>
        <v>46170</v>
      </c>
      <c r="D519" s="643"/>
      <c r="E519" s="644"/>
      <c r="F519" s="644"/>
      <c r="G519" s="645"/>
      <c r="H519" s="924"/>
    </row>
    <row r="520" spans="3:8" ht="21.75" customHeight="1">
      <c r="C520" s="658">
        <f t="shared" ref="C520:C583" ca="1" si="8">C519+1</f>
        <v>46171</v>
      </c>
      <c r="D520" s="643"/>
      <c r="E520" s="644"/>
      <c r="F520" s="644"/>
      <c r="G520" s="645"/>
      <c r="H520" s="924"/>
    </row>
    <row r="521" spans="3:8" ht="21.75" customHeight="1">
      <c r="C521" s="658">
        <f t="shared" ca="1" si="8"/>
        <v>46172</v>
      </c>
      <c r="D521" s="643"/>
      <c r="E521" s="644"/>
      <c r="F521" s="644"/>
      <c r="G521" s="645"/>
      <c r="H521" s="924"/>
    </row>
    <row r="522" spans="3:8" ht="21.75" customHeight="1">
      <c r="C522" s="658">
        <f t="shared" ca="1" si="8"/>
        <v>46173</v>
      </c>
      <c r="D522" s="643"/>
      <c r="E522" s="644"/>
      <c r="F522" s="644"/>
      <c r="G522" s="645"/>
      <c r="H522" s="924"/>
    </row>
    <row r="523" spans="3:8" ht="21.75" customHeight="1">
      <c r="C523" s="658">
        <f t="shared" ca="1" si="8"/>
        <v>46174</v>
      </c>
      <c r="D523" s="643"/>
      <c r="E523" s="644"/>
      <c r="F523" s="644"/>
      <c r="G523" s="645"/>
      <c r="H523" s="924"/>
    </row>
    <row r="524" spans="3:8" ht="21.75" customHeight="1">
      <c r="C524" s="658">
        <f t="shared" ca="1" si="8"/>
        <v>46175</v>
      </c>
      <c r="D524" s="643"/>
      <c r="E524" s="644"/>
      <c r="F524" s="644"/>
      <c r="G524" s="645"/>
      <c r="H524" s="924"/>
    </row>
    <row r="525" spans="3:8" ht="21.75" customHeight="1">
      <c r="C525" s="658">
        <f t="shared" ca="1" si="8"/>
        <v>46176</v>
      </c>
      <c r="D525" s="643"/>
      <c r="E525" s="644"/>
      <c r="F525" s="644"/>
      <c r="G525" s="645"/>
      <c r="H525" s="924"/>
    </row>
    <row r="526" spans="3:8" ht="21.75" customHeight="1">
      <c r="C526" s="658">
        <f t="shared" ca="1" si="8"/>
        <v>46177</v>
      </c>
      <c r="D526" s="643"/>
      <c r="E526" s="644"/>
      <c r="F526" s="644"/>
      <c r="G526" s="645"/>
      <c r="H526" s="924"/>
    </row>
    <row r="527" spans="3:8" ht="21.75" customHeight="1">
      <c r="C527" s="658">
        <f t="shared" ca="1" si="8"/>
        <v>46178</v>
      </c>
      <c r="D527" s="643"/>
      <c r="E527" s="644"/>
      <c r="F527" s="644"/>
      <c r="G527" s="645"/>
      <c r="H527" s="924"/>
    </row>
    <row r="528" spans="3:8" ht="21.75" customHeight="1">
      <c r="C528" s="658">
        <f t="shared" ca="1" si="8"/>
        <v>46179</v>
      </c>
      <c r="D528" s="643"/>
      <c r="E528" s="644"/>
      <c r="F528" s="644"/>
      <c r="G528" s="645"/>
      <c r="H528" s="924"/>
    </row>
    <row r="529" spans="3:8" ht="21.75" customHeight="1">
      <c r="C529" s="658">
        <f t="shared" ca="1" si="8"/>
        <v>46180</v>
      </c>
      <c r="D529" s="643"/>
      <c r="E529" s="644"/>
      <c r="F529" s="644"/>
      <c r="G529" s="645"/>
      <c r="H529" s="924"/>
    </row>
    <row r="530" spans="3:8" ht="21.75" customHeight="1">
      <c r="C530" s="658">
        <f t="shared" ca="1" si="8"/>
        <v>46181</v>
      </c>
      <c r="D530" s="643"/>
      <c r="E530" s="644"/>
      <c r="F530" s="644"/>
      <c r="G530" s="645"/>
      <c r="H530" s="924"/>
    </row>
    <row r="531" spans="3:8" ht="21.75" customHeight="1">
      <c r="C531" s="658">
        <f t="shared" ca="1" si="8"/>
        <v>46182</v>
      </c>
      <c r="D531" s="643"/>
      <c r="E531" s="644"/>
      <c r="F531" s="644"/>
      <c r="G531" s="645"/>
      <c r="H531" s="924"/>
    </row>
    <row r="532" spans="3:8" ht="21.75" customHeight="1">
      <c r="C532" s="658">
        <f t="shared" ca="1" si="8"/>
        <v>46183</v>
      </c>
      <c r="D532" s="643"/>
      <c r="E532" s="644"/>
      <c r="F532" s="644"/>
      <c r="G532" s="645"/>
      <c r="H532" s="924"/>
    </row>
    <row r="533" spans="3:8" ht="21.75" customHeight="1">
      <c r="C533" s="658">
        <f t="shared" ca="1" si="8"/>
        <v>46184</v>
      </c>
      <c r="D533" s="643"/>
      <c r="E533" s="644"/>
      <c r="F533" s="644"/>
      <c r="G533" s="645"/>
      <c r="H533" s="924"/>
    </row>
    <row r="534" spans="3:8" ht="21.75" customHeight="1">
      <c r="C534" s="658">
        <f t="shared" ca="1" si="8"/>
        <v>46185</v>
      </c>
      <c r="D534" s="643"/>
      <c r="E534" s="644"/>
      <c r="F534" s="644"/>
      <c r="G534" s="645"/>
      <c r="H534" s="924"/>
    </row>
    <row r="535" spans="3:8" ht="21.75" customHeight="1">
      <c r="C535" s="658">
        <f t="shared" ca="1" si="8"/>
        <v>46186</v>
      </c>
      <c r="D535" s="643"/>
      <c r="E535" s="644"/>
      <c r="F535" s="644"/>
      <c r="G535" s="645"/>
      <c r="H535" s="924"/>
    </row>
    <row r="536" spans="3:8" ht="21.75" customHeight="1">
      <c r="C536" s="658">
        <f t="shared" ca="1" si="8"/>
        <v>46187</v>
      </c>
      <c r="D536" s="643"/>
      <c r="E536" s="644"/>
      <c r="F536" s="644"/>
      <c r="G536" s="645"/>
      <c r="H536" s="924"/>
    </row>
    <row r="537" spans="3:8" ht="21.75" customHeight="1">
      <c r="C537" s="658">
        <f t="shared" ca="1" si="8"/>
        <v>46188</v>
      </c>
      <c r="D537" s="643"/>
      <c r="E537" s="644"/>
      <c r="F537" s="644"/>
      <c r="G537" s="645"/>
      <c r="H537" s="924"/>
    </row>
    <row r="538" spans="3:8" ht="21.75" customHeight="1">
      <c r="C538" s="658">
        <f t="shared" ca="1" si="8"/>
        <v>46189</v>
      </c>
      <c r="D538" s="643"/>
      <c r="E538" s="644"/>
      <c r="F538" s="644"/>
      <c r="G538" s="645"/>
      <c r="H538" s="924"/>
    </row>
    <row r="539" spans="3:8" ht="21.75" customHeight="1">
      <c r="C539" s="658">
        <f t="shared" ca="1" si="8"/>
        <v>46190</v>
      </c>
      <c r="D539" s="643"/>
      <c r="E539" s="644"/>
      <c r="F539" s="644"/>
      <c r="G539" s="645"/>
      <c r="H539" s="924"/>
    </row>
    <row r="540" spans="3:8" ht="21.75" customHeight="1">
      <c r="C540" s="658">
        <f t="shared" ca="1" si="8"/>
        <v>46191</v>
      </c>
      <c r="D540" s="643"/>
      <c r="E540" s="644"/>
      <c r="F540" s="644"/>
      <c r="G540" s="645"/>
      <c r="H540" s="924"/>
    </row>
    <row r="541" spans="3:8" ht="21.75" customHeight="1">
      <c r="C541" s="658">
        <f t="shared" ca="1" si="8"/>
        <v>46192</v>
      </c>
      <c r="D541" s="643"/>
      <c r="E541" s="644"/>
      <c r="F541" s="644"/>
      <c r="G541" s="645"/>
      <c r="H541" s="924"/>
    </row>
    <row r="542" spans="3:8" ht="21.75" customHeight="1">
      <c r="C542" s="658">
        <f t="shared" ca="1" si="8"/>
        <v>46193</v>
      </c>
      <c r="D542" s="643"/>
      <c r="E542" s="644"/>
      <c r="F542" s="644"/>
      <c r="G542" s="645"/>
      <c r="H542" s="924"/>
    </row>
    <row r="543" spans="3:8" ht="21.75" customHeight="1">
      <c r="C543" s="658">
        <f t="shared" ca="1" si="8"/>
        <v>46194</v>
      </c>
      <c r="D543" s="643"/>
      <c r="E543" s="644"/>
      <c r="F543" s="644"/>
      <c r="G543" s="645"/>
      <c r="H543" s="924"/>
    </row>
    <row r="544" spans="3:8" ht="21.75" customHeight="1">
      <c r="C544" s="658">
        <f t="shared" ca="1" si="8"/>
        <v>46195</v>
      </c>
      <c r="D544" s="643"/>
      <c r="E544" s="644"/>
      <c r="F544" s="644"/>
      <c r="G544" s="645"/>
      <c r="H544" s="924"/>
    </row>
    <row r="545" spans="3:8" ht="21.75" customHeight="1">
      <c r="C545" s="658">
        <f t="shared" ca="1" si="8"/>
        <v>46196</v>
      </c>
      <c r="D545" s="643"/>
      <c r="E545" s="644"/>
      <c r="F545" s="644"/>
      <c r="G545" s="645"/>
      <c r="H545" s="924"/>
    </row>
    <row r="546" spans="3:8" ht="21.75" customHeight="1">
      <c r="C546" s="658">
        <f t="shared" ca="1" si="8"/>
        <v>46197</v>
      </c>
      <c r="D546" s="643"/>
      <c r="E546" s="644"/>
      <c r="F546" s="644"/>
      <c r="G546" s="645"/>
      <c r="H546" s="924"/>
    </row>
    <row r="547" spans="3:8" ht="21.75" customHeight="1">
      <c r="C547" s="658">
        <f t="shared" ca="1" si="8"/>
        <v>46198</v>
      </c>
      <c r="D547" s="643"/>
      <c r="E547" s="644"/>
      <c r="F547" s="644"/>
      <c r="G547" s="645"/>
      <c r="H547" s="924"/>
    </row>
    <row r="548" spans="3:8" ht="21.75" customHeight="1">
      <c r="C548" s="658">
        <f t="shared" ca="1" si="8"/>
        <v>46199</v>
      </c>
      <c r="D548" s="643"/>
      <c r="E548" s="644"/>
      <c r="F548" s="644"/>
      <c r="G548" s="645"/>
      <c r="H548" s="924"/>
    </row>
    <row r="549" spans="3:8" ht="21.75" customHeight="1">
      <c r="C549" s="658">
        <f t="shared" ca="1" si="8"/>
        <v>46200</v>
      </c>
      <c r="D549" s="643"/>
      <c r="E549" s="644"/>
      <c r="F549" s="644"/>
      <c r="G549" s="645"/>
      <c r="H549" s="924"/>
    </row>
    <row r="550" spans="3:8" ht="21.75" customHeight="1">
      <c r="C550" s="658">
        <f t="shared" ca="1" si="8"/>
        <v>46201</v>
      </c>
      <c r="D550" s="643"/>
      <c r="E550" s="644"/>
      <c r="F550" s="644"/>
      <c r="G550" s="645"/>
      <c r="H550" s="924"/>
    </row>
    <row r="551" spans="3:8" ht="21.75" customHeight="1">
      <c r="C551" s="658">
        <f t="shared" ca="1" si="8"/>
        <v>46202</v>
      </c>
      <c r="D551" s="643"/>
      <c r="E551" s="644"/>
      <c r="F551" s="644"/>
      <c r="G551" s="645"/>
      <c r="H551" s="924"/>
    </row>
    <row r="552" spans="3:8" ht="21.75" customHeight="1">
      <c r="C552" s="658">
        <f t="shared" ca="1" si="8"/>
        <v>46203</v>
      </c>
      <c r="D552" s="643"/>
      <c r="E552" s="644"/>
      <c r="F552" s="644"/>
      <c r="G552" s="645"/>
      <c r="H552" s="924"/>
    </row>
    <row r="553" spans="3:8" ht="21.75" customHeight="1">
      <c r="C553" s="658">
        <f t="shared" ca="1" si="8"/>
        <v>46204</v>
      </c>
      <c r="D553" s="643"/>
      <c r="E553" s="644"/>
      <c r="F553" s="644"/>
      <c r="G553" s="645"/>
      <c r="H553" s="924"/>
    </row>
    <row r="554" spans="3:8" ht="21.75" customHeight="1">
      <c r="C554" s="658">
        <f t="shared" ca="1" si="8"/>
        <v>46205</v>
      </c>
      <c r="D554" s="643"/>
      <c r="E554" s="644"/>
      <c r="F554" s="644"/>
      <c r="G554" s="645"/>
      <c r="H554" s="924"/>
    </row>
    <row r="555" spans="3:8" ht="21.75" customHeight="1">
      <c r="C555" s="658">
        <f t="shared" ca="1" si="8"/>
        <v>46206</v>
      </c>
      <c r="D555" s="643"/>
      <c r="E555" s="644"/>
      <c r="F555" s="644"/>
      <c r="G555" s="645"/>
      <c r="H555" s="924"/>
    </row>
    <row r="556" spans="3:8" ht="21.75" customHeight="1">
      <c r="C556" s="658">
        <f t="shared" ca="1" si="8"/>
        <v>46207</v>
      </c>
      <c r="D556" s="643"/>
      <c r="E556" s="644"/>
      <c r="F556" s="644"/>
      <c r="G556" s="645"/>
      <c r="H556" s="924"/>
    </row>
    <row r="557" spans="3:8" ht="21.75" customHeight="1">
      <c r="C557" s="658">
        <f t="shared" ca="1" si="8"/>
        <v>46208</v>
      </c>
      <c r="D557" s="643"/>
      <c r="E557" s="644"/>
      <c r="F557" s="644"/>
      <c r="G557" s="645"/>
      <c r="H557" s="924"/>
    </row>
    <row r="558" spans="3:8" ht="21.75" customHeight="1">
      <c r="C558" s="658">
        <f t="shared" ca="1" si="8"/>
        <v>46209</v>
      </c>
      <c r="D558" s="643"/>
      <c r="E558" s="644"/>
      <c r="F558" s="644"/>
      <c r="G558" s="645"/>
      <c r="H558" s="924"/>
    </row>
    <row r="559" spans="3:8" ht="21.75" customHeight="1">
      <c r="C559" s="658">
        <f t="shared" ca="1" si="8"/>
        <v>46210</v>
      </c>
      <c r="D559" s="643"/>
      <c r="E559" s="644"/>
      <c r="F559" s="644"/>
      <c r="G559" s="645"/>
      <c r="H559" s="924"/>
    </row>
    <row r="560" spans="3:8" ht="21.75" customHeight="1">
      <c r="C560" s="658">
        <f t="shared" ca="1" si="8"/>
        <v>46211</v>
      </c>
      <c r="D560" s="643"/>
      <c r="E560" s="644"/>
      <c r="F560" s="644"/>
      <c r="G560" s="645"/>
      <c r="H560" s="924"/>
    </row>
    <row r="561" spans="3:8" ht="21.75" customHeight="1">
      <c r="C561" s="658">
        <f t="shared" ca="1" si="8"/>
        <v>46212</v>
      </c>
      <c r="D561" s="643"/>
      <c r="E561" s="644"/>
      <c r="F561" s="644"/>
      <c r="G561" s="645"/>
      <c r="H561" s="924"/>
    </row>
    <row r="562" spans="3:8" ht="21.75" customHeight="1">
      <c r="C562" s="658">
        <f t="shared" ca="1" si="8"/>
        <v>46213</v>
      </c>
      <c r="D562" s="643"/>
      <c r="E562" s="644"/>
      <c r="F562" s="644"/>
      <c r="G562" s="645"/>
      <c r="H562" s="924"/>
    </row>
    <row r="563" spans="3:8" ht="21.75" customHeight="1">
      <c r="C563" s="658">
        <f t="shared" ca="1" si="8"/>
        <v>46214</v>
      </c>
      <c r="D563" s="643"/>
      <c r="E563" s="644"/>
      <c r="F563" s="644"/>
      <c r="G563" s="645"/>
      <c r="H563" s="924"/>
    </row>
    <row r="564" spans="3:8" ht="21.75" customHeight="1">
      <c r="C564" s="658">
        <f t="shared" ca="1" si="8"/>
        <v>46215</v>
      </c>
      <c r="D564" s="643"/>
      <c r="E564" s="644"/>
      <c r="F564" s="644"/>
      <c r="G564" s="645"/>
      <c r="H564" s="924"/>
    </row>
    <row r="565" spans="3:8" ht="21.75" customHeight="1">
      <c r="C565" s="658">
        <f t="shared" ca="1" si="8"/>
        <v>46216</v>
      </c>
      <c r="D565" s="643"/>
      <c r="E565" s="644"/>
      <c r="F565" s="644"/>
      <c r="G565" s="645"/>
      <c r="H565" s="924"/>
    </row>
    <row r="566" spans="3:8" ht="21.75" customHeight="1">
      <c r="C566" s="658">
        <f t="shared" ca="1" si="8"/>
        <v>46217</v>
      </c>
      <c r="D566" s="643"/>
      <c r="E566" s="644"/>
      <c r="F566" s="644"/>
      <c r="G566" s="645"/>
      <c r="H566" s="924"/>
    </row>
    <row r="567" spans="3:8" ht="21.75" customHeight="1">
      <c r="C567" s="658">
        <f t="shared" ca="1" si="8"/>
        <v>46218</v>
      </c>
      <c r="D567" s="643"/>
      <c r="E567" s="644"/>
      <c r="F567" s="644"/>
      <c r="G567" s="645"/>
      <c r="H567" s="924"/>
    </row>
    <row r="568" spans="3:8" ht="21.75" customHeight="1">
      <c r="C568" s="658">
        <f t="shared" ca="1" si="8"/>
        <v>46219</v>
      </c>
      <c r="D568" s="643"/>
      <c r="E568" s="644"/>
      <c r="F568" s="644"/>
      <c r="G568" s="645"/>
      <c r="H568" s="924"/>
    </row>
    <row r="569" spans="3:8" ht="21.75" customHeight="1">
      <c r="C569" s="658">
        <f t="shared" ca="1" si="8"/>
        <v>46220</v>
      </c>
      <c r="D569" s="643"/>
      <c r="E569" s="644"/>
      <c r="F569" s="644"/>
      <c r="G569" s="645"/>
      <c r="H569" s="924"/>
    </row>
    <row r="570" spans="3:8" ht="21.75" customHeight="1">
      <c r="C570" s="658">
        <f t="shared" ca="1" si="8"/>
        <v>46221</v>
      </c>
      <c r="D570" s="643"/>
      <c r="E570" s="644"/>
      <c r="F570" s="644"/>
      <c r="G570" s="645"/>
      <c r="H570" s="924"/>
    </row>
    <row r="571" spans="3:8" ht="21.75" customHeight="1">
      <c r="C571" s="658">
        <f t="shared" ca="1" si="8"/>
        <v>46222</v>
      </c>
      <c r="D571" s="643"/>
      <c r="E571" s="644"/>
      <c r="F571" s="644"/>
      <c r="G571" s="645"/>
      <c r="H571" s="924"/>
    </row>
    <row r="572" spans="3:8" ht="21.75" customHeight="1">
      <c r="C572" s="658">
        <f t="shared" ca="1" si="8"/>
        <v>46223</v>
      </c>
      <c r="D572" s="643"/>
      <c r="E572" s="644"/>
      <c r="F572" s="644"/>
      <c r="G572" s="645"/>
      <c r="H572" s="924"/>
    </row>
    <row r="573" spans="3:8" ht="21.75" customHeight="1">
      <c r="C573" s="658">
        <f t="shared" ca="1" si="8"/>
        <v>46224</v>
      </c>
      <c r="D573" s="643"/>
      <c r="E573" s="644"/>
      <c r="F573" s="644"/>
      <c r="G573" s="645"/>
      <c r="H573" s="924"/>
    </row>
    <row r="574" spans="3:8" ht="21.75" customHeight="1">
      <c r="C574" s="658">
        <f t="shared" ca="1" si="8"/>
        <v>46225</v>
      </c>
      <c r="D574" s="643"/>
      <c r="E574" s="644"/>
      <c r="F574" s="644"/>
      <c r="G574" s="645"/>
      <c r="H574" s="924"/>
    </row>
    <row r="575" spans="3:8" ht="21.75" customHeight="1">
      <c r="C575" s="658">
        <f t="shared" ca="1" si="8"/>
        <v>46226</v>
      </c>
      <c r="D575" s="643"/>
      <c r="E575" s="644"/>
      <c r="F575" s="644"/>
      <c r="G575" s="645"/>
      <c r="H575" s="924"/>
    </row>
    <row r="576" spans="3:8" ht="21.75" customHeight="1">
      <c r="C576" s="658">
        <f t="shared" ca="1" si="8"/>
        <v>46227</v>
      </c>
      <c r="D576" s="643"/>
      <c r="E576" s="644"/>
      <c r="F576" s="644"/>
      <c r="G576" s="645"/>
      <c r="H576" s="924"/>
    </row>
    <row r="577" spans="3:8" ht="21.75" customHeight="1">
      <c r="C577" s="658">
        <f t="shared" ca="1" si="8"/>
        <v>46228</v>
      </c>
      <c r="D577" s="643"/>
      <c r="E577" s="644"/>
      <c r="F577" s="644"/>
      <c r="G577" s="645"/>
      <c r="H577" s="924"/>
    </row>
    <row r="578" spans="3:8" ht="21.75" customHeight="1">
      <c r="C578" s="658">
        <f t="shared" ca="1" si="8"/>
        <v>46229</v>
      </c>
      <c r="D578" s="643"/>
      <c r="E578" s="644"/>
      <c r="F578" s="644"/>
      <c r="G578" s="645"/>
      <c r="H578" s="924"/>
    </row>
    <row r="579" spans="3:8" ht="21.75" customHeight="1">
      <c r="C579" s="658">
        <f t="shared" ca="1" si="8"/>
        <v>46230</v>
      </c>
      <c r="D579" s="643"/>
      <c r="E579" s="644"/>
      <c r="F579" s="644"/>
      <c r="G579" s="645"/>
      <c r="H579" s="924"/>
    </row>
    <row r="580" spans="3:8" ht="21.75" customHeight="1">
      <c r="C580" s="658">
        <f t="shared" ca="1" si="8"/>
        <v>46231</v>
      </c>
      <c r="D580" s="643"/>
      <c r="E580" s="644"/>
      <c r="F580" s="644"/>
      <c r="G580" s="645"/>
      <c r="H580" s="924"/>
    </row>
    <row r="581" spans="3:8" ht="21.75" customHeight="1">
      <c r="C581" s="658">
        <f t="shared" ca="1" si="8"/>
        <v>46232</v>
      </c>
      <c r="D581" s="643"/>
      <c r="E581" s="644"/>
      <c r="F581" s="644"/>
      <c r="G581" s="645"/>
      <c r="H581" s="924"/>
    </row>
    <row r="582" spans="3:8" ht="21.75" customHeight="1">
      <c r="C582" s="658">
        <f t="shared" ca="1" si="8"/>
        <v>46233</v>
      </c>
      <c r="D582" s="643"/>
      <c r="E582" s="644"/>
      <c r="F582" s="644"/>
      <c r="G582" s="645"/>
      <c r="H582" s="924"/>
    </row>
    <row r="583" spans="3:8" ht="21.75" customHeight="1">
      <c r="C583" s="658">
        <f t="shared" ca="1" si="8"/>
        <v>46234</v>
      </c>
      <c r="D583" s="643"/>
      <c r="E583" s="644"/>
      <c r="F583" s="644"/>
      <c r="G583" s="645"/>
      <c r="H583" s="924"/>
    </row>
    <row r="584" spans="3:8" ht="21.75" customHeight="1">
      <c r="C584" s="658">
        <f t="shared" ref="C584:C647" ca="1" si="9">C583+1</f>
        <v>46235</v>
      </c>
      <c r="D584" s="643"/>
      <c r="E584" s="644"/>
      <c r="F584" s="644"/>
      <c r="G584" s="645"/>
      <c r="H584" s="924"/>
    </row>
    <row r="585" spans="3:8" ht="21.75" customHeight="1">
      <c r="C585" s="658">
        <f t="shared" ca="1" si="9"/>
        <v>46236</v>
      </c>
      <c r="D585" s="643"/>
      <c r="E585" s="644"/>
      <c r="F585" s="644"/>
      <c r="G585" s="645"/>
      <c r="H585" s="924"/>
    </row>
    <row r="586" spans="3:8" ht="21.75" customHeight="1">
      <c r="C586" s="658">
        <f t="shared" ca="1" si="9"/>
        <v>46237</v>
      </c>
      <c r="D586" s="643"/>
      <c r="E586" s="644"/>
      <c r="F586" s="644"/>
      <c r="G586" s="645"/>
      <c r="H586" s="924"/>
    </row>
    <row r="587" spans="3:8" ht="21.75" customHeight="1">
      <c r="C587" s="658">
        <f t="shared" ca="1" si="9"/>
        <v>46238</v>
      </c>
      <c r="D587" s="643"/>
      <c r="E587" s="644"/>
      <c r="F587" s="644"/>
      <c r="G587" s="645"/>
      <c r="H587" s="924"/>
    </row>
    <row r="588" spans="3:8" ht="21.75" customHeight="1">
      <c r="C588" s="658">
        <f t="shared" ca="1" si="9"/>
        <v>46239</v>
      </c>
      <c r="D588" s="643"/>
      <c r="E588" s="644"/>
      <c r="F588" s="644"/>
      <c r="G588" s="645"/>
      <c r="H588" s="924"/>
    </row>
    <row r="589" spans="3:8" ht="21.75" customHeight="1">
      <c r="C589" s="658">
        <f t="shared" ca="1" si="9"/>
        <v>46240</v>
      </c>
      <c r="D589" s="643"/>
      <c r="E589" s="644"/>
      <c r="F589" s="644"/>
      <c r="G589" s="645"/>
      <c r="H589" s="924"/>
    </row>
    <row r="590" spans="3:8" ht="21.75" customHeight="1">
      <c r="C590" s="658">
        <f t="shared" ca="1" si="9"/>
        <v>46241</v>
      </c>
      <c r="D590" s="643"/>
      <c r="E590" s="644"/>
      <c r="F590" s="644"/>
      <c r="G590" s="645"/>
      <c r="H590" s="924"/>
    </row>
    <row r="591" spans="3:8" ht="21.75" customHeight="1">
      <c r="C591" s="658">
        <f t="shared" ca="1" si="9"/>
        <v>46242</v>
      </c>
      <c r="D591" s="643"/>
      <c r="E591" s="644"/>
      <c r="F591" s="644"/>
      <c r="G591" s="645"/>
      <c r="H591" s="924"/>
    </row>
    <row r="592" spans="3:8" ht="21.75" customHeight="1">
      <c r="C592" s="658">
        <f t="shared" ca="1" si="9"/>
        <v>46243</v>
      </c>
      <c r="D592" s="643"/>
      <c r="E592" s="644"/>
      <c r="F592" s="644"/>
      <c r="G592" s="645"/>
      <c r="H592" s="924"/>
    </row>
    <row r="593" spans="3:8" ht="21.75" customHeight="1">
      <c r="C593" s="658">
        <f t="shared" ca="1" si="9"/>
        <v>46244</v>
      </c>
      <c r="D593" s="643"/>
      <c r="E593" s="644"/>
      <c r="F593" s="644"/>
      <c r="G593" s="645"/>
      <c r="H593" s="924"/>
    </row>
    <row r="594" spans="3:8" ht="21.75" customHeight="1">
      <c r="C594" s="658">
        <f t="shared" ca="1" si="9"/>
        <v>46245</v>
      </c>
      <c r="D594" s="643"/>
      <c r="E594" s="644"/>
      <c r="F594" s="644"/>
      <c r="G594" s="645"/>
      <c r="H594" s="924"/>
    </row>
    <row r="595" spans="3:8" ht="21.75" customHeight="1">
      <c r="C595" s="658">
        <f t="shared" ca="1" si="9"/>
        <v>46246</v>
      </c>
      <c r="D595" s="643"/>
      <c r="E595" s="644"/>
      <c r="F595" s="644"/>
      <c r="G595" s="645"/>
      <c r="H595" s="924"/>
    </row>
    <row r="596" spans="3:8" ht="21.75" customHeight="1">
      <c r="C596" s="658">
        <f t="shared" ca="1" si="9"/>
        <v>46247</v>
      </c>
      <c r="D596" s="643"/>
      <c r="E596" s="644"/>
      <c r="F596" s="644"/>
      <c r="G596" s="645"/>
      <c r="H596" s="924"/>
    </row>
    <row r="597" spans="3:8" ht="21.75" customHeight="1">
      <c r="C597" s="658">
        <f t="shared" ca="1" si="9"/>
        <v>46248</v>
      </c>
      <c r="D597" s="643"/>
      <c r="E597" s="644"/>
      <c r="F597" s="644"/>
      <c r="G597" s="645"/>
      <c r="H597" s="924"/>
    </row>
    <row r="598" spans="3:8" ht="21.75" customHeight="1">
      <c r="C598" s="658">
        <f t="shared" ca="1" si="9"/>
        <v>46249</v>
      </c>
      <c r="D598" s="643"/>
      <c r="E598" s="644"/>
      <c r="F598" s="644"/>
      <c r="G598" s="645"/>
      <c r="H598" s="924"/>
    </row>
    <row r="599" spans="3:8" ht="21.75" customHeight="1">
      <c r="C599" s="658">
        <f t="shared" ca="1" si="9"/>
        <v>46250</v>
      </c>
      <c r="D599" s="643"/>
      <c r="E599" s="644"/>
      <c r="F599" s="644"/>
      <c r="G599" s="645"/>
      <c r="H599" s="924"/>
    </row>
    <row r="600" spans="3:8" ht="21.75" customHeight="1">
      <c r="C600" s="658">
        <f t="shared" ca="1" si="9"/>
        <v>46251</v>
      </c>
      <c r="D600" s="643"/>
      <c r="E600" s="644"/>
      <c r="F600" s="644"/>
      <c r="G600" s="645"/>
      <c r="H600" s="924"/>
    </row>
    <row r="601" spans="3:8" ht="21.75" customHeight="1">
      <c r="C601" s="658">
        <f t="shared" ca="1" si="9"/>
        <v>46252</v>
      </c>
      <c r="D601" s="643"/>
      <c r="E601" s="644"/>
      <c r="F601" s="644"/>
      <c r="G601" s="645"/>
      <c r="H601" s="924"/>
    </row>
    <row r="602" spans="3:8" ht="21.75" customHeight="1">
      <c r="C602" s="658">
        <f t="shared" ca="1" si="9"/>
        <v>46253</v>
      </c>
      <c r="D602" s="643"/>
      <c r="E602" s="644"/>
      <c r="F602" s="644"/>
      <c r="G602" s="645"/>
      <c r="H602" s="924"/>
    </row>
    <row r="603" spans="3:8" ht="21.75" customHeight="1">
      <c r="C603" s="658">
        <f t="shared" ca="1" si="9"/>
        <v>46254</v>
      </c>
      <c r="D603" s="643"/>
      <c r="E603" s="644"/>
      <c r="F603" s="644"/>
      <c r="G603" s="645"/>
      <c r="H603" s="924"/>
    </row>
    <row r="604" spans="3:8" ht="21.75" customHeight="1">
      <c r="C604" s="658">
        <f t="shared" ca="1" si="9"/>
        <v>46255</v>
      </c>
      <c r="D604" s="643"/>
      <c r="E604" s="644"/>
      <c r="F604" s="644"/>
      <c r="G604" s="645"/>
      <c r="H604" s="924"/>
    </row>
    <row r="605" spans="3:8" ht="21.75" customHeight="1">
      <c r="C605" s="658">
        <f t="shared" ca="1" si="9"/>
        <v>46256</v>
      </c>
      <c r="D605" s="643"/>
      <c r="E605" s="644"/>
      <c r="F605" s="644"/>
      <c r="G605" s="645"/>
      <c r="H605" s="924"/>
    </row>
    <row r="606" spans="3:8" ht="21.75" customHeight="1">
      <c r="C606" s="658">
        <f t="shared" ca="1" si="9"/>
        <v>46257</v>
      </c>
      <c r="D606" s="643"/>
      <c r="E606" s="644"/>
      <c r="F606" s="644"/>
      <c r="G606" s="645"/>
      <c r="H606" s="924"/>
    </row>
    <row r="607" spans="3:8" ht="21.75" customHeight="1">
      <c r="C607" s="658">
        <f t="shared" ca="1" si="9"/>
        <v>46258</v>
      </c>
      <c r="D607" s="643"/>
      <c r="E607" s="644"/>
      <c r="F607" s="644"/>
      <c r="G607" s="645"/>
      <c r="H607" s="924"/>
    </row>
    <row r="608" spans="3:8" ht="21.75" customHeight="1">
      <c r="C608" s="658">
        <f t="shared" ca="1" si="9"/>
        <v>46259</v>
      </c>
      <c r="D608" s="643"/>
      <c r="E608" s="644"/>
      <c r="F608" s="644"/>
      <c r="G608" s="645"/>
      <c r="H608" s="924"/>
    </row>
    <row r="609" spans="3:8" ht="21.75" customHeight="1">
      <c r="C609" s="658">
        <f t="shared" ca="1" si="9"/>
        <v>46260</v>
      </c>
      <c r="D609" s="643"/>
      <c r="E609" s="644"/>
      <c r="F609" s="644"/>
      <c r="G609" s="645"/>
      <c r="H609" s="924"/>
    </row>
    <row r="610" spans="3:8" ht="21.75" customHeight="1">
      <c r="C610" s="658">
        <f t="shared" ca="1" si="9"/>
        <v>46261</v>
      </c>
      <c r="D610" s="643"/>
      <c r="E610" s="644"/>
      <c r="F610" s="644"/>
      <c r="G610" s="645"/>
      <c r="H610" s="924"/>
    </row>
    <row r="611" spans="3:8" ht="21.75" customHeight="1">
      <c r="C611" s="658">
        <f t="shared" ca="1" si="9"/>
        <v>46262</v>
      </c>
      <c r="D611" s="643"/>
      <c r="E611" s="644"/>
      <c r="F611" s="644"/>
      <c r="G611" s="645"/>
      <c r="H611" s="924"/>
    </row>
    <row r="612" spans="3:8" ht="21.75" customHeight="1">
      <c r="C612" s="658">
        <f t="shared" ca="1" si="9"/>
        <v>46263</v>
      </c>
      <c r="D612" s="643"/>
      <c r="E612" s="644"/>
      <c r="F612" s="644"/>
      <c r="G612" s="645"/>
      <c r="H612" s="924"/>
    </row>
    <row r="613" spans="3:8" ht="21.75" customHeight="1">
      <c r="C613" s="658">
        <f t="shared" ca="1" si="9"/>
        <v>46264</v>
      </c>
      <c r="D613" s="643"/>
      <c r="E613" s="644"/>
      <c r="F613" s="644"/>
      <c r="G613" s="645"/>
      <c r="H613" s="924"/>
    </row>
    <row r="614" spans="3:8" ht="21.75" customHeight="1">
      <c r="C614" s="658">
        <f t="shared" ca="1" si="9"/>
        <v>46265</v>
      </c>
      <c r="D614" s="643"/>
      <c r="E614" s="644"/>
      <c r="F614" s="644"/>
      <c r="G614" s="645"/>
      <c r="H614" s="924"/>
    </row>
    <row r="615" spans="3:8" ht="21.75" customHeight="1">
      <c r="C615" s="658">
        <f t="shared" ca="1" si="9"/>
        <v>46266</v>
      </c>
      <c r="D615" s="643"/>
      <c r="E615" s="644"/>
      <c r="F615" s="644"/>
      <c r="G615" s="645"/>
      <c r="H615" s="924"/>
    </row>
    <row r="616" spans="3:8" ht="21.75" customHeight="1">
      <c r="C616" s="658">
        <f t="shared" ca="1" si="9"/>
        <v>46267</v>
      </c>
      <c r="D616" s="643"/>
      <c r="E616" s="644"/>
      <c r="F616" s="644"/>
      <c r="G616" s="645"/>
      <c r="H616" s="924"/>
    </row>
    <row r="617" spans="3:8" ht="21.75" customHeight="1">
      <c r="C617" s="658">
        <f t="shared" ca="1" si="9"/>
        <v>46268</v>
      </c>
      <c r="D617" s="643"/>
      <c r="E617" s="644"/>
      <c r="F617" s="644"/>
      <c r="G617" s="645"/>
      <c r="H617" s="924"/>
    </row>
    <row r="618" spans="3:8" ht="21.75" customHeight="1">
      <c r="C618" s="658">
        <f t="shared" ca="1" si="9"/>
        <v>46269</v>
      </c>
      <c r="D618" s="643"/>
      <c r="E618" s="644"/>
      <c r="F618" s="644"/>
      <c r="G618" s="645"/>
      <c r="H618" s="924"/>
    </row>
    <row r="619" spans="3:8" ht="21.75" customHeight="1">
      <c r="C619" s="658">
        <f t="shared" ca="1" si="9"/>
        <v>46270</v>
      </c>
      <c r="D619" s="643"/>
      <c r="E619" s="644"/>
      <c r="F619" s="644"/>
      <c r="G619" s="645"/>
      <c r="H619" s="924"/>
    </row>
    <row r="620" spans="3:8" ht="21.75" customHeight="1">
      <c r="C620" s="658">
        <f t="shared" ca="1" si="9"/>
        <v>46271</v>
      </c>
      <c r="D620" s="643"/>
      <c r="E620" s="644"/>
      <c r="F620" s="644"/>
      <c r="G620" s="645"/>
      <c r="H620" s="924"/>
    </row>
    <row r="621" spans="3:8" ht="21.75" customHeight="1">
      <c r="C621" s="658">
        <f t="shared" ca="1" si="9"/>
        <v>46272</v>
      </c>
      <c r="D621" s="643"/>
      <c r="E621" s="644"/>
      <c r="F621" s="644"/>
      <c r="G621" s="645"/>
      <c r="H621" s="924"/>
    </row>
    <row r="622" spans="3:8" ht="21.75" customHeight="1">
      <c r="C622" s="658">
        <f t="shared" ca="1" si="9"/>
        <v>46273</v>
      </c>
      <c r="D622" s="643"/>
      <c r="E622" s="644"/>
      <c r="F622" s="644"/>
      <c r="G622" s="645"/>
      <c r="H622" s="924"/>
    </row>
    <row r="623" spans="3:8" ht="21.75" customHeight="1">
      <c r="C623" s="658">
        <f t="shared" ca="1" si="9"/>
        <v>46274</v>
      </c>
      <c r="D623" s="643"/>
      <c r="E623" s="644"/>
      <c r="F623" s="644"/>
      <c r="G623" s="645"/>
      <c r="H623" s="924"/>
    </row>
    <row r="624" spans="3:8" ht="21.75" customHeight="1">
      <c r="C624" s="658">
        <f t="shared" ca="1" si="9"/>
        <v>46275</v>
      </c>
      <c r="D624" s="643"/>
      <c r="E624" s="644"/>
      <c r="F624" s="644"/>
      <c r="G624" s="645"/>
      <c r="H624" s="924"/>
    </row>
    <row r="625" spans="3:8" ht="21.75" customHeight="1">
      <c r="C625" s="658">
        <f t="shared" ca="1" si="9"/>
        <v>46276</v>
      </c>
      <c r="D625" s="643"/>
      <c r="E625" s="644"/>
      <c r="F625" s="644"/>
      <c r="G625" s="645"/>
      <c r="H625" s="924"/>
    </row>
    <row r="626" spans="3:8" ht="21.75" customHeight="1">
      <c r="C626" s="658">
        <f t="shared" ca="1" si="9"/>
        <v>46277</v>
      </c>
      <c r="D626" s="643"/>
      <c r="E626" s="644"/>
      <c r="F626" s="644"/>
      <c r="G626" s="645"/>
      <c r="H626" s="924"/>
    </row>
    <row r="627" spans="3:8" ht="21.75" customHeight="1">
      <c r="C627" s="658">
        <f t="shared" ca="1" si="9"/>
        <v>46278</v>
      </c>
      <c r="D627" s="643"/>
      <c r="E627" s="644"/>
      <c r="F627" s="644"/>
      <c r="G627" s="645"/>
      <c r="H627" s="924"/>
    </row>
    <row r="628" spans="3:8" ht="21.75" customHeight="1">
      <c r="C628" s="658">
        <f t="shared" ca="1" si="9"/>
        <v>46279</v>
      </c>
      <c r="D628" s="643"/>
      <c r="E628" s="644"/>
      <c r="F628" s="644"/>
      <c r="G628" s="645"/>
      <c r="H628" s="924"/>
    </row>
    <row r="629" spans="3:8" ht="21.75" customHeight="1">
      <c r="C629" s="658">
        <f t="shared" ca="1" si="9"/>
        <v>46280</v>
      </c>
      <c r="D629" s="643"/>
      <c r="E629" s="644"/>
      <c r="F629" s="644"/>
      <c r="G629" s="645"/>
      <c r="H629" s="924"/>
    </row>
    <row r="630" spans="3:8" ht="21.75" customHeight="1">
      <c r="C630" s="658">
        <f t="shared" ca="1" si="9"/>
        <v>46281</v>
      </c>
      <c r="D630" s="643"/>
      <c r="E630" s="644"/>
      <c r="F630" s="644"/>
      <c r="G630" s="645"/>
      <c r="H630" s="924"/>
    </row>
    <row r="631" spans="3:8" ht="21.75" customHeight="1">
      <c r="C631" s="658">
        <f t="shared" ca="1" si="9"/>
        <v>46282</v>
      </c>
      <c r="D631" s="643"/>
      <c r="E631" s="644"/>
      <c r="F631" s="644"/>
      <c r="G631" s="645"/>
      <c r="H631" s="924"/>
    </row>
    <row r="632" spans="3:8" ht="21.75" customHeight="1">
      <c r="C632" s="658">
        <f t="shared" ca="1" si="9"/>
        <v>46283</v>
      </c>
      <c r="D632" s="643"/>
      <c r="E632" s="644"/>
      <c r="F632" s="644"/>
      <c r="G632" s="645"/>
      <c r="H632" s="924"/>
    </row>
    <row r="633" spans="3:8" ht="21.75" customHeight="1">
      <c r="C633" s="658">
        <f t="shared" ca="1" si="9"/>
        <v>46284</v>
      </c>
      <c r="D633" s="643"/>
      <c r="E633" s="644"/>
      <c r="F633" s="644"/>
      <c r="G633" s="645"/>
      <c r="H633" s="924"/>
    </row>
    <row r="634" spans="3:8" ht="21.75" customHeight="1">
      <c r="C634" s="658">
        <f t="shared" ca="1" si="9"/>
        <v>46285</v>
      </c>
      <c r="D634" s="643"/>
      <c r="E634" s="644"/>
      <c r="F634" s="644"/>
      <c r="G634" s="645"/>
      <c r="H634" s="924"/>
    </row>
    <row r="635" spans="3:8" ht="21.75" customHeight="1">
      <c r="C635" s="658">
        <f t="shared" ca="1" si="9"/>
        <v>46286</v>
      </c>
      <c r="D635" s="643"/>
      <c r="E635" s="644"/>
      <c r="F635" s="644"/>
      <c r="G635" s="645"/>
      <c r="H635" s="924"/>
    </row>
    <row r="636" spans="3:8" ht="21.75" customHeight="1">
      <c r="C636" s="658">
        <f t="shared" ca="1" si="9"/>
        <v>46287</v>
      </c>
      <c r="D636" s="643"/>
      <c r="E636" s="644"/>
      <c r="F636" s="644"/>
      <c r="G636" s="645"/>
      <c r="H636" s="924"/>
    </row>
    <row r="637" spans="3:8" ht="21.75" customHeight="1">
      <c r="C637" s="658">
        <f t="shared" ca="1" si="9"/>
        <v>46288</v>
      </c>
      <c r="D637" s="643"/>
      <c r="E637" s="644"/>
      <c r="F637" s="644"/>
      <c r="G637" s="645"/>
      <c r="H637" s="924"/>
    </row>
    <row r="638" spans="3:8" ht="21.75" customHeight="1">
      <c r="C638" s="658">
        <f t="shared" ca="1" si="9"/>
        <v>46289</v>
      </c>
      <c r="D638" s="643"/>
      <c r="E638" s="644"/>
      <c r="F638" s="644"/>
      <c r="G638" s="645"/>
      <c r="H638" s="924"/>
    </row>
    <row r="639" spans="3:8" ht="21.75" customHeight="1">
      <c r="C639" s="658">
        <f t="shared" ca="1" si="9"/>
        <v>46290</v>
      </c>
      <c r="D639" s="643"/>
      <c r="E639" s="644"/>
      <c r="F639" s="644"/>
      <c r="G639" s="645"/>
      <c r="H639" s="924"/>
    </row>
    <row r="640" spans="3:8" ht="21.75" customHeight="1">
      <c r="C640" s="658">
        <f t="shared" ca="1" si="9"/>
        <v>46291</v>
      </c>
      <c r="D640" s="643"/>
      <c r="E640" s="644"/>
      <c r="F640" s="644"/>
      <c r="G640" s="645"/>
      <c r="H640" s="924"/>
    </row>
    <row r="641" spans="3:8" ht="21.75" customHeight="1">
      <c r="C641" s="658">
        <f t="shared" ca="1" si="9"/>
        <v>46292</v>
      </c>
      <c r="D641" s="643"/>
      <c r="E641" s="644"/>
      <c r="F641" s="644"/>
      <c r="G641" s="645"/>
      <c r="H641" s="924"/>
    </row>
    <row r="642" spans="3:8" ht="21.75" customHeight="1">
      <c r="C642" s="658">
        <f t="shared" ca="1" si="9"/>
        <v>46293</v>
      </c>
      <c r="D642" s="643"/>
      <c r="E642" s="644"/>
      <c r="F642" s="644"/>
      <c r="G642" s="645"/>
      <c r="H642" s="924"/>
    </row>
    <row r="643" spans="3:8" ht="21.75" customHeight="1">
      <c r="C643" s="658">
        <f t="shared" ca="1" si="9"/>
        <v>46294</v>
      </c>
      <c r="D643" s="643"/>
      <c r="E643" s="644"/>
      <c r="F643" s="644"/>
      <c r="G643" s="645"/>
      <c r="H643" s="924"/>
    </row>
    <row r="644" spans="3:8" ht="21.75" customHeight="1">
      <c r="C644" s="658">
        <f t="shared" ca="1" si="9"/>
        <v>46295</v>
      </c>
      <c r="D644" s="643"/>
      <c r="E644" s="644"/>
      <c r="F644" s="644"/>
      <c r="G644" s="645"/>
      <c r="H644" s="924"/>
    </row>
    <row r="645" spans="3:8" ht="21.75" customHeight="1">
      <c r="C645" s="658">
        <f t="shared" ca="1" si="9"/>
        <v>46296</v>
      </c>
      <c r="D645" s="643"/>
      <c r="E645" s="644"/>
      <c r="F645" s="644"/>
      <c r="G645" s="645"/>
      <c r="H645" s="924"/>
    </row>
    <row r="646" spans="3:8" ht="21.75" customHeight="1">
      <c r="C646" s="658">
        <f t="shared" ca="1" si="9"/>
        <v>46297</v>
      </c>
      <c r="D646" s="643"/>
      <c r="E646" s="644"/>
      <c r="F646" s="644"/>
      <c r="G646" s="645"/>
      <c r="H646" s="924"/>
    </row>
    <row r="647" spans="3:8" ht="21.75" customHeight="1">
      <c r="C647" s="658">
        <f t="shared" ca="1" si="9"/>
        <v>46298</v>
      </c>
      <c r="D647" s="643"/>
      <c r="E647" s="644"/>
      <c r="F647" s="644"/>
      <c r="G647" s="645"/>
      <c r="H647" s="924"/>
    </row>
    <row r="648" spans="3:8" ht="21.75" customHeight="1">
      <c r="C648" s="658">
        <f t="shared" ref="C648:C711" ca="1" si="10">C647+1</f>
        <v>46299</v>
      </c>
      <c r="D648" s="643"/>
      <c r="E648" s="644"/>
      <c r="F648" s="644"/>
      <c r="G648" s="645"/>
      <c r="H648" s="924"/>
    </row>
    <row r="649" spans="3:8" ht="21.75" customHeight="1">
      <c r="C649" s="658">
        <f t="shared" ca="1" si="10"/>
        <v>46300</v>
      </c>
      <c r="D649" s="643"/>
      <c r="E649" s="644"/>
      <c r="F649" s="644"/>
      <c r="G649" s="645"/>
      <c r="H649" s="924"/>
    </row>
    <row r="650" spans="3:8" ht="21.75" customHeight="1">
      <c r="C650" s="658">
        <f t="shared" ca="1" si="10"/>
        <v>46301</v>
      </c>
      <c r="D650" s="643"/>
      <c r="E650" s="644"/>
      <c r="F650" s="644"/>
      <c r="G650" s="645"/>
      <c r="H650" s="924"/>
    </row>
    <row r="651" spans="3:8" ht="21.75" customHeight="1">
      <c r="C651" s="658">
        <f t="shared" ca="1" si="10"/>
        <v>46302</v>
      </c>
      <c r="D651" s="643"/>
      <c r="E651" s="644"/>
      <c r="F651" s="644"/>
      <c r="G651" s="645"/>
      <c r="H651" s="924"/>
    </row>
    <row r="652" spans="3:8" ht="21.75" customHeight="1">
      <c r="C652" s="658">
        <f t="shared" ca="1" si="10"/>
        <v>46303</v>
      </c>
      <c r="D652" s="643"/>
      <c r="E652" s="644"/>
      <c r="F652" s="644"/>
      <c r="G652" s="645"/>
      <c r="H652" s="924"/>
    </row>
    <row r="653" spans="3:8" ht="21.75" customHeight="1">
      <c r="C653" s="658">
        <f t="shared" ca="1" si="10"/>
        <v>46304</v>
      </c>
      <c r="D653" s="643"/>
      <c r="E653" s="644"/>
      <c r="F653" s="644"/>
      <c r="G653" s="645"/>
      <c r="H653" s="924"/>
    </row>
    <row r="654" spans="3:8" ht="21.75" customHeight="1">
      <c r="C654" s="658">
        <f t="shared" ca="1" si="10"/>
        <v>46305</v>
      </c>
      <c r="D654" s="643"/>
      <c r="E654" s="644"/>
      <c r="F654" s="644"/>
      <c r="G654" s="645"/>
      <c r="H654" s="924"/>
    </row>
    <row r="655" spans="3:8" ht="21.75" customHeight="1">
      <c r="C655" s="658">
        <f t="shared" ca="1" si="10"/>
        <v>46306</v>
      </c>
      <c r="D655" s="643"/>
      <c r="E655" s="644"/>
      <c r="F655" s="644"/>
      <c r="G655" s="645"/>
      <c r="H655" s="924"/>
    </row>
    <row r="656" spans="3:8" ht="21.75" customHeight="1">
      <c r="C656" s="658">
        <f t="shared" ca="1" si="10"/>
        <v>46307</v>
      </c>
      <c r="D656" s="643"/>
      <c r="E656" s="644"/>
      <c r="F656" s="644"/>
      <c r="G656" s="645"/>
      <c r="H656" s="924"/>
    </row>
    <row r="657" spans="3:8" ht="21.75" customHeight="1">
      <c r="C657" s="658">
        <f t="shared" ca="1" si="10"/>
        <v>46308</v>
      </c>
      <c r="D657" s="643"/>
      <c r="E657" s="644"/>
      <c r="F657" s="644"/>
      <c r="G657" s="645"/>
      <c r="H657" s="924"/>
    </row>
    <row r="658" spans="3:8" ht="21.75" customHeight="1">
      <c r="C658" s="658">
        <f t="shared" ca="1" si="10"/>
        <v>46309</v>
      </c>
      <c r="D658" s="643"/>
      <c r="E658" s="644"/>
      <c r="F658" s="644"/>
      <c r="G658" s="645"/>
      <c r="H658" s="924"/>
    </row>
    <row r="659" spans="3:8" ht="21.75" customHeight="1">
      <c r="C659" s="658">
        <f t="shared" ca="1" si="10"/>
        <v>46310</v>
      </c>
      <c r="D659" s="643"/>
      <c r="E659" s="644"/>
      <c r="F659" s="644"/>
      <c r="G659" s="645"/>
      <c r="H659" s="924"/>
    </row>
    <row r="660" spans="3:8" ht="21.75" customHeight="1">
      <c r="C660" s="658">
        <f t="shared" ca="1" si="10"/>
        <v>46311</v>
      </c>
      <c r="D660" s="643"/>
      <c r="E660" s="644"/>
      <c r="F660" s="644"/>
      <c r="G660" s="645"/>
      <c r="H660" s="924"/>
    </row>
    <row r="661" spans="3:8" ht="21.75" customHeight="1">
      <c r="C661" s="658">
        <f t="shared" ca="1" si="10"/>
        <v>46312</v>
      </c>
      <c r="D661" s="643"/>
      <c r="E661" s="644"/>
      <c r="F661" s="644"/>
      <c r="G661" s="645"/>
      <c r="H661" s="924"/>
    </row>
    <row r="662" spans="3:8" ht="21.75" customHeight="1">
      <c r="C662" s="658">
        <f t="shared" ca="1" si="10"/>
        <v>46313</v>
      </c>
      <c r="D662" s="643"/>
      <c r="E662" s="644"/>
      <c r="F662" s="644"/>
      <c r="G662" s="645"/>
      <c r="H662" s="924"/>
    </row>
    <row r="663" spans="3:8" ht="21.75" customHeight="1">
      <c r="C663" s="658">
        <f t="shared" ca="1" si="10"/>
        <v>46314</v>
      </c>
      <c r="D663" s="643"/>
      <c r="E663" s="644"/>
      <c r="F663" s="644"/>
      <c r="G663" s="645"/>
      <c r="H663" s="924"/>
    </row>
    <row r="664" spans="3:8" ht="21.75" customHeight="1">
      <c r="C664" s="658">
        <f t="shared" ca="1" si="10"/>
        <v>46315</v>
      </c>
      <c r="D664" s="643"/>
      <c r="E664" s="644"/>
      <c r="F664" s="644"/>
      <c r="G664" s="645"/>
      <c r="H664" s="924"/>
    </row>
    <row r="665" spans="3:8" ht="21.75" customHeight="1">
      <c r="C665" s="658">
        <f t="shared" ca="1" si="10"/>
        <v>46316</v>
      </c>
      <c r="D665" s="643"/>
      <c r="E665" s="644"/>
      <c r="F665" s="644"/>
      <c r="G665" s="645"/>
      <c r="H665" s="924"/>
    </row>
    <row r="666" spans="3:8" ht="21.75" customHeight="1">
      <c r="C666" s="658">
        <f t="shared" ca="1" si="10"/>
        <v>46317</v>
      </c>
      <c r="D666" s="643"/>
      <c r="E666" s="644"/>
      <c r="F666" s="644"/>
      <c r="G666" s="645"/>
      <c r="H666" s="924"/>
    </row>
    <row r="667" spans="3:8" ht="21.75" customHeight="1">
      <c r="C667" s="658">
        <f t="shared" ca="1" si="10"/>
        <v>46318</v>
      </c>
      <c r="D667" s="643"/>
      <c r="E667" s="644"/>
      <c r="F667" s="644"/>
      <c r="G667" s="645"/>
      <c r="H667" s="924"/>
    </row>
    <row r="668" spans="3:8" ht="21.75" customHeight="1">
      <c r="C668" s="658">
        <f t="shared" ca="1" si="10"/>
        <v>46319</v>
      </c>
      <c r="D668" s="643"/>
      <c r="E668" s="644"/>
      <c r="F668" s="644"/>
      <c r="G668" s="645"/>
      <c r="H668" s="924"/>
    </row>
    <row r="669" spans="3:8" ht="21.75" customHeight="1">
      <c r="C669" s="658">
        <f t="shared" ca="1" si="10"/>
        <v>46320</v>
      </c>
      <c r="D669" s="643"/>
      <c r="E669" s="644"/>
      <c r="F669" s="644"/>
      <c r="G669" s="645"/>
      <c r="H669" s="924"/>
    </row>
    <row r="670" spans="3:8" ht="21.75" customHeight="1">
      <c r="C670" s="658">
        <f t="shared" ca="1" si="10"/>
        <v>46321</v>
      </c>
      <c r="D670" s="643"/>
      <c r="E670" s="644"/>
      <c r="F670" s="644"/>
      <c r="G670" s="645"/>
      <c r="H670" s="924"/>
    </row>
    <row r="671" spans="3:8" ht="21.75" customHeight="1">
      <c r="C671" s="658">
        <f t="shared" ca="1" si="10"/>
        <v>46322</v>
      </c>
      <c r="D671" s="643"/>
      <c r="E671" s="644"/>
      <c r="F671" s="644"/>
      <c r="G671" s="645"/>
      <c r="H671" s="924"/>
    </row>
    <row r="672" spans="3:8" ht="21.75" customHeight="1">
      <c r="C672" s="658">
        <f t="shared" ca="1" si="10"/>
        <v>46323</v>
      </c>
      <c r="D672" s="643"/>
      <c r="E672" s="644"/>
      <c r="F672" s="644"/>
      <c r="G672" s="645"/>
      <c r="H672" s="924"/>
    </row>
    <row r="673" spans="3:8" ht="21.75" customHeight="1">
      <c r="C673" s="658">
        <f t="shared" ca="1" si="10"/>
        <v>46324</v>
      </c>
      <c r="D673" s="643"/>
      <c r="E673" s="644"/>
      <c r="F673" s="644"/>
      <c r="G673" s="645"/>
      <c r="H673" s="924"/>
    </row>
    <row r="674" spans="3:8" ht="21.75" customHeight="1">
      <c r="C674" s="658">
        <f t="shared" ca="1" si="10"/>
        <v>46325</v>
      </c>
      <c r="D674" s="643"/>
      <c r="E674" s="644"/>
      <c r="F674" s="644"/>
      <c r="G674" s="645"/>
      <c r="H674" s="924"/>
    </row>
    <row r="675" spans="3:8" ht="21.75" customHeight="1">
      <c r="C675" s="658">
        <f t="shared" ca="1" si="10"/>
        <v>46326</v>
      </c>
      <c r="D675" s="643"/>
      <c r="E675" s="644"/>
      <c r="F675" s="644"/>
      <c r="G675" s="645"/>
      <c r="H675" s="924"/>
    </row>
    <row r="676" spans="3:8" ht="21.75" customHeight="1">
      <c r="C676" s="658">
        <f t="shared" ca="1" si="10"/>
        <v>46327</v>
      </c>
      <c r="D676" s="643"/>
      <c r="E676" s="644"/>
      <c r="F676" s="644"/>
      <c r="G676" s="645"/>
      <c r="H676" s="924"/>
    </row>
    <row r="677" spans="3:8" ht="21.75" customHeight="1">
      <c r="C677" s="658">
        <f t="shared" ca="1" si="10"/>
        <v>46328</v>
      </c>
      <c r="D677" s="643"/>
      <c r="E677" s="644"/>
      <c r="F677" s="644"/>
      <c r="G677" s="645"/>
      <c r="H677" s="924"/>
    </row>
    <row r="678" spans="3:8" ht="21.75" customHeight="1">
      <c r="C678" s="658">
        <f t="shared" ca="1" si="10"/>
        <v>46329</v>
      </c>
      <c r="D678" s="643"/>
      <c r="E678" s="644"/>
      <c r="F678" s="644"/>
      <c r="G678" s="645"/>
      <c r="H678" s="924"/>
    </row>
    <row r="679" spans="3:8" ht="21.75" customHeight="1">
      <c r="C679" s="658">
        <f t="shared" ca="1" si="10"/>
        <v>46330</v>
      </c>
      <c r="D679" s="643"/>
      <c r="E679" s="644"/>
      <c r="F679" s="644"/>
      <c r="G679" s="645"/>
      <c r="H679" s="924"/>
    </row>
    <row r="680" spans="3:8" ht="21.75" customHeight="1">
      <c r="C680" s="658">
        <f t="shared" ca="1" si="10"/>
        <v>46331</v>
      </c>
      <c r="D680" s="643"/>
      <c r="E680" s="644"/>
      <c r="F680" s="644"/>
      <c r="G680" s="645"/>
      <c r="H680" s="924"/>
    </row>
    <row r="681" spans="3:8" ht="21.75" customHeight="1">
      <c r="C681" s="658">
        <f t="shared" ca="1" si="10"/>
        <v>46332</v>
      </c>
      <c r="D681" s="643"/>
      <c r="E681" s="644"/>
      <c r="F681" s="644"/>
      <c r="G681" s="645"/>
      <c r="H681" s="924"/>
    </row>
    <row r="682" spans="3:8" ht="21.75" customHeight="1">
      <c r="C682" s="658">
        <f t="shared" ca="1" si="10"/>
        <v>46333</v>
      </c>
      <c r="D682" s="643"/>
      <c r="E682" s="644"/>
      <c r="F682" s="644"/>
      <c r="G682" s="645"/>
      <c r="H682" s="924"/>
    </row>
    <row r="683" spans="3:8" ht="21.75" customHeight="1">
      <c r="C683" s="658">
        <f t="shared" ca="1" si="10"/>
        <v>46334</v>
      </c>
      <c r="D683" s="643"/>
      <c r="E683" s="644"/>
      <c r="F683" s="644"/>
      <c r="G683" s="645"/>
      <c r="H683" s="924"/>
    </row>
    <row r="684" spans="3:8" ht="21.75" customHeight="1">
      <c r="C684" s="658">
        <f t="shared" ca="1" si="10"/>
        <v>46335</v>
      </c>
      <c r="D684" s="643"/>
      <c r="E684" s="644"/>
      <c r="F684" s="644"/>
      <c r="G684" s="645"/>
      <c r="H684" s="924"/>
    </row>
    <row r="685" spans="3:8" ht="21.75" customHeight="1">
      <c r="C685" s="658">
        <f t="shared" ca="1" si="10"/>
        <v>46336</v>
      </c>
      <c r="D685" s="643"/>
      <c r="E685" s="644"/>
      <c r="F685" s="644"/>
      <c r="G685" s="645"/>
      <c r="H685" s="924"/>
    </row>
    <row r="686" spans="3:8" ht="21.75" customHeight="1">
      <c r="C686" s="658">
        <f t="shared" ca="1" si="10"/>
        <v>46337</v>
      </c>
      <c r="D686" s="643"/>
      <c r="E686" s="644"/>
      <c r="F686" s="644"/>
      <c r="G686" s="645"/>
      <c r="H686" s="924"/>
    </row>
    <row r="687" spans="3:8" ht="21.75" customHeight="1">
      <c r="C687" s="658">
        <f t="shared" ca="1" si="10"/>
        <v>46338</v>
      </c>
      <c r="D687" s="643"/>
      <c r="E687" s="644"/>
      <c r="F687" s="644"/>
      <c r="G687" s="645"/>
      <c r="H687" s="924"/>
    </row>
    <row r="688" spans="3:8" ht="21.75" customHeight="1">
      <c r="C688" s="658">
        <f t="shared" ca="1" si="10"/>
        <v>46339</v>
      </c>
      <c r="D688" s="643"/>
      <c r="E688" s="644"/>
      <c r="F688" s="644"/>
      <c r="G688" s="645"/>
      <c r="H688" s="924"/>
    </row>
    <row r="689" spans="3:8" ht="21.75" customHeight="1">
      <c r="C689" s="658">
        <f t="shared" ca="1" si="10"/>
        <v>46340</v>
      </c>
      <c r="D689" s="643"/>
      <c r="E689" s="644"/>
      <c r="F689" s="644"/>
      <c r="G689" s="645"/>
      <c r="H689" s="924"/>
    </row>
    <row r="690" spans="3:8" ht="21.75" customHeight="1">
      <c r="C690" s="658">
        <f t="shared" ca="1" si="10"/>
        <v>46341</v>
      </c>
      <c r="D690" s="643"/>
      <c r="E690" s="644"/>
      <c r="F690" s="644"/>
      <c r="G690" s="645"/>
      <c r="H690" s="924"/>
    </row>
    <row r="691" spans="3:8" ht="21.75" customHeight="1">
      <c r="C691" s="658">
        <f t="shared" ca="1" si="10"/>
        <v>46342</v>
      </c>
      <c r="D691" s="643"/>
      <c r="E691" s="644"/>
      <c r="F691" s="644"/>
      <c r="G691" s="645"/>
      <c r="H691" s="924"/>
    </row>
    <row r="692" spans="3:8" ht="21.75" customHeight="1">
      <c r="C692" s="658">
        <f t="shared" ca="1" si="10"/>
        <v>46343</v>
      </c>
      <c r="D692" s="643"/>
      <c r="E692" s="644"/>
      <c r="F692" s="644"/>
      <c r="G692" s="645"/>
      <c r="H692" s="924"/>
    </row>
    <row r="693" spans="3:8" ht="21.75" customHeight="1">
      <c r="C693" s="658">
        <f t="shared" ca="1" si="10"/>
        <v>46344</v>
      </c>
      <c r="D693" s="643"/>
      <c r="E693" s="644"/>
      <c r="F693" s="644"/>
      <c r="G693" s="645"/>
      <c r="H693" s="924"/>
    </row>
    <row r="694" spans="3:8" ht="21.75" customHeight="1">
      <c r="C694" s="658">
        <f t="shared" ca="1" si="10"/>
        <v>46345</v>
      </c>
      <c r="D694" s="643"/>
      <c r="E694" s="644"/>
      <c r="F694" s="644"/>
      <c r="G694" s="645"/>
      <c r="H694" s="924"/>
    </row>
    <row r="695" spans="3:8" ht="21.75" customHeight="1">
      <c r="C695" s="658">
        <f t="shared" ca="1" si="10"/>
        <v>46346</v>
      </c>
      <c r="D695" s="643"/>
      <c r="E695" s="644"/>
      <c r="F695" s="644"/>
      <c r="G695" s="645"/>
      <c r="H695" s="924"/>
    </row>
    <row r="696" spans="3:8" ht="21.75" customHeight="1">
      <c r="C696" s="658">
        <f t="shared" ca="1" si="10"/>
        <v>46347</v>
      </c>
      <c r="D696" s="643"/>
      <c r="E696" s="644"/>
      <c r="F696" s="644"/>
      <c r="G696" s="645"/>
      <c r="H696" s="924"/>
    </row>
    <row r="697" spans="3:8" ht="21.75" customHeight="1">
      <c r="C697" s="658">
        <f t="shared" ca="1" si="10"/>
        <v>46348</v>
      </c>
      <c r="D697" s="643"/>
      <c r="E697" s="644"/>
      <c r="F697" s="644"/>
      <c r="G697" s="645"/>
      <c r="H697" s="924"/>
    </row>
    <row r="698" spans="3:8" ht="21.75" customHeight="1">
      <c r="C698" s="658">
        <f t="shared" ca="1" si="10"/>
        <v>46349</v>
      </c>
      <c r="D698" s="643"/>
      <c r="E698" s="644"/>
      <c r="F698" s="644"/>
      <c r="G698" s="645"/>
      <c r="H698" s="924"/>
    </row>
    <row r="699" spans="3:8" ht="21.75" customHeight="1">
      <c r="C699" s="658">
        <f t="shared" ca="1" si="10"/>
        <v>46350</v>
      </c>
      <c r="D699" s="643"/>
      <c r="E699" s="644"/>
      <c r="F699" s="644"/>
      <c r="G699" s="645"/>
      <c r="H699" s="924"/>
    </row>
    <row r="700" spans="3:8" ht="21.75" customHeight="1">
      <c r="C700" s="658">
        <f t="shared" ca="1" si="10"/>
        <v>46351</v>
      </c>
      <c r="D700" s="643"/>
      <c r="E700" s="644"/>
      <c r="F700" s="644"/>
      <c r="G700" s="645"/>
      <c r="H700" s="924"/>
    </row>
    <row r="701" spans="3:8" ht="21.75" customHeight="1">
      <c r="C701" s="658">
        <f t="shared" ca="1" si="10"/>
        <v>46352</v>
      </c>
      <c r="D701" s="643"/>
      <c r="E701" s="644"/>
      <c r="F701" s="644"/>
      <c r="G701" s="645"/>
      <c r="H701" s="924"/>
    </row>
    <row r="702" spans="3:8" ht="21.75" customHeight="1">
      <c r="C702" s="658">
        <f t="shared" ca="1" si="10"/>
        <v>46353</v>
      </c>
      <c r="D702" s="643"/>
      <c r="E702" s="644"/>
      <c r="F702" s="644"/>
      <c r="G702" s="645"/>
      <c r="H702" s="924"/>
    </row>
    <row r="703" spans="3:8" ht="21.75" customHeight="1">
      <c r="C703" s="658">
        <f t="shared" ca="1" si="10"/>
        <v>46354</v>
      </c>
      <c r="D703" s="643"/>
      <c r="E703" s="644"/>
      <c r="F703" s="644"/>
      <c r="G703" s="645"/>
      <c r="H703" s="924"/>
    </row>
    <row r="704" spans="3:8" ht="21.75" customHeight="1">
      <c r="C704" s="658">
        <f t="shared" ca="1" si="10"/>
        <v>46355</v>
      </c>
      <c r="D704" s="643"/>
      <c r="E704" s="644"/>
      <c r="F704" s="644"/>
      <c r="G704" s="645"/>
      <c r="H704" s="924"/>
    </row>
    <row r="705" spans="3:8" ht="21.75" customHeight="1">
      <c r="C705" s="658">
        <f t="shared" ca="1" si="10"/>
        <v>46356</v>
      </c>
      <c r="D705" s="643"/>
      <c r="E705" s="644"/>
      <c r="F705" s="644"/>
      <c r="G705" s="645"/>
      <c r="H705" s="924"/>
    </row>
    <row r="706" spans="3:8" ht="21.75" customHeight="1">
      <c r="C706" s="658">
        <f t="shared" ca="1" si="10"/>
        <v>46357</v>
      </c>
      <c r="D706" s="643"/>
      <c r="E706" s="644"/>
      <c r="F706" s="644"/>
      <c r="G706" s="645"/>
      <c r="H706" s="924"/>
    </row>
    <row r="707" spans="3:8" ht="21.75" customHeight="1">
      <c r="C707" s="658">
        <f t="shared" ca="1" si="10"/>
        <v>46358</v>
      </c>
      <c r="D707" s="643"/>
      <c r="E707" s="644"/>
      <c r="F707" s="644"/>
      <c r="G707" s="645"/>
      <c r="H707" s="924"/>
    </row>
    <row r="708" spans="3:8" ht="21.75" customHeight="1">
      <c r="C708" s="658">
        <f t="shared" ca="1" si="10"/>
        <v>46359</v>
      </c>
      <c r="D708" s="643"/>
      <c r="E708" s="644"/>
      <c r="F708" s="644"/>
      <c r="G708" s="645"/>
      <c r="H708" s="924"/>
    </row>
    <row r="709" spans="3:8" ht="21.75" customHeight="1">
      <c r="C709" s="658">
        <f t="shared" ca="1" si="10"/>
        <v>46360</v>
      </c>
      <c r="D709" s="643"/>
      <c r="E709" s="644"/>
      <c r="F709" s="644"/>
      <c r="G709" s="645"/>
      <c r="H709" s="924"/>
    </row>
    <row r="710" spans="3:8" ht="21.75" customHeight="1">
      <c r="C710" s="658">
        <f t="shared" ca="1" si="10"/>
        <v>46361</v>
      </c>
      <c r="D710" s="643"/>
      <c r="E710" s="644"/>
      <c r="F710" s="644"/>
      <c r="G710" s="645"/>
      <c r="H710" s="924"/>
    </row>
    <row r="711" spans="3:8" ht="21.75" customHeight="1">
      <c r="C711" s="658">
        <f t="shared" ca="1" si="10"/>
        <v>46362</v>
      </c>
      <c r="D711" s="643"/>
      <c r="E711" s="644"/>
      <c r="F711" s="644"/>
      <c r="G711" s="645"/>
      <c r="H711" s="924"/>
    </row>
    <row r="712" spans="3:8" ht="21.75" customHeight="1">
      <c r="C712" s="658">
        <f t="shared" ref="C712:C736" ca="1" si="11">C711+1</f>
        <v>46363</v>
      </c>
      <c r="D712" s="643"/>
      <c r="E712" s="644"/>
      <c r="F712" s="644"/>
      <c r="G712" s="645"/>
      <c r="H712" s="924"/>
    </row>
    <row r="713" spans="3:8" ht="21.75" customHeight="1">
      <c r="C713" s="658">
        <f t="shared" ca="1" si="11"/>
        <v>46364</v>
      </c>
      <c r="D713" s="643"/>
      <c r="E713" s="644"/>
      <c r="F713" s="644"/>
      <c r="G713" s="645"/>
      <c r="H713" s="924"/>
    </row>
    <row r="714" spans="3:8" ht="21.75" customHeight="1">
      <c r="C714" s="658">
        <f t="shared" ca="1" si="11"/>
        <v>46365</v>
      </c>
      <c r="D714" s="643"/>
      <c r="E714" s="644"/>
      <c r="F714" s="644"/>
      <c r="G714" s="645"/>
      <c r="H714" s="924"/>
    </row>
    <row r="715" spans="3:8" ht="21.75" customHeight="1">
      <c r="C715" s="658">
        <f t="shared" ca="1" si="11"/>
        <v>46366</v>
      </c>
      <c r="D715" s="643"/>
      <c r="E715" s="644"/>
      <c r="F715" s="644"/>
      <c r="G715" s="645"/>
      <c r="H715" s="924"/>
    </row>
    <row r="716" spans="3:8" ht="21.75" customHeight="1">
      <c r="C716" s="658">
        <f t="shared" ca="1" si="11"/>
        <v>46367</v>
      </c>
      <c r="D716" s="643"/>
      <c r="E716" s="644"/>
      <c r="F716" s="644"/>
      <c r="G716" s="645"/>
      <c r="H716" s="924"/>
    </row>
    <row r="717" spans="3:8" ht="21.75" customHeight="1">
      <c r="C717" s="658">
        <f t="shared" ca="1" si="11"/>
        <v>46368</v>
      </c>
      <c r="D717" s="643"/>
      <c r="E717" s="644"/>
      <c r="F717" s="644"/>
      <c r="G717" s="645"/>
      <c r="H717" s="924"/>
    </row>
    <row r="718" spans="3:8" ht="21.75" customHeight="1">
      <c r="C718" s="658">
        <f t="shared" ca="1" si="11"/>
        <v>46369</v>
      </c>
      <c r="D718" s="643"/>
      <c r="E718" s="644"/>
      <c r="F718" s="644"/>
      <c r="G718" s="645"/>
      <c r="H718" s="924"/>
    </row>
    <row r="719" spans="3:8" ht="21.75" customHeight="1">
      <c r="C719" s="658">
        <f t="shared" ca="1" si="11"/>
        <v>46370</v>
      </c>
      <c r="D719" s="643"/>
      <c r="E719" s="644"/>
      <c r="F719" s="644"/>
      <c r="G719" s="645"/>
      <c r="H719" s="924"/>
    </row>
    <row r="720" spans="3:8" ht="21.75" customHeight="1">
      <c r="C720" s="658">
        <f t="shared" ca="1" si="11"/>
        <v>46371</v>
      </c>
      <c r="D720" s="643"/>
      <c r="E720" s="644"/>
      <c r="F720" s="644"/>
      <c r="G720" s="645"/>
      <c r="H720" s="924"/>
    </row>
    <row r="721" spans="3:8" ht="21.75" customHeight="1">
      <c r="C721" s="658">
        <f t="shared" ca="1" si="11"/>
        <v>46372</v>
      </c>
      <c r="D721" s="643"/>
      <c r="E721" s="644"/>
      <c r="F721" s="644"/>
      <c r="G721" s="645"/>
      <c r="H721" s="924"/>
    </row>
    <row r="722" spans="3:8" ht="21.75" customHeight="1">
      <c r="C722" s="658">
        <f t="shared" ca="1" si="11"/>
        <v>46373</v>
      </c>
      <c r="D722" s="643"/>
      <c r="E722" s="644"/>
      <c r="F722" s="644"/>
      <c r="G722" s="645"/>
      <c r="H722" s="924"/>
    </row>
    <row r="723" spans="3:8" ht="21.75" customHeight="1">
      <c r="C723" s="658">
        <f t="shared" ca="1" si="11"/>
        <v>46374</v>
      </c>
      <c r="D723" s="643"/>
      <c r="E723" s="644"/>
      <c r="F723" s="644"/>
      <c r="G723" s="645"/>
      <c r="H723" s="924"/>
    </row>
    <row r="724" spans="3:8" ht="21.75" customHeight="1">
      <c r="C724" s="658">
        <f t="shared" ca="1" si="11"/>
        <v>46375</v>
      </c>
      <c r="D724" s="643"/>
      <c r="E724" s="644"/>
      <c r="F724" s="644"/>
      <c r="G724" s="645"/>
      <c r="H724" s="924"/>
    </row>
    <row r="725" spans="3:8" ht="21.75" customHeight="1">
      <c r="C725" s="658">
        <f t="shared" ca="1" si="11"/>
        <v>46376</v>
      </c>
      <c r="D725" s="643"/>
      <c r="E725" s="644"/>
      <c r="F725" s="644"/>
      <c r="G725" s="645"/>
      <c r="H725" s="924"/>
    </row>
    <row r="726" spans="3:8" ht="21.75" customHeight="1">
      <c r="C726" s="658">
        <f t="shared" ca="1" si="11"/>
        <v>46377</v>
      </c>
      <c r="D726" s="643"/>
      <c r="E726" s="644"/>
      <c r="F726" s="644"/>
      <c r="G726" s="645"/>
      <c r="H726" s="924"/>
    </row>
    <row r="727" spans="3:8" ht="21.75" customHeight="1">
      <c r="C727" s="658">
        <f t="shared" ca="1" si="11"/>
        <v>46378</v>
      </c>
      <c r="D727" s="643"/>
      <c r="E727" s="644"/>
      <c r="F727" s="644"/>
      <c r="G727" s="645"/>
      <c r="H727" s="924"/>
    </row>
    <row r="728" spans="3:8" ht="21.75" customHeight="1">
      <c r="C728" s="658">
        <f t="shared" ca="1" si="11"/>
        <v>46379</v>
      </c>
      <c r="D728" s="643"/>
      <c r="E728" s="644"/>
      <c r="F728" s="644"/>
      <c r="G728" s="645"/>
      <c r="H728" s="924"/>
    </row>
    <row r="729" spans="3:8" ht="21.75" customHeight="1">
      <c r="C729" s="658">
        <f t="shared" ca="1" si="11"/>
        <v>46380</v>
      </c>
      <c r="D729" s="643"/>
      <c r="E729" s="644"/>
      <c r="F729" s="644"/>
      <c r="G729" s="645"/>
      <c r="H729" s="924"/>
    </row>
    <row r="730" spans="3:8" ht="21.75" customHeight="1">
      <c r="C730" s="658">
        <f t="shared" ca="1" si="11"/>
        <v>46381</v>
      </c>
      <c r="D730" s="643"/>
      <c r="E730" s="644"/>
      <c r="F730" s="644"/>
      <c r="G730" s="645"/>
      <c r="H730" s="924"/>
    </row>
    <row r="731" spans="3:8" ht="21.75" customHeight="1">
      <c r="C731" s="658">
        <f t="shared" ca="1" si="11"/>
        <v>46382</v>
      </c>
      <c r="D731" s="643"/>
      <c r="E731" s="644"/>
      <c r="F731" s="644"/>
      <c r="G731" s="645"/>
      <c r="H731" s="924"/>
    </row>
    <row r="732" spans="3:8" ht="21.75" customHeight="1">
      <c r="C732" s="658">
        <f t="shared" ca="1" si="11"/>
        <v>46383</v>
      </c>
      <c r="D732" s="643"/>
      <c r="E732" s="644"/>
      <c r="F732" s="644"/>
      <c r="G732" s="645"/>
      <c r="H732" s="924"/>
    </row>
    <row r="733" spans="3:8" ht="21.75" customHeight="1">
      <c r="C733" s="658">
        <f t="shared" ca="1" si="11"/>
        <v>46384</v>
      </c>
      <c r="D733" s="643"/>
      <c r="E733" s="644"/>
      <c r="F733" s="644"/>
      <c r="G733" s="645"/>
      <c r="H733" s="924"/>
    </row>
    <row r="734" spans="3:8" ht="21.75" customHeight="1">
      <c r="C734" s="658">
        <f t="shared" ca="1" si="11"/>
        <v>46385</v>
      </c>
      <c r="D734" s="643"/>
      <c r="E734" s="644"/>
      <c r="F734" s="644"/>
      <c r="G734" s="645"/>
      <c r="H734" s="924"/>
    </row>
    <row r="735" spans="3:8" ht="21.75" customHeight="1">
      <c r="C735" s="658">
        <f t="shared" ca="1" si="11"/>
        <v>46386</v>
      </c>
      <c r="D735" s="643"/>
      <c r="E735" s="644"/>
      <c r="F735" s="644"/>
      <c r="G735" s="645"/>
      <c r="H735" s="924"/>
    </row>
    <row r="736" spans="3:8" ht="21.75" customHeight="1" thickBot="1">
      <c r="C736" s="659">
        <f t="shared" ca="1" si="11"/>
        <v>46387</v>
      </c>
      <c r="D736" s="651"/>
      <c r="E736" s="652"/>
      <c r="F736" s="652"/>
      <c r="G736" s="653"/>
      <c r="H736" s="924"/>
    </row>
    <row r="737" ht="16.5" thickTop="1"/>
  </sheetData>
  <sheetProtection autoFilter="0"/>
  <mergeCells count="6">
    <mergeCell ref="H4:H736"/>
    <mergeCell ref="C1:E1"/>
    <mergeCell ref="C2:G2"/>
    <mergeCell ref="C3:D3"/>
    <mergeCell ref="E3:E5"/>
    <mergeCell ref="F3:G3"/>
  </mergeCells>
  <conditionalFormatting sqref="C7:C736">
    <cfRule type="expression" dxfId="4" priority="4" stopIfTrue="1">
      <formula>WEEKDAY(C7,2)=7</formula>
    </cfRule>
    <cfRule type="expression" dxfId="3" priority="5" stopIfTrue="1">
      <formula>WEEKDAY(C7,2)=6</formula>
    </cfRule>
  </conditionalFormatting>
  <conditionalFormatting sqref="C4:D5 F4:G5">
    <cfRule type="cellIs" dxfId="2" priority="3" stopIfTrue="1" operator="equal">
      <formula>0</formula>
    </cfRule>
  </conditionalFormatting>
  <conditionalFormatting sqref="B7:B736">
    <cfRule type="cellIs" dxfId="1" priority="2" stopIfTrue="1" operator="equal">
      <formula>"&gt;&gt;&gt;"</formula>
    </cfRule>
  </conditionalFormatting>
  <conditionalFormatting sqref="B1:B65536">
    <cfRule type="cellIs" dxfId="0" priority="1" stopIfTrue="1" operator="equal">
      <formula>"&gt;&gt;"</formula>
    </cfRule>
  </conditionalFormatting>
  <dataValidations count="3">
    <dataValidation type="whole" operator="equal" allowBlank="1" showInputMessage="1" showErrorMessage="1" errorTitle="Para introducir datos " error="1- Validación de datos -_x000a_2-configuración _x000a_3--criterios de validación (permitir)_x000a_4- cualquier valor." sqref="C8:C736 IY8:IY736 SU8:SU736 ACQ8:ACQ736 AMM8:AMM736 AWI8:AWI736 BGE8:BGE736 BQA8:BQA736 BZW8:BZW736 CJS8:CJS736 CTO8:CTO736 DDK8:DDK736 DNG8:DNG736 DXC8:DXC736 EGY8:EGY736 EQU8:EQU736 FAQ8:FAQ736 FKM8:FKM736 FUI8:FUI736 GEE8:GEE736 GOA8:GOA736 GXW8:GXW736 HHS8:HHS736 HRO8:HRO736 IBK8:IBK736 ILG8:ILG736 IVC8:IVC736 JEY8:JEY736 JOU8:JOU736 JYQ8:JYQ736 KIM8:KIM736 KSI8:KSI736 LCE8:LCE736 LMA8:LMA736 LVW8:LVW736 MFS8:MFS736 MPO8:MPO736 MZK8:MZK736 NJG8:NJG736 NTC8:NTC736 OCY8:OCY736 OMU8:OMU736 OWQ8:OWQ736 PGM8:PGM736 PQI8:PQI736 QAE8:QAE736 QKA8:QKA736 QTW8:QTW736 RDS8:RDS736 RNO8:RNO736 RXK8:RXK736 SHG8:SHG736 SRC8:SRC736 TAY8:TAY736 TKU8:TKU736 TUQ8:TUQ736 UEM8:UEM736 UOI8:UOI736 UYE8:UYE736 VIA8:VIA736 VRW8:VRW736 WBS8:WBS736 WLO8:WLO736 WVK8:WVK736 C65544:C66272 IY65544:IY66272 SU65544:SU66272 ACQ65544:ACQ66272 AMM65544:AMM66272 AWI65544:AWI66272 BGE65544:BGE66272 BQA65544:BQA66272 BZW65544:BZW66272 CJS65544:CJS66272 CTO65544:CTO66272 DDK65544:DDK66272 DNG65544:DNG66272 DXC65544:DXC66272 EGY65544:EGY66272 EQU65544:EQU66272 FAQ65544:FAQ66272 FKM65544:FKM66272 FUI65544:FUI66272 GEE65544:GEE66272 GOA65544:GOA66272 GXW65544:GXW66272 HHS65544:HHS66272 HRO65544:HRO66272 IBK65544:IBK66272 ILG65544:ILG66272 IVC65544:IVC66272 JEY65544:JEY66272 JOU65544:JOU66272 JYQ65544:JYQ66272 KIM65544:KIM66272 KSI65544:KSI66272 LCE65544:LCE66272 LMA65544:LMA66272 LVW65544:LVW66272 MFS65544:MFS66272 MPO65544:MPO66272 MZK65544:MZK66272 NJG65544:NJG66272 NTC65544:NTC66272 OCY65544:OCY66272 OMU65544:OMU66272 OWQ65544:OWQ66272 PGM65544:PGM66272 PQI65544:PQI66272 QAE65544:QAE66272 QKA65544:QKA66272 QTW65544:QTW66272 RDS65544:RDS66272 RNO65544:RNO66272 RXK65544:RXK66272 SHG65544:SHG66272 SRC65544:SRC66272 TAY65544:TAY66272 TKU65544:TKU66272 TUQ65544:TUQ66272 UEM65544:UEM66272 UOI65544:UOI66272 UYE65544:UYE66272 VIA65544:VIA66272 VRW65544:VRW66272 WBS65544:WBS66272 WLO65544:WLO66272 WVK65544:WVK66272 C131080:C131808 IY131080:IY131808 SU131080:SU131808 ACQ131080:ACQ131808 AMM131080:AMM131808 AWI131080:AWI131808 BGE131080:BGE131808 BQA131080:BQA131808 BZW131080:BZW131808 CJS131080:CJS131808 CTO131080:CTO131808 DDK131080:DDK131808 DNG131080:DNG131808 DXC131080:DXC131808 EGY131080:EGY131808 EQU131080:EQU131808 FAQ131080:FAQ131808 FKM131080:FKM131808 FUI131080:FUI131808 GEE131080:GEE131808 GOA131080:GOA131808 GXW131080:GXW131808 HHS131080:HHS131808 HRO131080:HRO131808 IBK131080:IBK131808 ILG131080:ILG131808 IVC131080:IVC131808 JEY131080:JEY131808 JOU131080:JOU131808 JYQ131080:JYQ131808 KIM131080:KIM131808 KSI131080:KSI131808 LCE131080:LCE131808 LMA131080:LMA131808 LVW131080:LVW131808 MFS131080:MFS131808 MPO131080:MPO131808 MZK131080:MZK131808 NJG131080:NJG131808 NTC131080:NTC131808 OCY131080:OCY131808 OMU131080:OMU131808 OWQ131080:OWQ131808 PGM131080:PGM131808 PQI131080:PQI131808 QAE131080:QAE131808 QKA131080:QKA131808 QTW131080:QTW131808 RDS131080:RDS131808 RNO131080:RNO131808 RXK131080:RXK131808 SHG131080:SHG131808 SRC131080:SRC131808 TAY131080:TAY131808 TKU131080:TKU131808 TUQ131080:TUQ131808 UEM131080:UEM131808 UOI131080:UOI131808 UYE131080:UYE131808 VIA131080:VIA131808 VRW131080:VRW131808 WBS131080:WBS131808 WLO131080:WLO131808 WVK131080:WVK131808 C196616:C197344 IY196616:IY197344 SU196616:SU197344 ACQ196616:ACQ197344 AMM196616:AMM197344 AWI196616:AWI197344 BGE196616:BGE197344 BQA196616:BQA197344 BZW196616:BZW197344 CJS196616:CJS197344 CTO196616:CTO197344 DDK196616:DDK197344 DNG196616:DNG197344 DXC196616:DXC197344 EGY196616:EGY197344 EQU196616:EQU197344 FAQ196616:FAQ197344 FKM196616:FKM197344 FUI196616:FUI197344 GEE196616:GEE197344 GOA196616:GOA197344 GXW196616:GXW197344 HHS196616:HHS197344 HRO196616:HRO197344 IBK196616:IBK197344 ILG196616:ILG197344 IVC196616:IVC197344 JEY196616:JEY197344 JOU196616:JOU197344 JYQ196616:JYQ197344 KIM196616:KIM197344 KSI196616:KSI197344 LCE196616:LCE197344 LMA196616:LMA197344 LVW196616:LVW197344 MFS196616:MFS197344 MPO196616:MPO197344 MZK196616:MZK197344 NJG196616:NJG197344 NTC196616:NTC197344 OCY196616:OCY197344 OMU196616:OMU197344 OWQ196616:OWQ197344 PGM196616:PGM197344 PQI196616:PQI197344 QAE196616:QAE197344 QKA196616:QKA197344 QTW196616:QTW197344 RDS196616:RDS197344 RNO196616:RNO197344 RXK196616:RXK197344 SHG196616:SHG197344 SRC196616:SRC197344 TAY196616:TAY197344 TKU196616:TKU197344 TUQ196616:TUQ197344 UEM196616:UEM197344 UOI196616:UOI197344 UYE196616:UYE197344 VIA196616:VIA197344 VRW196616:VRW197344 WBS196616:WBS197344 WLO196616:WLO197344 WVK196616:WVK197344 C262152:C262880 IY262152:IY262880 SU262152:SU262880 ACQ262152:ACQ262880 AMM262152:AMM262880 AWI262152:AWI262880 BGE262152:BGE262880 BQA262152:BQA262880 BZW262152:BZW262880 CJS262152:CJS262880 CTO262152:CTO262880 DDK262152:DDK262880 DNG262152:DNG262880 DXC262152:DXC262880 EGY262152:EGY262880 EQU262152:EQU262880 FAQ262152:FAQ262880 FKM262152:FKM262880 FUI262152:FUI262880 GEE262152:GEE262880 GOA262152:GOA262880 GXW262152:GXW262880 HHS262152:HHS262880 HRO262152:HRO262880 IBK262152:IBK262880 ILG262152:ILG262880 IVC262152:IVC262880 JEY262152:JEY262880 JOU262152:JOU262880 JYQ262152:JYQ262880 KIM262152:KIM262880 KSI262152:KSI262880 LCE262152:LCE262880 LMA262152:LMA262880 LVW262152:LVW262880 MFS262152:MFS262880 MPO262152:MPO262880 MZK262152:MZK262880 NJG262152:NJG262880 NTC262152:NTC262880 OCY262152:OCY262880 OMU262152:OMU262880 OWQ262152:OWQ262880 PGM262152:PGM262880 PQI262152:PQI262880 QAE262152:QAE262880 QKA262152:QKA262880 QTW262152:QTW262880 RDS262152:RDS262880 RNO262152:RNO262880 RXK262152:RXK262880 SHG262152:SHG262880 SRC262152:SRC262880 TAY262152:TAY262880 TKU262152:TKU262880 TUQ262152:TUQ262880 UEM262152:UEM262880 UOI262152:UOI262880 UYE262152:UYE262880 VIA262152:VIA262880 VRW262152:VRW262880 WBS262152:WBS262880 WLO262152:WLO262880 WVK262152:WVK262880 C327688:C328416 IY327688:IY328416 SU327688:SU328416 ACQ327688:ACQ328416 AMM327688:AMM328416 AWI327688:AWI328416 BGE327688:BGE328416 BQA327688:BQA328416 BZW327688:BZW328416 CJS327688:CJS328416 CTO327688:CTO328416 DDK327688:DDK328416 DNG327688:DNG328416 DXC327688:DXC328416 EGY327688:EGY328416 EQU327688:EQU328416 FAQ327688:FAQ328416 FKM327688:FKM328416 FUI327688:FUI328416 GEE327688:GEE328416 GOA327688:GOA328416 GXW327688:GXW328416 HHS327688:HHS328416 HRO327688:HRO328416 IBK327688:IBK328416 ILG327688:ILG328416 IVC327688:IVC328416 JEY327688:JEY328416 JOU327688:JOU328416 JYQ327688:JYQ328416 KIM327688:KIM328416 KSI327688:KSI328416 LCE327688:LCE328416 LMA327688:LMA328416 LVW327688:LVW328416 MFS327688:MFS328416 MPO327688:MPO328416 MZK327688:MZK328416 NJG327688:NJG328416 NTC327688:NTC328416 OCY327688:OCY328416 OMU327688:OMU328416 OWQ327688:OWQ328416 PGM327688:PGM328416 PQI327688:PQI328416 QAE327688:QAE328416 QKA327688:QKA328416 QTW327688:QTW328416 RDS327688:RDS328416 RNO327688:RNO328416 RXK327688:RXK328416 SHG327688:SHG328416 SRC327688:SRC328416 TAY327688:TAY328416 TKU327688:TKU328416 TUQ327688:TUQ328416 UEM327688:UEM328416 UOI327688:UOI328416 UYE327688:UYE328416 VIA327688:VIA328416 VRW327688:VRW328416 WBS327688:WBS328416 WLO327688:WLO328416 WVK327688:WVK328416 C393224:C393952 IY393224:IY393952 SU393224:SU393952 ACQ393224:ACQ393952 AMM393224:AMM393952 AWI393224:AWI393952 BGE393224:BGE393952 BQA393224:BQA393952 BZW393224:BZW393952 CJS393224:CJS393952 CTO393224:CTO393952 DDK393224:DDK393952 DNG393224:DNG393952 DXC393224:DXC393952 EGY393224:EGY393952 EQU393224:EQU393952 FAQ393224:FAQ393952 FKM393224:FKM393952 FUI393224:FUI393952 GEE393224:GEE393952 GOA393224:GOA393952 GXW393224:GXW393952 HHS393224:HHS393952 HRO393224:HRO393952 IBK393224:IBK393952 ILG393224:ILG393952 IVC393224:IVC393952 JEY393224:JEY393952 JOU393224:JOU393952 JYQ393224:JYQ393952 KIM393224:KIM393952 KSI393224:KSI393952 LCE393224:LCE393952 LMA393224:LMA393952 LVW393224:LVW393952 MFS393224:MFS393952 MPO393224:MPO393952 MZK393224:MZK393952 NJG393224:NJG393952 NTC393224:NTC393952 OCY393224:OCY393952 OMU393224:OMU393952 OWQ393224:OWQ393952 PGM393224:PGM393952 PQI393224:PQI393952 QAE393224:QAE393952 QKA393224:QKA393952 QTW393224:QTW393952 RDS393224:RDS393952 RNO393224:RNO393952 RXK393224:RXK393952 SHG393224:SHG393952 SRC393224:SRC393952 TAY393224:TAY393952 TKU393224:TKU393952 TUQ393224:TUQ393952 UEM393224:UEM393952 UOI393224:UOI393952 UYE393224:UYE393952 VIA393224:VIA393952 VRW393224:VRW393952 WBS393224:WBS393952 WLO393224:WLO393952 WVK393224:WVK393952 C458760:C459488 IY458760:IY459488 SU458760:SU459488 ACQ458760:ACQ459488 AMM458760:AMM459488 AWI458760:AWI459488 BGE458760:BGE459488 BQA458760:BQA459488 BZW458760:BZW459488 CJS458760:CJS459488 CTO458760:CTO459488 DDK458760:DDK459488 DNG458760:DNG459488 DXC458760:DXC459488 EGY458760:EGY459488 EQU458760:EQU459488 FAQ458760:FAQ459488 FKM458760:FKM459488 FUI458760:FUI459488 GEE458760:GEE459488 GOA458760:GOA459488 GXW458760:GXW459488 HHS458760:HHS459488 HRO458760:HRO459488 IBK458760:IBK459488 ILG458760:ILG459488 IVC458760:IVC459488 JEY458760:JEY459488 JOU458760:JOU459488 JYQ458760:JYQ459488 KIM458760:KIM459488 KSI458760:KSI459488 LCE458760:LCE459488 LMA458760:LMA459488 LVW458760:LVW459488 MFS458760:MFS459488 MPO458760:MPO459488 MZK458760:MZK459488 NJG458760:NJG459488 NTC458760:NTC459488 OCY458760:OCY459488 OMU458760:OMU459488 OWQ458760:OWQ459488 PGM458760:PGM459488 PQI458760:PQI459488 QAE458760:QAE459488 QKA458760:QKA459488 QTW458760:QTW459488 RDS458760:RDS459488 RNO458760:RNO459488 RXK458760:RXK459488 SHG458760:SHG459488 SRC458760:SRC459488 TAY458760:TAY459488 TKU458760:TKU459488 TUQ458760:TUQ459488 UEM458760:UEM459488 UOI458760:UOI459488 UYE458760:UYE459488 VIA458760:VIA459488 VRW458760:VRW459488 WBS458760:WBS459488 WLO458760:WLO459488 WVK458760:WVK459488 C524296:C525024 IY524296:IY525024 SU524296:SU525024 ACQ524296:ACQ525024 AMM524296:AMM525024 AWI524296:AWI525024 BGE524296:BGE525024 BQA524296:BQA525024 BZW524296:BZW525024 CJS524296:CJS525024 CTO524296:CTO525024 DDK524296:DDK525024 DNG524296:DNG525024 DXC524296:DXC525024 EGY524296:EGY525024 EQU524296:EQU525024 FAQ524296:FAQ525024 FKM524296:FKM525024 FUI524296:FUI525024 GEE524296:GEE525024 GOA524296:GOA525024 GXW524296:GXW525024 HHS524296:HHS525024 HRO524296:HRO525024 IBK524296:IBK525024 ILG524296:ILG525024 IVC524296:IVC525024 JEY524296:JEY525024 JOU524296:JOU525024 JYQ524296:JYQ525024 KIM524296:KIM525024 KSI524296:KSI525024 LCE524296:LCE525024 LMA524296:LMA525024 LVW524296:LVW525024 MFS524296:MFS525024 MPO524296:MPO525024 MZK524296:MZK525024 NJG524296:NJG525024 NTC524296:NTC525024 OCY524296:OCY525024 OMU524296:OMU525024 OWQ524296:OWQ525024 PGM524296:PGM525024 PQI524296:PQI525024 QAE524296:QAE525024 QKA524296:QKA525024 QTW524296:QTW525024 RDS524296:RDS525024 RNO524296:RNO525024 RXK524296:RXK525024 SHG524296:SHG525024 SRC524296:SRC525024 TAY524296:TAY525024 TKU524296:TKU525024 TUQ524296:TUQ525024 UEM524296:UEM525024 UOI524296:UOI525024 UYE524296:UYE525024 VIA524296:VIA525024 VRW524296:VRW525024 WBS524296:WBS525024 WLO524296:WLO525024 WVK524296:WVK525024 C589832:C590560 IY589832:IY590560 SU589832:SU590560 ACQ589832:ACQ590560 AMM589832:AMM590560 AWI589832:AWI590560 BGE589832:BGE590560 BQA589832:BQA590560 BZW589832:BZW590560 CJS589832:CJS590560 CTO589832:CTO590560 DDK589832:DDK590560 DNG589832:DNG590560 DXC589832:DXC590560 EGY589832:EGY590560 EQU589832:EQU590560 FAQ589832:FAQ590560 FKM589832:FKM590560 FUI589832:FUI590560 GEE589832:GEE590560 GOA589832:GOA590560 GXW589832:GXW590560 HHS589832:HHS590560 HRO589832:HRO590560 IBK589832:IBK590560 ILG589832:ILG590560 IVC589832:IVC590560 JEY589832:JEY590560 JOU589832:JOU590560 JYQ589832:JYQ590560 KIM589832:KIM590560 KSI589832:KSI590560 LCE589832:LCE590560 LMA589832:LMA590560 LVW589832:LVW590560 MFS589832:MFS590560 MPO589832:MPO590560 MZK589832:MZK590560 NJG589832:NJG590560 NTC589832:NTC590560 OCY589832:OCY590560 OMU589832:OMU590560 OWQ589832:OWQ590560 PGM589832:PGM590560 PQI589832:PQI590560 QAE589832:QAE590560 QKA589832:QKA590560 QTW589832:QTW590560 RDS589832:RDS590560 RNO589832:RNO590560 RXK589832:RXK590560 SHG589832:SHG590560 SRC589832:SRC590560 TAY589832:TAY590560 TKU589832:TKU590560 TUQ589832:TUQ590560 UEM589832:UEM590560 UOI589832:UOI590560 UYE589832:UYE590560 VIA589832:VIA590560 VRW589832:VRW590560 WBS589832:WBS590560 WLO589832:WLO590560 WVK589832:WVK590560 C655368:C656096 IY655368:IY656096 SU655368:SU656096 ACQ655368:ACQ656096 AMM655368:AMM656096 AWI655368:AWI656096 BGE655368:BGE656096 BQA655368:BQA656096 BZW655368:BZW656096 CJS655368:CJS656096 CTO655368:CTO656096 DDK655368:DDK656096 DNG655368:DNG656096 DXC655368:DXC656096 EGY655368:EGY656096 EQU655368:EQU656096 FAQ655368:FAQ656096 FKM655368:FKM656096 FUI655368:FUI656096 GEE655368:GEE656096 GOA655368:GOA656096 GXW655368:GXW656096 HHS655368:HHS656096 HRO655368:HRO656096 IBK655368:IBK656096 ILG655368:ILG656096 IVC655368:IVC656096 JEY655368:JEY656096 JOU655368:JOU656096 JYQ655368:JYQ656096 KIM655368:KIM656096 KSI655368:KSI656096 LCE655368:LCE656096 LMA655368:LMA656096 LVW655368:LVW656096 MFS655368:MFS656096 MPO655368:MPO656096 MZK655368:MZK656096 NJG655368:NJG656096 NTC655368:NTC656096 OCY655368:OCY656096 OMU655368:OMU656096 OWQ655368:OWQ656096 PGM655368:PGM656096 PQI655368:PQI656096 QAE655368:QAE656096 QKA655368:QKA656096 QTW655368:QTW656096 RDS655368:RDS656096 RNO655368:RNO656096 RXK655368:RXK656096 SHG655368:SHG656096 SRC655368:SRC656096 TAY655368:TAY656096 TKU655368:TKU656096 TUQ655368:TUQ656096 UEM655368:UEM656096 UOI655368:UOI656096 UYE655368:UYE656096 VIA655368:VIA656096 VRW655368:VRW656096 WBS655368:WBS656096 WLO655368:WLO656096 WVK655368:WVK656096 C720904:C721632 IY720904:IY721632 SU720904:SU721632 ACQ720904:ACQ721632 AMM720904:AMM721632 AWI720904:AWI721632 BGE720904:BGE721632 BQA720904:BQA721632 BZW720904:BZW721632 CJS720904:CJS721632 CTO720904:CTO721632 DDK720904:DDK721632 DNG720904:DNG721632 DXC720904:DXC721632 EGY720904:EGY721632 EQU720904:EQU721632 FAQ720904:FAQ721632 FKM720904:FKM721632 FUI720904:FUI721632 GEE720904:GEE721632 GOA720904:GOA721632 GXW720904:GXW721632 HHS720904:HHS721632 HRO720904:HRO721632 IBK720904:IBK721632 ILG720904:ILG721632 IVC720904:IVC721632 JEY720904:JEY721632 JOU720904:JOU721632 JYQ720904:JYQ721632 KIM720904:KIM721632 KSI720904:KSI721632 LCE720904:LCE721632 LMA720904:LMA721632 LVW720904:LVW721632 MFS720904:MFS721632 MPO720904:MPO721632 MZK720904:MZK721632 NJG720904:NJG721632 NTC720904:NTC721632 OCY720904:OCY721632 OMU720904:OMU721632 OWQ720904:OWQ721632 PGM720904:PGM721632 PQI720904:PQI721632 QAE720904:QAE721632 QKA720904:QKA721632 QTW720904:QTW721632 RDS720904:RDS721632 RNO720904:RNO721632 RXK720904:RXK721632 SHG720904:SHG721632 SRC720904:SRC721632 TAY720904:TAY721632 TKU720904:TKU721632 TUQ720904:TUQ721632 UEM720904:UEM721632 UOI720904:UOI721632 UYE720904:UYE721632 VIA720904:VIA721632 VRW720904:VRW721632 WBS720904:WBS721632 WLO720904:WLO721632 WVK720904:WVK721632 C786440:C787168 IY786440:IY787168 SU786440:SU787168 ACQ786440:ACQ787168 AMM786440:AMM787168 AWI786440:AWI787168 BGE786440:BGE787168 BQA786440:BQA787168 BZW786440:BZW787168 CJS786440:CJS787168 CTO786440:CTO787168 DDK786440:DDK787168 DNG786440:DNG787168 DXC786440:DXC787168 EGY786440:EGY787168 EQU786440:EQU787168 FAQ786440:FAQ787168 FKM786440:FKM787168 FUI786440:FUI787168 GEE786440:GEE787168 GOA786440:GOA787168 GXW786440:GXW787168 HHS786440:HHS787168 HRO786440:HRO787168 IBK786440:IBK787168 ILG786440:ILG787168 IVC786440:IVC787168 JEY786440:JEY787168 JOU786440:JOU787168 JYQ786440:JYQ787168 KIM786440:KIM787168 KSI786440:KSI787168 LCE786440:LCE787168 LMA786440:LMA787168 LVW786440:LVW787168 MFS786440:MFS787168 MPO786440:MPO787168 MZK786440:MZK787168 NJG786440:NJG787168 NTC786440:NTC787168 OCY786440:OCY787168 OMU786440:OMU787168 OWQ786440:OWQ787168 PGM786440:PGM787168 PQI786440:PQI787168 QAE786440:QAE787168 QKA786440:QKA787168 QTW786440:QTW787168 RDS786440:RDS787168 RNO786440:RNO787168 RXK786440:RXK787168 SHG786440:SHG787168 SRC786440:SRC787168 TAY786440:TAY787168 TKU786440:TKU787168 TUQ786440:TUQ787168 UEM786440:UEM787168 UOI786440:UOI787168 UYE786440:UYE787168 VIA786440:VIA787168 VRW786440:VRW787168 WBS786440:WBS787168 WLO786440:WLO787168 WVK786440:WVK787168 C851976:C852704 IY851976:IY852704 SU851976:SU852704 ACQ851976:ACQ852704 AMM851976:AMM852704 AWI851976:AWI852704 BGE851976:BGE852704 BQA851976:BQA852704 BZW851976:BZW852704 CJS851976:CJS852704 CTO851976:CTO852704 DDK851976:DDK852704 DNG851976:DNG852704 DXC851976:DXC852704 EGY851976:EGY852704 EQU851976:EQU852704 FAQ851976:FAQ852704 FKM851976:FKM852704 FUI851976:FUI852704 GEE851976:GEE852704 GOA851976:GOA852704 GXW851976:GXW852704 HHS851976:HHS852704 HRO851976:HRO852704 IBK851976:IBK852704 ILG851976:ILG852704 IVC851976:IVC852704 JEY851976:JEY852704 JOU851976:JOU852704 JYQ851976:JYQ852704 KIM851976:KIM852704 KSI851976:KSI852704 LCE851976:LCE852704 LMA851976:LMA852704 LVW851976:LVW852704 MFS851976:MFS852704 MPO851976:MPO852704 MZK851976:MZK852704 NJG851976:NJG852704 NTC851976:NTC852704 OCY851976:OCY852704 OMU851976:OMU852704 OWQ851976:OWQ852704 PGM851976:PGM852704 PQI851976:PQI852704 QAE851976:QAE852704 QKA851976:QKA852704 QTW851976:QTW852704 RDS851976:RDS852704 RNO851976:RNO852704 RXK851976:RXK852704 SHG851976:SHG852704 SRC851976:SRC852704 TAY851976:TAY852704 TKU851976:TKU852704 TUQ851976:TUQ852704 UEM851976:UEM852704 UOI851976:UOI852704 UYE851976:UYE852704 VIA851976:VIA852704 VRW851976:VRW852704 WBS851976:WBS852704 WLO851976:WLO852704 WVK851976:WVK852704 C917512:C918240 IY917512:IY918240 SU917512:SU918240 ACQ917512:ACQ918240 AMM917512:AMM918240 AWI917512:AWI918240 BGE917512:BGE918240 BQA917512:BQA918240 BZW917512:BZW918240 CJS917512:CJS918240 CTO917512:CTO918240 DDK917512:DDK918240 DNG917512:DNG918240 DXC917512:DXC918240 EGY917512:EGY918240 EQU917512:EQU918240 FAQ917512:FAQ918240 FKM917512:FKM918240 FUI917512:FUI918240 GEE917512:GEE918240 GOA917512:GOA918240 GXW917512:GXW918240 HHS917512:HHS918240 HRO917512:HRO918240 IBK917512:IBK918240 ILG917512:ILG918240 IVC917512:IVC918240 JEY917512:JEY918240 JOU917512:JOU918240 JYQ917512:JYQ918240 KIM917512:KIM918240 KSI917512:KSI918240 LCE917512:LCE918240 LMA917512:LMA918240 LVW917512:LVW918240 MFS917512:MFS918240 MPO917512:MPO918240 MZK917512:MZK918240 NJG917512:NJG918240 NTC917512:NTC918240 OCY917512:OCY918240 OMU917512:OMU918240 OWQ917512:OWQ918240 PGM917512:PGM918240 PQI917512:PQI918240 QAE917512:QAE918240 QKA917512:QKA918240 QTW917512:QTW918240 RDS917512:RDS918240 RNO917512:RNO918240 RXK917512:RXK918240 SHG917512:SHG918240 SRC917512:SRC918240 TAY917512:TAY918240 TKU917512:TKU918240 TUQ917512:TUQ918240 UEM917512:UEM918240 UOI917512:UOI918240 UYE917512:UYE918240 VIA917512:VIA918240 VRW917512:VRW918240 WBS917512:WBS918240 WLO917512:WLO918240 WVK917512:WVK918240 C983048:C983776 IY983048:IY983776 SU983048:SU983776 ACQ983048:ACQ983776 AMM983048:AMM983776 AWI983048:AWI983776 BGE983048:BGE983776 BQA983048:BQA983776 BZW983048:BZW983776 CJS983048:CJS983776 CTO983048:CTO983776 DDK983048:DDK983776 DNG983048:DNG983776 DXC983048:DXC983776 EGY983048:EGY983776 EQU983048:EQU983776 FAQ983048:FAQ983776 FKM983048:FKM983776 FUI983048:FUI983776 GEE983048:GEE983776 GOA983048:GOA983776 GXW983048:GXW983776 HHS983048:HHS983776 HRO983048:HRO983776 IBK983048:IBK983776 ILG983048:ILG983776 IVC983048:IVC983776 JEY983048:JEY983776 JOU983048:JOU983776 JYQ983048:JYQ983776 KIM983048:KIM983776 KSI983048:KSI983776 LCE983048:LCE983776 LMA983048:LMA983776 LVW983048:LVW983776 MFS983048:MFS983776 MPO983048:MPO983776 MZK983048:MZK983776 NJG983048:NJG983776 NTC983048:NTC983776 OCY983048:OCY983776 OMU983048:OMU983776 OWQ983048:OWQ983776 PGM983048:PGM983776 PQI983048:PQI983776 QAE983048:QAE983776 QKA983048:QKA983776 QTW983048:QTW983776 RDS983048:RDS983776 RNO983048:RNO983776 RXK983048:RXK983776 SHG983048:SHG983776 SRC983048:SRC983776 TAY983048:TAY983776 TKU983048:TKU983776 TUQ983048:TUQ983776 UEM983048:UEM983776 UOI983048:UOI983776 UYE983048:UYE983776 VIA983048:VIA983776 VRW983048:VRW983776 WBS983048:WBS983776 WLO983048:WLO983776 WVK983048:WVK983776">
      <formula1>4444</formula1>
    </dataValidation>
    <dataValidation type="list" errorStyle="information" allowBlank="1" showInputMessage="1" showErrorMessage="1" error="Introduzca fecha: de  01/01/2011 a 31/12/2010_x000a_" sqref="F3 JB3 SX3 ACT3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BV3 WLR3 WVN3 F65539 JB65539 SX65539 ACT65539 AMP65539 AWL65539 BGH65539 BQD65539 BZZ65539 CJV65539 CTR65539 DDN65539 DNJ65539 DXF65539 EHB65539 EQX65539 FAT65539 FKP65539 FUL65539 GEH65539 GOD65539 GXZ65539 HHV65539 HRR65539 IBN65539 ILJ65539 IVF65539 JFB65539 JOX65539 JYT65539 KIP65539 KSL65539 LCH65539 LMD65539 LVZ65539 MFV65539 MPR65539 MZN65539 NJJ65539 NTF65539 ODB65539 OMX65539 OWT65539 PGP65539 PQL65539 QAH65539 QKD65539 QTZ65539 RDV65539 RNR65539 RXN65539 SHJ65539 SRF65539 TBB65539 TKX65539 TUT65539 UEP65539 UOL65539 UYH65539 VID65539 VRZ65539 WBV65539 WLR65539 WVN65539 F131075 JB131075 SX131075 ACT131075 AMP131075 AWL131075 BGH131075 BQD131075 BZZ131075 CJV131075 CTR131075 DDN131075 DNJ131075 DXF131075 EHB131075 EQX131075 FAT131075 FKP131075 FUL131075 GEH131075 GOD131075 GXZ131075 HHV131075 HRR131075 IBN131075 ILJ131075 IVF131075 JFB131075 JOX131075 JYT131075 KIP131075 KSL131075 LCH131075 LMD131075 LVZ131075 MFV131075 MPR131075 MZN131075 NJJ131075 NTF131075 ODB131075 OMX131075 OWT131075 PGP131075 PQL131075 QAH131075 QKD131075 QTZ131075 RDV131075 RNR131075 RXN131075 SHJ131075 SRF131075 TBB131075 TKX131075 TUT131075 UEP131075 UOL131075 UYH131075 VID131075 VRZ131075 WBV131075 WLR131075 WVN131075 F196611 JB196611 SX196611 ACT196611 AMP196611 AWL196611 BGH196611 BQD196611 BZZ196611 CJV196611 CTR196611 DDN196611 DNJ196611 DXF196611 EHB196611 EQX196611 FAT196611 FKP196611 FUL196611 GEH196611 GOD196611 GXZ196611 HHV196611 HRR196611 IBN196611 ILJ196611 IVF196611 JFB196611 JOX196611 JYT196611 KIP196611 KSL196611 LCH196611 LMD196611 LVZ196611 MFV196611 MPR196611 MZN196611 NJJ196611 NTF196611 ODB196611 OMX196611 OWT196611 PGP196611 PQL196611 QAH196611 QKD196611 QTZ196611 RDV196611 RNR196611 RXN196611 SHJ196611 SRF196611 TBB196611 TKX196611 TUT196611 UEP196611 UOL196611 UYH196611 VID196611 VRZ196611 WBV196611 WLR196611 WVN196611 F262147 JB262147 SX262147 ACT262147 AMP262147 AWL262147 BGH262147 BQD262147 BZZ262147 CJV262147 CTR262147 DDN262147 DNJ262147 DXF262147 EHB262147 EQX262147 FAT262147 FKP262147 FUL262147 GEH262147 GOD262147 GXZ262147 HHV262147 HRR262147 IBN262147 ILJ262147 IVF262147 JFB262147 JOX262147 JYT262147 KIP262147 KSL262147 LCH262147 LMD262147 LVZ262147 MFV262147 MPR262147 MZN262147 NJJ262147 NTF262147 ODB262147 OMX262147 OWT262147 PGP262147 PQL262147 QAH262147 QKD262147 QTZ262147 RDV262147 RNR262147 RXN262147 SHJ262147 SRF262147 TBB262147 TKX262147 TUT262147 UEP262147 UOL262147 UYH262147 VID262147 VRZ262147 WBV262147 WLR262147 WVN262147 F327683 JB327683 SX327683 ACT327683 AMP327683 AWL327683 BGH327683 BQD327683 BZZ327683 CJV327683 CTR327683 DDN327683 DNJ327683 DXF327683 EHB327683 EQX327683 FAT327683 FKP327683 FUL327683 GEH327683 GOD327683 GXZ327683 HHV327683 HRR327683 IBN327683 ILJ327683 IVF327683 JFB327683 JOX327683 JYT327683 KIP327683 KSL327683 LCH327683 LMD327683 LVZ327683 MFV327683 MPR327683 MZN327683 NJJ327683 NTF327683 ODB327683 OMX327683 OWT327683 PGP327683 PQL327683 QAH327683 QKD327683 QTZ327683 RDV327683 RNR327683 RXN327683 SHJ327683 SRF327683 TBB327683 TKX327683 TUT327683 UEP327683 UOL327683 UYH327683 VID327683 VRZ327683 WBV327683 WLR327683 WVN327683 F393219 JB393219 SX393219 ACT393219 AMP393219 AWL393219 BGH393219 BQD393219 BZZ393219 CJV393219 CTR393219 DDN393219 DNJ393219 DXF393219 EHB393219 EQX393219 FAT393219 FKP393219 FUL393219 GEH393219 GOD393219 GXZ393219 HHV393219 HRR393219 IBN393219 ILJ393219 IVF393219 JFB393219 JOX393219 JYT393219 KIP393219 KSL393219 LCH393219 LMD393219 LVZ393219 MFV393219 MPR393219 MZN393219 NJJ393219 NTF393219 ODB393219 OMX393219 OWT393219 PGP393219 PQL393219 QAH393219 QKD393219 QTZ393219 RDV393219 RNR393219 RXN393219 SHJ393219 SRF393219 TBB393219 TKX393219 TUT393219 UEP393219 UOL393219 UYH393219 VID393219 VRZ393219 WBV393219 WLR393219 WVN393219 F458755 JB458755 SX458755 ACT458755 AMP458755 AWL458755 BGH458755 BQD458755 BZZ458755 CJV458755 CTR458755 DDN458755 DNJ458755 DXF458755 EHB458755 EQX458755 FAT458755 FKP458755 FUL458755 GEH458755 GOD458755 GXZ458755 HHV458755 HRR458755 IBN458755 ILJ458755 IVF458755 JFB458755 JOX458755 JYT458755 KIP458755 KSL458755 LCH458755 LMD458755 LVZ458755 MFV458755 MPR458755 MZN458755 NJJ458755 NTF458755 ODB458755 OMX458755 OWT458755 PGP458755 PQL458755 QAH458755 QKD458755 QTZ458755 RDV458755 RNR458755 RXN458755 SHJ458755 SRF458755 TBB458755 TKX458755 TUT458755 UEP458755 UOL458755 UYH458755 VID458755 VRZ458755 WBV458755 WLR458755 WVN458755 F524291 JB524291 SX524291 ACT524291 AMP524291 AWL524291 BGH524291 BQD524291 BZZ524291 CJV524291 CTR524291 DDN524291 DNJ524291 DXF524291 EHB524291 EQX524291 FAT524291 FKP524291 FUL524291 GEH524291 GOD524291 GXZ524291 HHV524291 HRR524291 IBN524291 ILJ524291 IVF524291 JFB524291 JOX524291 JYT524291 KIP524291 KSL524291 LCH524291 LMD524291 LVZ524291 MFV524291 MPR524291 MZN524291 NJJ524291 NTF524291 ODB524291 OMX524291 OWT524291 PGP524291 PQL524291 QAH524291 QKD524291 QTZ524291 RDV524291 RNR524291 RXN524291 SHJ524291 SRF524291 TBB524291 TKX524291 TUT524291 UEP524291 UOL524291 UYH524291 VID524291 VRZ524291 WBV524291 WLR524291 WVN524291 F589827 JB589827 SX589827 ACT589827 AMP589827 AWL589827 BGH589827 BQD589827 BZZ589827 CJV589827 CTR589827 DDN589827 DNJ589827 DXF589827 EHB589827 EQX589827 FAT589827 FKP589827 FUL589827 GEH589827 GOD589827 GXZ589827 HHV589827 HRR589827 IBN589827 ILJ589827 IVF589827 JFB589827 JOX589827 JYT589827 KIP589827 KSL589827 LCH589827 LMD589827 LVZ589827 MFV589827 MPR589827 MZN589827 NJJ589827 NTF589827 ODB589827 OMX589827 OWT589827 PGP589827 PQL589827 QAH589827 QKD589827 QTZ589827 RDV589827 RNR589827 RXN589827 SHJ589827 SRF589827 TBB589827 TKX589827 TUT589827 UEP589827 UOL589827 UYH589827 VID589827 VRZ589827 WBV589827 WLR589827 WVN589827 F655363 JB655363 SX655363 ACT655363 AMP655363 AWL655363 BGH655363 BQD655363 BZZ655363 CJV655363 CTR655363 DDN655363 DNJ655363 DXF655363 EHB655363 EQX655363 FAT655363 FKP655363 FUL655363 GEH655363 GOD655363 GXZ655363 HHV655363 HRR655363 IBN655363 ILJ655363 IVF655363 JFB655363 JOX655363 JYT655363 KIP655363 KSL655363 LCH655363 LMD655363 LVZ655363 MFV655363 MPR655363 MZN655363 NJJ655363 NTF655363 ODB655363 OMX655363 OWT655363 PGP655363 PQL655363 QAH655363 QKD655363 QTZ655363 RDV655363 RNR655363 RXN655363 SHJ655363 SRF655363 TBB655363 TKX655363 TUT655363 UEP655363 UOL655363 UYH655363 VID655363 VRZ655363 WBV655363 WLR655363 WVN655363 F720899 JB720899 SX720899 ACT720899 AMP720899 AWL720899 BGH720899 BQD720899 BZZ720899 CJV720899 CTR720899 DDN720899 DNJ720899 DXF720899 EHB720899 EQX720899 FAT720899 FKP720899 FUL720899 GEH720899 GOD720899 GXZ720899 HHV720899 HRR720899 IBN720899 ILJ720899 IVF720899 JFB720899 JOX720899 JYT720899 KIP720899 KSL720899 LCH720899 LMD720899 LVZ720899 MFV720899 MPR720899 MZN720899 NJJ720899 NTF720899 ODB720899 OMX720899 OWT720899 PGP720899 PQL720899 QAH720899 QKD720899 QTZ720899 RDV720899 RNR720899 RXN720899 SHJ720899 SRF720899 TBB720899 TKX720899 TUT720899 UEP720899 UOL720899 UYH720899 VID720899 VRZ720899 WBV720899 WLR720899 WVN720899 F786435 JB786435 SX786435 ACT786435 AMP786435 AWL786435 BGH786435 BQD786435 BZZ786435 CJV786435 CTR786435 DDN786435 DNJ786435 DXF786435 EHB786435 EQX786435 FAT786435 FKP786435 FUL786435 GEH786435 GOD786435 GXZ786435 HHV786435 HRR786435 IBN786435 ILJ786435 IVF786435 JFB786435 JOX786435 JYT786435 KIP786435 KSL786435 LCH786435 LMD786435 LVZ786435 MFV786435 MPR786435 MZN786435 NJJ786435 NTF786435 ODB786435 OMX786435 OWT786435 PGP786435 PQL786435 QAH786435 QKD786435 QTZ786435 RDV786435 RNR786435 RXN786435 SHJ786435 SRF786435 TBB786435 TKX786435 TUT786435 UEP786435 UOL786435 UYH786435 VID786435 VRZ786435 WBV786435 WLR786435 WVN786435 F851971 JB851971 SX851971 ACT851971 AMP851971 AWL851971 BGH851971 BQD851971 BZZ851971 CJV851971 CTR851971 DDN851971 DNJ851971 DXF851971 EHB851971 EQX851971 FAT851971 FKP851971 FUL851971 GEH851971 GOD851971 GXZ851971 HHV851971 HRR851971 IBN851971 ILJ851971 IVF851971 JFB851971 JOX851971 JYT851971 KIP851971 KSL851971 LCH851971 LMD851971 LVZ851971 MFV851971 MPR851971 MZN851971 NJJ851971 NTF851971 ODB851971 OMX851971 OWT851971 PGP851971 PQL851971 QAH851971 QKD851971 QTZ851971 RDV851971 RNR851971 RXN851971 SHJ851971 SRF851971 TBB851971 TKX851971 TUT851971 UEP851971 UOL851971 UYH851971 VID851971 VRZ851971 WBV851971 WLR851971 WVN851971 F917507 JB917507 SX917507 ACT917507 AMP917507 AWL917507 BGH917507 BQD917507 BZZ917507 CJV917507 CTR917507 DDN917507 DNJ917507 DXF917507 EHB917507 EQX917507 FAT917507 FKP917507 FUL917507 GEH917507 GOD917507 GXZ917507 HHV917507 HRR917507 IBN917507 ILJ917507 IVF917507 JFB917507 JOX917507 JYT917507 KIP917507 KSL917507 LCH917507 LMD917507 LVZ917507 MFV917507 MPR917507 MZN917507 NJJ917507 NTF917507 ODB917507 OMX917507 OWT917507 PGP917507 PQL917507 QAH917507 QKD917507 QTZ917507 RDV917507 RNR917507 RXN917507 SHJ917507 SRF917507 TBB917507 TKX917507 TUT917507 UEP917507 UOL917507 UYH917507 VID917507 VRZ917507 WBV917507 WLR917507 WVN917507 F983043 JB983043 SX983043 ACT983043 AMP983043 AWL983043 BGH983043 BQD983043 BZZ983043 CJV983043 CTR983043 DDN983043 DNJ983043 DXF983043 EHB983043 EQX983043 FAT983043 FKP983043 FUL983043 GEH983043 GOD983043 GXZ983043 HHV983043 HRR983043 IBN983043 ILJ983043 IVF983043 JFB983043 JOX983043 JYT983043 KIP983043 KSL983043 LCH983043 LMD983043 LVZ983043 MFV983043 MPR983043 MZN983043 NJJ983043 NTF983043 ODB983043 OMX983043 OWT983043 PGP983043 PQL983043 QAH983043 QKD983043 QTZ983043 RDV983043 RNR983043 RXN983043 SHJ983043 SRF983043 TBB983043 TKX983043 TUT983043 UEP983043 UOL983043 UYH983043 VID983043 VRZ983043 WBV983043 WLR983043 WVN983043">
      <formula1>$C$7:$C$373</formula1>
    </dataValidation>
    <dataValidation operator="equal" allowBlank="1" showInputMessage="1" showErrorMessage="1" sqref="F4:G5 JB4:JC5 SX4:SY5 ACT4:ACU5 AMP4:AMQ5 AWL4:AWM5 BGH4:BGI5 BQD4:BQE5 BZZ4:CAA5 CJV4:CJW5 CTR4:CTS5 DDN4:DDO5 DNJ4:DNK5 DXF4:DXG5 EHB4:EHC5 EQX4:EQY5 FAT4:FAU5 FKP4:FKQ5 FUL4:FUM5 GEH4:GEI5 GOD4:GOE5 GXZ4:GYA5 HHV4:HHW5 HRR4:HRS5 IBN4:IBO5 ILJ4:ILK5 IVF4:IVG5 JFB4:JFC5 JOX4:JOY5 JYT4:JYU5 KIP4:KIQ5 KSL4:KSM5 LCH4:LCI5 LMD4:LME5 LVZ4:LWA5 MFV4:MFW5 MPR4:MPS5 MZN4:MZO5 NJJ4:NJK5 NTF4:NTG5 ODB4:ODC5 OMX4:OMY5 OWT4:OWU5 PGP4:PGQ5 PQL4:PQM5 QAH4:QAI5 QKD4:QKE5 QTZ4:QUA5 RDV4:RDW5 RNR4:RNS5 RXN4:RXO5 SHJ4:SHK5 SRF4:SRG5 TBB4:TBC5 TKX4:TKY5 TUT4:TUU5 UEP4:UEQ5 UOL4:UOM5 UYH4:UYI5 VID4:VIE5 VRZ4:VSA5 WBV4:WBW5 WLR4:WLS5 WVN4:WVO5 F65540:G65541 JB65540:JC65541 SX65540:SY65541 ACT65540:ACU65541 AMP65540:AMQ65541 AWL65540:AWM65541 BGH65540:BGI65541 BQD65540:BQE65541 BZZ65540:CAA65541 CJV65540:CJW65541 CTR65540:CTS65541 DDN65540:DDO65541 DNJ65540:DNK65541 DXF65540:DXG65541 EHB65540:EHC65541 EQX65540:EQY65541 FAT65540:FAU65541 FKP65540:FKQ65541 FUL65540:FUM65541 GEH65540:GEI65541 GOD65540:GOE65541 GXZ65540:GYA65541 HHV65540:HHW65541 HRR65540:HRS65541 IBN65540:IBO65541 ILJ65540:ILK65541 IVF65540:IVG65541 JFB65540:JFC65541 JOX65540:JOY65541 JYT65540:JYU65541 KIP65540:KIQ65541 KSL65540:KSM65541 LCH65540:LCI65541 LMD65540:LME65541 LVZ65540:LWA65541 MFV65540:MFW65541 MPR65540:MPS65541 MZN65540:MZO65541 NJJ65540:NJK65541 NTF65540:NTG65541 ODB65540:ODC65541 OMX65540:OMY65541 OWT65540:OWU65541 PGP65540:PGQ65541 PQL65540:PQM65541 QAH65540:QAI65541 QKD65540:QKE65541 QTZ65540:QUA65541 RDV65540:RDW65541 RNR65540:RNS65541 RXN65540:RXO65541 SHJ65540:SHK65541 SRF65540:SRG65541 TBB65540:TBC65541 TKX65540:TKY65541 TUT65540:TUU65541 UEP65540:UEQ65541 UOL65540:UOM65541 UYH65540:UYI65541 VID65540:VIE65541 VRZ65540:VSA65541 WBV65540:WBW65541 WLR65540:WLS65541 WVN65540:WVO65541 F131076:G131077 JB131076:JC131077 SX131076:SY131077 ACT131076:ACU131077 AMP131076:AMQ131077 AWL131076:AWM131077 BGH131076:BGI131077 BQD131076:BQE131077 BZZ131076:CAA131077 CJV131076:CJW131077 CTR131076:CTS131077 DDN131076:DDO131077 DNJ131076:DNK131077 DXF131076:DXG131077 EHB131076:EHC131077 EQX131076:EQY131077 FAT131076:FAU131077 FKP131076:FKQ131077 FUL131076:FUM131077 GEH131076:GEI131077 GOD131076:GOE131077 GXZ131076:GYA131077 HHV131076:HHW131077 HRR131076:HRS131077 IBN131076:IBO131077 ILJ131076:ILK131077 IVF131076:IVG131077 JFB131076:JFC131077 JOX131076:JOY131077 JYT131076:JYU131077 KIP131076:KIQ131077 KSL131076:KSM131077 LCH131076:LCI131077 LMD131076:LME131077 LVZ131076:LWA131077 MFV131076:MFW131077 MPR131076:MPS131077 MZN131076:MZO131077 NJJ131076:NJK131077 NTF131076:NTG131077 ODB131076:ODC131077 OMX131076:OMY131077 OWT131076:OWU131077 PGP131076:PGQ131077 PQL131076:PQM131077 QAH131076:QAI131077 QKD131076:QKE131077 QTZ131076:QUA131077 RDV131076:RDW131077 RNR131076:RNS131077 RXN131076:RXO131077 SHJ131076:SHK131077 SRF131076:SRG131077 TBB131076:TBC131077 TKX131076:TKY131077 TUT131076:TUU131077 UEP131076:UEQ131077 UOL131076:UOM131077 UYH131076:UYI131077 VID131076:VIE131077 VRZ131076:VSA131077 WBV131076:WBW131077 WLR131076:WLS131077 WVN131076:WVO131077 F196612:G196613 JB196612:JC196613 SX196612:SY196613 ACT196612:ACU196613 AMP196612:AMQ196613 AWL196612:AWM196613 BGH196612:BGI196613 BQD196612:BQE196613 BZZ196612:CAA196613 CJV196612:CJW196613 CTR196612:CTS196613 DDN196612:DDO196613 DNJ196612:DNK196613 DXF196612:DXG196613 EHB196612:EHC196613 EQX196612:EQY196613 FAT196612:FAU196613 FKP196612:FKQ196613 FUL196612:FUM196613 GEH196612:GEI196613 GOD196612:GOE196613 GXZ196612:GYA196613 HHV196612:HHW196613 HRR196612:HRS196613 IBN196612:IBO196613 ILJ196612:ILK196613 IVF196612:IVG196613 JFB196612:JFC196613 JOX196612:JOY196613 JYT196612:JYU196613 KIP196612:KIQ196613 KSL196612:KSM196613 LCH196612:LCI196613 LMD196612:LME196613 LVZ196612:LWA196613 MFV196612:MFW196613 MPR196612:MPS196613 MZN196612:MZO196613 NJJ196612:NJK196613 NTF196612:NTG196613 ODB196612:ODC196613 OMX196612:OMY196613 OWT196612:OWU196613 PGP196612:PGQ196613 PQL196612:PQM196613 QAH196612:QAI196613 QKD196612:QKE196613 QTZ196612:QUA196613 RDV196612:RDW196613 RNR196612:RNS196613 RXN196612:RXO196613 SHJ196612:SHK196613 SRF196612:SRG196613 TBB196612:TBC196613 TKX196612:TKY196613 TUT196612:TUU196613 UEP196612:UEQ196613 UOL196612:UOM196613 UYH196612:UYI196613 VID196612:VIE196613 VRZ196612:VSA196613 WBV196612:WBW196613 WLR196612:WLS196613 WVN196612:WVO196613 F262148:G262149 JB262148:JC262149 SX262148:SY262149 ACT262148:ACU262149 AMP262148:AMQ262149 AWL262148:AWM262149 BGH262148:BGI262149 BQD262148:BQE262149 BZZ262148:CAA262149 CJV262148:CJW262149 CTR262148:CTS262149 DDN262148:DDO262149 DNJ262148:DNK262149 DXF262148:DXG262149 EHB262148:EHC262149 EQX262148:EQY262149 FAT262148:FAU262149 FKP262148:FKQ262149 FUL262148:FUM262149 GEH262148:GEI262149 GOD262148:GOE262149 GXZ262148:GYA262149 HHV262148:HHW262149 HRR262148:HRS262149 IBN262148:IBO262149 ILJ262148:ILK262149 IVF262148:IVG262149 JFB262148:JFC262149 JOX262148:JOY262149 JYT262148:JYU262149 KIP262148:KIQ262149 KSL262148:KSM262149 LCH262148:LCI262149 LMD262148:LME262149 LVZ262148:LWA262149 MFV262148:MFW262149 MPR262148:MPS262149 MZN262148:MZO262149 NJJ262148:NJK262149 NTF262148:NTG262149 ODB262148:ODC262149 OMX262148:OMY262149 OWT262148:OWU262149 PGP262148:PGQ262149 PQL262148:PQM262149 QAH262148:QAI262149 QKD262148:QKE262149 QTZ262148:QUA262149 RDV262148:RDW262149 RNR262148:RNS262149 RXN262148:RXO262149 SHJ262148:SHK262149 SRF262148:SRG262149 TBB262148:TBC262149 TKX262148:TKY262149 TUT262148:TUU262149 UEP262148:UEQ262149 UOL262148:UOM262149 UYH262148:UYI262149 VID262148:VIE262149 VRZ262148:VSA262149 WBV262148:WBW262149 WLR262148:WLS262149 WVN262148:WVO262149 F327684:G327685 JB327684:JC327685 SX327684:SY327685 ACT327684:ACU327685 AMP327684:AMQ327685 AWL327684:AWM327685 BGH327684:BGI327685 BQD327684:BQE327685 BZZ327684:CAA327685 CJV327684:CJW327685 CTR327684:CTS327685 DDN327684:DDO327685 DNJ327684:DNK327685 DXF327684:DXG327685 EHB327684:EHC327685 EQX327684:EQY327685 FAT327684:FAU327685 FKP327684:FKQ327685 FUL327684:FUM327685 GEH327684:GEI327685 GOD327684:GOE327685 GXZ327684:GYA327685 HHV327684:HHW327685 HRR327684:HRS327685 IBN327684:IBO327685 ILJ327684:ILK327685 IVF327684:IVG327685 JFB327684:JFC327685 JOX327684:JOY327685 JYT327684:JYU327685 KIP327684:KIQ327685 KSL327684:KSM327685 LCH327684:LCI327685 LMD327684:LME327685 LVZ327684:LWA327685 MFV327684:MFW327685 MPR327684:MPS327685 MZN327684:MZO327685 NJJ327684:NJK327685 NTF327684:NTG327685 ODB327684:ODC327685 OMX327684:OMY327685 OWT327684:OWU327685 PGP327684:PGQ327685 PQL327684:PQM327685 QAH327684:QAI327685 QKD327684:QKE327685 QTZ327684:QUA327685 RDV327684:RDW327685 RNR327684:RNS327685 RXN327684:RXO327685 SHJ327684:SHK327685 SRF327684:SRG327685 TBB327684:TBC327685 TKX327684:TKY327685 TUT327684:TUU327685 UEP327684:UEQ327685 UOL327684:UOM327685 UYH327684:UYI327685 VID327684:VIE327685 VRZ327684:VSA327685 WBV327684:WBW327685 WLR327684:WLS327685 WVN327684:WVO327685 F393220:G393221 JB393220:JC393221 SX393220:SY393221 ACT393220:ACU393221 AMP393220:AMQ393221 AWL393220:AWM393221 BGH393220:BGI393221 BQD393220:BQE393221 BZZ393220:CAA393221 CJV393220:CJW393221 CTR393220:CTS393221 DDN393220:DDO393221 DNJ393220:DNK393221 DXF393220:DXG393221 EHB393220:EHC393221 EQX393220:EQY393221 FAT393220:FAU393221 FKP393220:FKQ393221 FUL393220:FUM393221 GEH393220:GEI393221 GOD393220:GOE393221 GXZ393220:GYA393221 HHV393220:HHW393221 HRR393220:HRS393221 IBN393220:IBO393221 ILJ393220:ILK393221 IVF393220:IVG393221 JFB393220:JFC393221 JOX393220:JOY393221 JYT393220:JYU393221 KIP393220:KIQ393221 KSL393220:KSM393221 LCH393220:LCI393221 LMD393220:LME393221 LVZ393220:LWA393221 MFV393220:MFW393221 MPR393220:MPS393221 MZN393220:MZO393221 NJJ393220:NJK393221 NTF393220:NTG393221 ODB393220:ODC393221 OMX393220:OMY393221 OWT393220:OWU393221 PGP393220:PGQ393221 PQL393220:PQM393221 QAH393220:QAI393221 QKD393220:QKE393221 QTZ393220:QUA393221 RDV393220:RDW393221 RNR393220:RNS393221 RXN393220:RXO393221 SHJ393220:SHK393221 SRF393220:SRG393221 TBB393220:TBC393221 TKX393220:TKY393221 TUT393220:TUU393221 UEP393220:UEQ393221 UOL393220:UOM393221 UYH393220:UYI393221 VID393220:VIE393221 VRZ393220:VSA393221 WBV393220:WBW393221 WLR393220:WLS393221 WVN393220:WVO393221 F458756:G458757 JB458756:JC458757 SX458756:SY458757 ACT458756:ACU458757 AMP458756:AMQ458757 AWL458756:AWM458757 BGH458756:BGI458757 BQD458756:BQE458757 BZZ458756:CAA458757 CJV458756:CJW458757 CTR458756:CTS458757 DDN458756:DDO458757 DNJ458756:DNK458757 DXF458756:DXG458757 EHB458756:EHC458757 EQX458756:EQY458757 FAT458756:FAU458757 FKP458756:FKQ458757 FUL458756:FUM458757 GEH458756:GEI458757 GOD458756:GOE458757 GXZ458756:GYA458757 HHV458756:HHW458757 HRR458756:HRS458757 IBN458756:IBO458757 ILJ458756:ILK458757 IVF458756:IVG458757 JFB458756:JFC458757 JOX458756:JOY458757 JYT458756:JYU458757 KIP458756:KIQ458757 KSL458756:KSM458757 LCH458756:LCI458757 LMD458756:LME458757 LVZ458756:LWA458757 MFV458756:MFW458757 MPR458756:MPS458757 MZN458756:MZO458757 NJJ458756:NJK458757 NTF458756:NTG458757 ODB458756:ODC458757 OMX458756:OMY458757 OWT458756:OWU458757 PGP458756:PGQ458757 PQL458756:PQM458757 QAH458756:QAI458757 QKD458756:QKE458757 QTZ458756:QUA458757 RDV458756:RDW458757 RNR458756:RNS458757 RXN458756:RXO458757 SHJ458756:SHK458757 SRF458756:SRG458757 TBB458756:TBC458757 TKX458756:TKY458757 TUT458756:TUU458757 UEP458756:UEQ458757 UOL458756:UOM458757 UYH458756:UYI458757 VID458756:VIE458757 VRZ458756:VSA458757 WBV458756:WBW458757 WLR458756:WLS458757 WVN458756:WVO458757 F524292:G524293 JB524292:JC524293 SX524292:SY524293 ACT524292:ACU524293 AMP524292:AMQ524293 AWL524292:AWM524293 BGH524292:BGI524293 BQD524292:BQE524293 BZZ524292:CAA524293 CJV524292:CJW524293 CTR524292:CTS524293 DDN524292:DDO524293 DNJ524292:DNK524293 DXF524292:DXG524293 EHB524292:EHC524293 EQX524292:EQY524293 FAT524292:FAU524293 FKP524292:FKQ524293 FUL524292:FUM524293 GEH524292:GEI524293 GOD524292:GOE524293 GXZ524292:GYA524293 HHV524292:HHW524293 HRR524292:HRS524293 IBN524292:IBO524293 ILJ524292:ILK524293 IVF524292:IVG524293 JFB524292:JFC524293 JOX524292:JOY524293 JYT524292:JYU524293 KIP524292:KIQ524293 KSL524292:KSM524293 LCH524292:LCI524293 LMD524292:LME524293 LVZ524292:LWA524293 MFV524292:MFW524293 MPR524292:MPS524293 MZN524292:MZO524293 NJJ524292:NJK524293 NTF524292:NTG524293 ODB524292:ODC524293 OMX524292:OMY524293 OWT524292:OWU524293 PGP524292:PGQ524293 PQL524292:PQM524293 QAH524292:QAI524293 QKD524292:QKE524293 QTZ524292:QUA524293 RDV524292:RDW524293 RNR524292:RNS524293 RXN524292:RXO524293 SHJ524292:SHK524293 SRF524292:SRG524293 TBB524292:TBC524293 TKX524292:TKY524293 TUT524292:TUU524293 UEP524292:UEQ524293 UOL524292:UOM524293 UYH524292:UYI524293 VID524292:VIE524293 VRZ524292:VSA524293 WBV524292:WBW524293 WLR524292:WLS524293 WVN524292:WVO524293 F589828:G589829 JB589828:JC589829 SX589828:SY589829 ACT589828:ACU589829 AMP589828:AMQ589829 AWL589828:AWM589829 BGH589828:BGI589829 BQD589828:BQE589829 BZZ589828:CAA589829 CJV589828:CJW589829 CTR589828:CTS589829 DDN589828:DDO589829 DNJ589828:DNK589829 DXF589828:DXG589829 EHB589828:EHC589829 EQX589828:EQY589829 FAT589828:FAU589829 FKP589828:FKQ589829 FUL589828:FUM589829 GEH589828:GEI589829 GOD589828:GOE589829 GXZ589828:GYA589829 HHV589828:HHW589829 HRR589828:HRS589829 IBN589828:IBO589829 ILJ589828:ILK589829 IVF589828:IVG589829 JFB589828:JFC589829 JOX589828:JOY589829 JYT589828:JYU589829 KIP589828:KIQ589829 KSL589828:KSM589829 LCH589828:LCI589829 LMD589828:LME589829 LVZ589828:LWA589829 MFV589828:MFW589829 MPR589828:MPS589829 MZN589828:MZO589829 NJJ589828:NJK589829 NTF589828:NTG589829 ODB589828:ODC589829 OMX589828:OMY589829 OWT589828:OWU589829 PGP589828:PGQ589829 PQL589828:PQM589829 QAH589828:QAI589829 QKD589828:QKE589829 QTZ589828:QUA589829 RDV589828:RDW589829 RNR589828:RNS589829 RXN589828:RXO589829 SHJ589828:SHK589829 SRF589828:SRG589829 TBB589828:TBC589829 TKX589828:TKY589829 TUT589828:TUU589829 UEP589828:UEQ589829 UOL589828:UOM589829 UYH589828:UYI589829 VID589828:VIE589829 VRZ589828:VSA589829 WBV589828:WBW589829 WLR589828:WLS589829 WVN589828:WVO589829 F655364:G655365 JB655364:JC655365 SX655364:SY655365 ACT655364:ACU655365 AMP655364:AMQ655365 AWL655364:AWM655365 BGH655364:BGI655365 BQD655364:BQE655365 BZZ655364:CAA655365 CJV655364:CJW655365 CTR655364:CTS655365 DDN655364:DDO655365 DNJ655364:DNK655365 DXF655364:DXG655365 EHB655364:EHC655365 EQX655364:EQY655365 FAT655364:FAU655365 FKP655364:FKQ655365 FUL655364:FUM655365 GEH655364:GEI655365 GOD655364:GOE655365 GXZ655364:GYA655365 HHV655364:HHW655365 HRR655364:HRS655365 IBN655364:IBO655365 ILJ655364:ILK655365 IVF655364:IVG655365 JFB655364:JFC655365 JOX655364:JOY655365 JYT655364:JYU655365 KIP655364:KIQ655365 KSL655364:KSM655365 LCH655364:LCI655365 LMD655364:LME655365 LVZ655364:LWA655365 MFV655364:MFW655365 MPR655364:MPS655365 MZN655364:MZO655365 NJJ655364:NJK655365 NTF655364:NTG655365 ODB655364:ODC655365 OMX655364:OMY655365 OWT655364:OWU655365 PGP655364:PGQ655365 PQL655364:PQM655365 QAH655364:QAI655365 QKD655364:QKE655365 QTZ655364:QUA655365 RDV655364:RDW655365 RNR655364:RNS655365 RXN655364:RXO655365 SHJ655364:SHK655365 SRF655364:SRG655365 TBB655364:TBC655365 TKX655364:TKY655365 TUT655364:TUU655365 UEP655364:UEQ655365 UOL655364:UOM655365 UYH655364:UYI655365 VID655364:VIE655365 VRZ655364:VSA655365 WBV655364:WBW655365 WLR655364:WLS655365 WVN655364:WVO655365 F720900:G720901 JB720900:JC720901 SX720900:SY720901 ACT720900:ACU720901 AMP720900:AMQ720901 AWL720900:AWM720901 BGH720900:BGI720901 BQD720900:BQE720901 BZZ720900:CAA720901 CJV720900:CJW720901 CTR720900:CTS720901 DDN720900:DDO720901 DNJ720900:DNK720901 DXF720900:DXG720901 EHB720900:EHC720901 EQX720900:EQY720901 FAT720900:FAU720901 FKP720900:FKQ720901 FUL720900:FUM720901 GEH720900:GEI720901 GOD720900:GOE720901 GXZ720900:GYA720901 HHV720900:HHW720901 HRR720900:HRS720901 IBN720900:IBO720901 ILJ720900:ILK720901 IVF720900:IVG720901 JFB720900:JFC720901 JOX720900:JOY720901 JYT720900:JYU720901 KIP720900:KIQ720901 KSL720900:KSM720901 LCH720900:LCI720901 LMD720900:LME720901 LVZ720900:LWA720901 MFV720900:MFW720901 MPR720900:MPS720901 MZN720900:MZO720901 NJJ720900:NJK720901 NTF720900:NTG720901 ODB720900:ODC720901 OMX720900:OMY720901 OWT720900:OWU720901 PGP720900:PGQ720901 PQL720900:PQM720901 QAH720900:QAI720901 QKD720900:QKE720901 QTZ720900:QUA720901 RDV720900:RDW720901 RNR720900:RNS720901 RXN720900:RXO720901 SHJ720900:SHK720901 SRF720900:SRG720901 TBB720900:TBC720901 TKX720900:TKY720901 TUT720900:TUU720901 UEP720900:UEQ720901 UOL720900:UOM720901 UYH720900:UYI720901 VID720900:VIE720901 VRZ720900:VSA720901 WBV720900:WBW720901 WLR720900:WLS720901 WVN720900:WVO720901 F786436:G786437 JB786436:JC786437 SX786436:SY786437 ACT786436:ACU786437 AMP786436:AMQ786437 AWL786436:AWM786437 BGH786436:BGI786437 BQD786436:BQE786437 BZZ786436:CAA786437 CJV786436:CJW786437 CTR786436:CTS786437 DDN786436:DDO786437 DNJ786436:DNK786437 DXF786436:DXG786437 EHB786436:EHC786437 EQX786436:EQY786437 FAT786436:FAU786437 FKP786436:FKQ786437 FUL786436:FUM786437 GEH786436:GEI786437 GOD786436:GOE786437 GXZ786436:GYA786437 HHV786436:HHW786437 HRR786436:HRS786437 IBN786436:IBO786437 ILJ786436:ILK786437 IVF786436:IVG786437 JFB786436:JFC786437 JOX786436:JOY786437 JYT786436:JYU786437 KIP786436:KIQ786437 KSL786436:KSM786437 LCH786436:LCI786437 LMD786436:LME786437 LVZ786436:LWA786437 MFV786436:MFW786437 MPR786436:MPS786437 MZN786436:MZO786437 NJJ786436:NJK786437 NTF786436:NTG786437 ODB786436:ODC786437 OMX786436:OMY786437 OWT786436:OWU786437 PGP786436:PGQ786437 PQL786436:PQM786437 QAH786436:QAI786437 QKD786436:QKE786437 QTZ786436:QUA786437 RDV786436:RDW786437 RNR786436:RNS786437 RXN786436:RXO786437 SHJ786436:SHK786437 SRF786436:SRG786437 TBB786436:TBC786437 TKX786436:TKY786437 TUT786436:TUU786437 UEP786436:UEQ786437 UOL786436:UOM786437 UYH786436:UYI786437 VID786436:VIE786437 VRZ786436:VSA786437 WBV786436:WBW786437 WLR786436:WLS786437 WVN786436:WVO786437 F851972:G851973 JB851972:JC851973 SX851972:SY851973 ACT851972:ACU851973 AMP851972:AMQ851973 AWL851972:AWM851973 BGH851972:BGI851973 BQD851972:BQE851973 BZZ851972:CAA851973 CJV851972:CJW851973 CTR851972:CTS851973 DDN851972:DDO851973 DNJ851972:DNK851973 DXF851972:DXG851973 EHB851972:EHC851973 EQX851972:EQY851973 FAT851972:FAU851973 FKP851972:FKQ851973 FUL851972:FUM851973 GEH851972:GEI851973 GOD851972:GOE851973 GXZ851972:GYA851973 HHV851972:HHW851973 HRR851972:HRS851973 IBN851972:IBO851973 ILJ851972:ILK851973 IVF851972:IVG851973 JFB851972:JFC851973 JOX851972:JOY851973 JYT851972:JYU851973 KIP851972:KIQ851973 KSL851972:KSM851973 LCH851972:LCI851973 LMD851972:LME851973 LVZ851972:LWA851973 MFV851972:MFW851973 MPR851972:MPS851973 MZN851972:MZO851973 NJJ851972:NJK851973 NTF851972:NTG851973 ODB851972:ODC851973 OMX851972:OMY851973 OWT851972:OWU851973 PGP851972:PGQ851973 PQL851972:PQM851973 QAH851972:QAI851973 QKD851972:QKE851973 QTZ851972:QUA851973 RDV851972:RDW851973 RNR851972:RNS851973 RXN851972:RXO851973 SHJ851972:SHK851973 SRF851972:SRG851973 TBB851972:TBC851973 TKX851972:TKY851973 TUT851972:TUU851973 UEP851972:UEQ851973 UOL851972:UOM851973 UYH851972:UYI851973 VID851972:VIE851973 VRZ851972:VSA851973 WBV851972:WBW851973 WLR851972:WLS851973 WVN851972:WVO851973 F917508:G917509 JB917508:JC917509 SX917508:SY917509 ACT917508:ACU917509 AMP917508:AMQ917509 AWL917508:AWM917509 BGH917508:BGI917509 BQD917508:BQE917509 BZZ917508:CAA917509 CJV917508:CJW917509 CTR917508:CTS917509 DDN917508:DDO917509 DNJ917508:DNK917509 DXF917508:DXG917509 EHB917508:EHC917509 EQX917508:EQY917509 FAT917508:FAU917509 FKP917508:FKQ917509 FUL917508:FUM917509 GEH917508:GEI917509 GOD917508:GOE917509 GXZ917508:GYA917509 HHV917508:HHW917509 HRR917508:HRS917509 IBN917508:IBO917509 ILJ917508:ILK917509 IVF917508:IVG917509 JFB917508:JFC917509 JOX917508:JOY917509 JYT917508:JYU917509 KIP917508:KIQ917509 KSL917508:KSM917509 LCH917508:LCI917509 LMD917508:LME917509 LVZ917508:LWA917509 MFV917508:MFW917509 MPR917508:MPS917509 MZN917508:MZO917509 NJJ917508:NJK917509 NTF917508:NTG917509 ODB917508:ODC917509 OMX917508:OMY917509 OWT917508:OWU917509 PGP917508:PGQ917509 PQL917508:PQM917509 QAH917508:QAI917509 QKD917508:QKE917509 QTZ917508:QUA917509 RDV917508:RDW917509 RNR917508:RNS917509 RXN917508:RXO917509 SHJ917508:SHK917509 SRF917508:SRG917509 TBB917508:TBC917509 TKX917508:TKY917509 TUT917508:TUU917509 UEP917508:UEQ917509 UOL917508:UOM917509 UYH917508:UYI917509 VID917508:VIE917509 VRZ917508:VSA917509 WBV917508:WBW917509 WLR917508:WLS917509 WVN917508:WVO917509 F983044:G983045 JB983044:JC983045 SX983044:SY983045 ACT983044:ACU983045 AMP983044:AMQ983045 AWL983044:AWM983045 BGH983044:BGI983045 BQD983044:BQE983045 BZZ983044:CAA983045 CJV983044:CJW983045 CTR983044:CTS983045 DDN983044:DDO983045 DNJ983044:DNK983045 DXF983044:DXG983045 EHB983044:EHC983045 EQX983044:EQY983045 FAT983044:FAU983045 FKP983044:FKQ983045 FUL983044:FUM983045 GEH983044:GEI983045 GOD983044:GOE983045 GXZ983044:GYA983045 HHV983044:HHW983045 HRR983044:HRS983045 IBN983044:IBO983045 ILJ983044:ILK983045 IVF983044:IVG983045 JFB983044:JFC983045 JOX983044:JOY983045 JYT983044:JYU983045 KIP983044:KIQ983045 KSL983044:KSM983045 LCH983044:LCI983045 LMD983044:LME983045 LVZ983044:LWA983045 MFV983044:MFW983045 MPR983044:MPS983045 MZN983044:MZO983045 NJJ983044:NJK983045 NTF983044:NTG983045 ODB983044:ODC983045 OMX983044:OMY983045 OWT983044:OWU983045 PGP983044:PGQ983045 PQL983044:PQM983045 QAH983044:QAI983045 QKD983044:QKE983045 QTZ983044:QUA983045 RDV983044:RDW983045 RNR983044:RNS983045 RXN983044:RXO983045 SHJ983044:SHK983045 SRF983044:SRG983045 TBB983044:TBC983045 TKX983044:TKY983045 TUT983044:TUU983045 UEP983044:UEQ983045 UOL983044:UOM983045 UYH983044:UYI983045 VID983044:VIE983045 VRZ983044:VSA983045 WBV983044:WBW983045 WLR983044:WLS983045 WVN983044:WVO983045 C4:D5 IY4:IZ5 SU4:SV5 ACQ4:ACR5 AMM4:AMN5 AWI4:AWJ5 BGE4:BGF5 BQA4:BQB5 BZW4:BZX5 CJS4:CJT5 CTO4:CTP5 DDK4:DDL5 DNG4:DNH5 DXC4:DXD5 EGY4:EGZ5 EQU4:EQV5 FAQ4:FAR5 FKM4:FKN5 FUI4:FUJ5 GEE4:GEF5 GOA4:GOB5 GXW4:GXX5 HHS4:HHT5 HRO4:HRP5 IBK4:IBL5 ILG4:ILH5 IVC4:IVD5 JEY4:JEZ5 JOU4:JOV5 JYQ4:JYR5 KIM4:KIN5 KSI4:KSJ5 LCE4:LCF5 LMA4:LMB5 LVW4:LVX5 MFS4:MFT5 MPO4:MPP5 MZK4:MZL5 NJG4:NJH5 NTC4:NTD5 OCY4:OCZ5 OMU4:OMV5 OWQ4:OWR5 PGM4:PGN5 PQI4:PQJ5 QAE4:QAF5 QKA4:QKB5 QTW4:QTX5 RDS4:RDT5 RNO4:RNP5 RXK4:RXL5 SHG4:SHH5 SRC4:SRD5 TAY4:TAZ5 TKU4:TKV5 TUQ4:TUR5 UEM4:UEN5 UOI4:UOJ5 UYE4:UYF5 VIA4:VIB5 VRW4:VRX5 WBS4:WBT5 WLO4:WLP5 WVK4:WVL5 C65540:D65541 IY65540:IZ65541 SU65540:SV65541 ACQ65540:ACR65541 AMM65540:AMN65541 AWI65540:AWJ65541 BGE65540:BGF65541 BQA65540:BQB65541 BZW65540:BZX65541 CJS65540:CJT65541 CTO65540:CTP65541 DDK65540:DDL65541 DNG65540:DNH65541 DXC65540:DXD65541 EGY65540:EGZ65541 EQU65540:EQV65541 FAQ65540:FAR65541 FKM65540:FKN65541 FUI65540:FUJ65541 GEE65540:GEF65541 GOA65540:GOB65541 GXW65540:GXX65541 HHS65540:HHT65541 HRO65540:HRP65541 IBK65540:IBL65541 ILG65540:ILH65541 IVC65540:IVD65541 JEY65540:JEZ65541 JOU65540:JOV65541 JYQ65540:JYR65541 KIM65540:KIN65541 KSI65540:KSJ65541 LCE65540:LCF65541 LMA65540:LMB65541 LVW65540:LVX65541 MFS65540:MFT65541 MPO65540:MPP65541 MZK65540:MZL65541 NJG65540:NJH65541 NTC65540:NTD65541 OCY65540:OCZ65541 OMU65540:OMV65541 OWQ65540:OWR65541 PGM65540:PGN65541 PQI65540:PQJ65541 QAE65540:QAF65541 QKA65540:QKB65541 QTW65540:QTX65541 RDS65540:RDT65541 RNO65540:RNP65541 RXK65540:RXL65541 SHG65540:SHH65541 SRC65540:SRD65541 TAY65540:TAZ65541 TKU65540:TKV65541 TUQ65540:TUR65541 UEM65540:UEN65541 UOI65540:UOJ65541 UYE65540:UYF65541 VIA65540:VIB65541 VRW65540:VRX65541 WBS65540:WBT65541 WLO65540:WLP65541 WVK65540:WVL65541 C131076:D131077 IY131076:IZ131077 SU131076:SV131077 ACQ131076:ACR131077 AMM131076:AMN131077 AWI131076:AWJ131077 BGE131076:BGF131077 BQA131076:BQB131077 BZW131076:BZX131077 CJS131076:CJT131077 CTO131076:CTP131077 DDK131076:DDL131077 DNG131076:DNH131077 DXC131076:DXD131077 EGY131076:EGZ131077 EQU131076:EQV131077 FAQ131076:FAR131077 FKM131076:FKN131077 FUI131076:FUJ131077 GEE131076:GEF131077 GOA131076:GOB131077 GXW131076:GXX131077 HHS131076:HHT131077 HRO131076:HRP131077 IBK131076:IBL131077 ILG131076:ILH131077 IVC131076:IVD131077 JEY131076:JEZ131077 JOU131076:JOV131077 JYQ131076:JYR131077 KIM131076:KIN131077 KSI131076:KSJ131077 LCE131076:LCF131077 LMA131076:LMB131077 LVW131076:LVX131077 MFS131076:MFT131077 MPO131076:MPP131077 MZK131076:MZL131077 NJG131076:NJH131077 NTC131076:NTD131077 OCY131076:OCZ131077 OMU131076:OMV131077 OWQ131076:OWR131077 PGM131076:PGN131077 PQI131076:PQJ131077 QAE131076:QAF131077 QKA131076:QKB131077 QTW131076:QTX131077 RDS131076:RDT131077 RNO131076:RNP131077 RXK131076:RXL131077 SHG131076:SHH131077 SRC131076:SRD131077 TAY131076:TAZ131077 TKU131076:TKV131077 TUQ131076:TUR131077 UEM131076:UEN131077 UOI131076:UOJ131077 UYE131076:UYF131077 VIA131076:VIB131077 VRW131076:VRX131077 WBS131076:WBT131077 WLO131076:WLP131077 WVK131076:WVL131077 C196612:D196613 IY196612:IZ196613 SU196612:SV196613 ACQ196612:ACR196613 AMM196612:AMN196613 AWI196612:AWJ196613 BGE196612:BGF196613 BQA196612:BQB196613 BZW196612:BZX196613 CJS196612:CJT196613 CTO196612:CTP196613 DDK196612:DDL196613 DNG196612:DNH196613 DXC196612:DXD196613 EGY196612:EGZ196613 EQU196612:EQV196613 FAQ196612:FAR196613 FKM196612:FKN196613 FUI196612:FUJ196613 GEE196612:GEF196613 GOA196612:GOB196613 GXW196612:GXX196613 HHS196612:HHT196613 HRO196612:HRP196613 IBK196612:IBL196613 ILG196612:ILH196613 IVC196612:IVD196613 JEY196612:JEZ196613 JOU196612:JOV196613 JYQ196612:JYR196613 KIM196612:KIN196613 KSI196612:KSJ196613 LCE196612:LCF196613 LMA196612:LMB196613 LVW196612:LVX196613 MFS196612:MFT196613 MPO196612:MPP196613 MZK196612:MZL196613 NJG196612:NJH196613 NTC196612:NTD196613 OCY196612:OCZ196613 OMU196612:OMV196613 OWQ196612:OWR196613 PGM196612:PGN196613 PQI196612:PQJ196613 QAE196612:QAF196613 QKA196612:QKB196613 QTW196612:QTX196613 RDS196612:RDT196613 RNO196612:RNP196613 RXK196612:RXL196613 SHG196612:SHH196613 SRC196612:SRD196613 TAY196612:TAZ196613 TKU196612:TKV196613 TUQ196612:TUR196613 UEM196612:UEN196613 UOI196612:UOJ196613 UYE196612:UYF196613 VIA196612:VIB196613 VRW196612:VRX196613 WBS196612:WBT196613 WLO196612:WLP196613 WVK196612:WVL196613 C262148:D262149 IY262148:IZ262149 SU262148:SV262149 ACQ262148:ACR262149 AMM262148:AMN262149 AWI262148:AWJ262149 BGE262148:BGF262149 BQA262148:BQB262149 BZW262148:BZX262149 CJS262148:CJT262149 CTO262148:CTP262149 DDK262148:DDL262149 DNG262148:DNH262149 DXC262148:DXD262149 EGY262148:EGZ262149 EQU262148:EQV262149 FAQ262148:FAR262149 FKM262148:FKN262149 FUI262148:FUJ262149 GEE262148:GEF262149 GOA262148:GOB262149 GXW262148:GXX262149 HHS262148:HHT262149 HRO262148:HRP262149 IBK262148:IBL262149 ILG262148:ILH262149 IVC262148:IVD262149 JEY262148:JEZ262149 JOU262148:JOV262149 JYQ262148:JYR262149 KIM262148:KIN262149 KSI262148:KSJ262149 LCE262148:LCF262149 LMA262148:LMB262149 LVW262148:LVX262149 MFS262148:MFT262149 MPO262148:MPP262149 MZK262148:MZL262149 NJG262148:NJH262149 NTC262148:NTD262149 OCY262148:OCZ262149 OMU262148:OMV262149 OWQ262148:OWR262149 PGM262148:PGN262149 PQI262148:PQJ262149 QAE262148:QAF262149 QKA262148:QKB262149 QTW262148:QTX262149 RDS262148:RDT262149 RNO262148:RNP262149 RXK262148:RXL262149 SHG262148:SHH262149 SRC262148:SRD262149 TAY262148:TAZ262149 TKU262148:TKV262149 TUQ262148:TUR262149 UEM262148:UEN262149 UOI262148:UOJ262149 UYE262148:UYF262149 VIA262148:VIB262149 VRW262148:VRX262149 WBS262148:WBT262149 WLO262148:WLP262149 WVK262148:WVL262149 C327684:D327685 IY327684:IZ327685 SU327684:SV327685 ACQ327684:ACR327685 AMM327684:AMN327685 AWI327684:AWJ327685 BGE327684:BGF327685 BQA327684:BQB327685 BZW327684:BZX327685 CJS327684:CJT327685 CTO327684:CTP327685 DDK327684:DDL327685 DNG327684:DNH327685 DXC327684:DXD327685 EGY327684:EGZ327685 EQU327684:EQV327685 FAQ327684:FAR327685 FKM327684:FKN327685 FUI327684:FUJ327685 GEE327684:GEF327685 GOA327684:GOB327685 GXW327684:GXX327685 HHS327684:HHT327685 HRO327684:HRP327685 IBK327684:IBL327685 ILG327684:ILH327685 IVC327684:IVD327685 JEY327684:JEZ327685 JOU327684:JOV327685 JYQ327684:JYR327685 KIM327684:KIN327685 KSI327684:KSJ327685 LCE327684:LCF327685 LMA327684:LMB327685 LVW327684:LVX327685 MFS327684:MFT327685 MPO327684:MPP327685 MZK327684:MZL327685 NJG327684:NJH327685 NTC327684:NTD327685 OCY327684:OCZ327685 OMU327684:OMV327685 OWQ327684:OWR327685 PGM327684:PGN327685 PQI327684:PQJ327685 QAE327684:QAF327685 QKA327684:QKB327685 QTW327684:QTX327685 RDS327684:RDT327685 RNO327684:RNP327685 RXK327684:RXL327685 SHG327684:SHH327685 SRC327684:SRD327685 TAY327684:TAZ327685 TKU327684:TKV327685 TUQ327684:TUR327685 UEM327684:UEN327685 UOI327684:UOJ327685 UYE327684:UYF327685 VIA327684:VIB327685 VRW327684:VRX327685 WBS327684:WBT327685 WLO327684:WLP327685 WVK327684:WVL327685 C393220:D393221 IY393220:IZ393221 SU393220:SV393221 ACQ393220:ACR393221 AMM393220:AMN393221 AWI393220:AWJ393221 BGE393220:BGF393221 BQA393220:BQB393221 BZW393220:BZX393221 CJS393220:CJT393221 CTO393220:CTP393221 DDK393220:DDL393221 DNG393220:DNH393221 DXC393220:DXD393221 EGY393220:EGZ393221 EQU393220:EQV393221 FAQ393220:FAR393221 FKM393220:FKN393221 FUI393220:FUJ393221 GEE393220:GEF393221 GOA393220:GOB393221 GXW393220:GXX393221 HHS393220:HHT393221 HRO393220:HRP393221 IBK393220:IBL393221 ILG393220:ILH393221 IVC393220:IVD393221 JEY393220:JEZ393221 JOU393220:JOV393221 JYQ393220:JYR393221 KIM393220:KIN393221 KSI393220:KSJ393221 LCE393220:LCF393221 LMA393220:LMB393221 LVW393220:LVX393221 MFS393220:MFT393221 MPO393220:MPP393221 MZK393220:MZL393221 NJG393220:NJH393221 NTC393220:NTD393221 OCY393220:OCZ393221 OMU393220:OMV393221 OWQ393220:OWR393221 PGM393220:PGN393221 PQI393220:PQJ393221 QAE393220:QAF393221 QKA393220:QKB393221 QTW393220:QTX393221 RDS393220:RDT393221 RNO393220:RNP393221 RXK393220:RXL393221 SHG393220:SHH393221 SRC393220:SRD393221 TAY393220:TAZ393221 TKU393220:TKV393221 TUQ393220:TUR393221 UEM393220:UEN393221 UOI393220:UOJ393221 UYE393220:UYF393221 VIA393220:VIB393221 VRW393220:VRX393221 WBS393220:WBT393221 WLO393220:WLP393221 WVK393220:WVL393221 C458756:D458757 IY458756:IZ458757 SU458756:SV458757 ACQ458756:ACR458757 AMM458756:AMN458757 AWI458756:AWJ458757 BGE458756:BGF458757 BQA458756:BQB458757 BZW458756:BZX458757 CJS458756:CJT458757 CTO458756:CTP458757 DDK458756:DDL458757 DNG458756:DNH458757 DXC458756:DXD458757 EGY458756:EGZ458757 EQU458756:EQV458757 FAQ458756:FAR458757 FKM458756:FKN458757 FUI458756:FUJ458757 GEE458756:GEF458757 GOA458756:GOB458757 GXW458756:GXX458757 HHS458756:HHT458757 HRO458756:HRP458757 IBK458756:IBL458757 ILG458756:ILH458757 IVC458756:IVD458757 JEY458756:JEZ458757 JOU458756:JOV458757 JYQ458756:JYR458757 KIM458756:KIN458757 KSI458756:KSJ458757 LCE458756:LCF458757 LMA458756:LMB458757 LVW458756:LVX458757 MFS458756:MFT458757 MPO458756:MPP458757 MZK458756:MZL458757 NJG458756:NJH458757 NTC458756:NTD458757 OCY458756:OCZ458757 OMU458756:OMV458757 OWQ458756:OWR458757 PGM458756:PGN458757 PQI458756:PQJ458757 QAE458756:QAF458757 QKA458756:QKB458757 QTW458756:QTX458757 RDS458756:RDT458757 RNO458756:RNP458757 RXK458756:RXL458757 SHG458756:SHH458757 SRC458756:SRD458757 TAY458756:TAZ458757 TKU458756:TKV458757 TUQ458756:TUR458757 UEM458756:UEN458757 UOI458756:UOJ458757 UYE458756:UYF458757 VIA458756:VIB458757 VRW458756:VRX458757 WBS458756:WBT458757 WLO458756:WLP458757 WVK458756:WVL458757 C524292:D524293 IY524292:IZ524293 SU524292:SV524293 ACQ524292:ACR524293 AMM524292:AMN524293 AWI524292:AWJ524293 BGE524292:BGF524293 BQA524292:BQB524293 BZW524292:BZX524293 CJS524292:CJT524293 CTO524292:CTP524293 DDK524292:DDL524293 DNG524292:DNH524293 DXC524292:DXD524293 EGY524292:EGZ524293 EQU524292:EQV524293 FAQ524292:FAR524293 FKM524292:FKN524293 FUI524292:FUJ524293 GEE524292:GEF524293 GOA524292:GOB524293 GXW524292:GXX524293 HHS524292:HHT524293 HRO524292:HRP524293 IBK524292:IBL524293 ILG524292:ILH524293 IVC524292:IVD524293 JEY524292:JEZ524293 JOU524292:JOV524293 JYQ524292:JYR524293 KIM524292:KIN524293 KSI524292:KSJ524293 LCE524292:LCF524293 LMA524292:LMB524293 LVW524292:LVX524293 MFS524292:MFT524293 MPO524292:MPP524293 MZK524292:MZL524293 NJG524292:NJH524293 NTC524292:NTD524293 OCY524292:OCZ524293 OMU524292:OMV524293 OWQ524292:OWR524293 PGM524292:PGN524293 PQI524292:PQJ524293 QAE524292:QAF524293 QKA524292:QKB524293 QTW524292:QTX524293 RDS524292:RDT524293 RNO524292:RNP524293 RXK524292:RXL524293 SHG524292:SHH524293 SRC524292:SRD524293 TAY524292:TAZ524293 TKU524292:TKV524293 TUQ524292:TUR524293 UEM524292:UEN524293 UOI524292:UOJ524293 UYE524292:UYF524293 VIA524292:VIB524293 VRW524292:VRX524293 WBS524292:WBT524293 WLO524292:WLP524293 WVK524292:WVL524293 C589828:D589829 IY589828:IZ589829 SU589828:SV589829 ACQ589828:ACR589829 AMM589828:AMN589829 AWI589828:AWJ589829 BGE589828:BGF589829 BQA589828:BQB589829 BZW589828:BZX589829 CJS589828:CJT589829 CTO589828:CTP589829 DDK589828:DDL589829 DNG589828:DNH589829 DXC589828:DXD589829 EGY589828:EGZ589829 EQU589828:EQV589829 FAQ589828:FAR589829 FKM589828:FKN589829 FUI589828:FUJ589829 GEE589828:GEF589829 GOA589828:GOB589829 GXW589828:GXX589829 HHS589828:HHT589829 HRO589828:HRP589829 IBK589828:IBL589829 ILG589828:ILH589829 IVC589828:IVD589829 JEY589828:JEZ589829 JOU589828:JOV589829 JYQ589828:JYR589829 KIM589828:KIN589829 KSI589828:KSJ589829 LCE589828:LCF589829 LMA589828:LMB589829 LVW589828:LVX589829 MFS589828:MFT589829 MPO589828:MPP589829 MZK589828:MZL589829 NJG589828:NJH589829 NTC589828:NTD589829 OCY589828:OCZ589829 OMU589828:OMV589829 OWQ589828:OWR589829 PGM589828:PGN589829 PQI589828:PQJ589829 QAE589828:QAF589829 QKA589828:QKB589829 QTW589828:QTX589829 RDS589828:RDT589829 RNO589828:RNP589829 RXK589828:RXL589829 SHG589828:SHH589829 SRC589828:SRD589829 TAY589828:TAZ589829 TKU589828:TKV589829 TUQ589828:TUR589829 UEM589828:UEN589829 UOI589828:UOJ589829 UYE589828:UYF589829 VIA589828:VIB589829 VRW589828:VRX589829 WBS589828:WBT589829 WLO589828:WLP589829 WVK589828:WVL589829 C655364:D655365 IY655364:IZ655365 SU655364:SV655365 ACQ655364:ACR655365 AMM655364:AMN655365 AWI655364:AWJ655365 BGE655364:BGF655365 BQA655364:BQB655365 BZW655364:BZX655365 CJS655364:CJT655365 CTO655364:CTP655365 DDK655364:DDL655365 DNG655364:DNH655365 DXC655364:DXD655365 EGY655364:EGZ655365 EQU655364:EQV655365 FAQ655364:FAR655365 FKM655364:FKN655365 FUI655364:FUJ655365 GEE655364:GEF655365 GOA655364:GOB655365 GXW655364:GXX655365 HHS655364:HHT655365 HRO655364:HRP655365 IBK655364:IBL655365 ILG655364:ILH655365 IVC655364:IVD655365 JEY655364:JEZ655365 JOU655364:JOV655365 JYQ655364:JYR655365 KIM655364:KIN655365 KSI655364:KSJ655365 LCE655364:LCF655365 LMA655364:LMB655365 LVW655364:LVX655365 MFS655364:MFT655365 MPO655364:MPP655365 MZK655364:MZL655365 NJG655364:NJH655365 NTC655364:NTD655365 OCY655364:OCZ655365 OMU655364:OMV655365 OWQ655364:OWR655365 PGM655364:PGN655365 PQI655364:PQJ655365 QAE655364:QAF655365 QKA655364:QKB655365 QTW655364:QTX655365 RDS655364:RDT655365 RNO655364:RNP655365 RXK655364:RXL655365 SHG655364:SHH655365 SRC655364:SRD655365 TAY655364:TAZ655365 TKU655364:TKV655365 TUQ655364:TUR655365 UEM655364:UEN655365 UOI655364:UOJ655365 UYE655364:UYF655365 VIA655364:VIB655365 VRW655364:VRX655365 WBS655364:WBT655365 WLO655364:WLP655365 WVK655364:WVL655365 C720900:D720901 IY720900:IZ720901 SU720900:SV720901 ACQ720900:ACR720901 AMM720900:AMN720901 AWI720900:AWJ720901 BGE720900:BGF720901 BQA720900:BQB720901 BZW720900:BZX720901 CJS720900:CJT720901 CTO720900:CTP720901 DDK720900:DDL720901 DNG720900:DNH720901 DXC720900:DXD720901 EGY720900:EGZ720901 EQU720900:EQV720901 FAQ720900:FAR720901 FKM720900:FKN720901 FUI720900:FUJ720901 GEE720900:GEF720901 GOA720900:GOB720901 GXW720900:GXX720901 HHS720900:HHT720901 HRO720900:HRP720901 IBK720900:IBL720901 ILG720900:ILH720901 IVC720900:IVD720901 JEY720900:JEZ720901 JOU720900:JOV720901 JYQ720900:JYR720901 KIM720900:KIN720901 KSI720900:KSJ720901 LCE720900:LCF720901 LMA720900:LMB720901 LVW720900:LVX720901 MFS720900:MFT720901 MPO720900:MPP720901 MZK720900:MZL720901 NJG720900:NJH720901 NTC720900:NTD720901 OCY720900:OCZ720901 OMU720900:OMV720901 OWQ720900:OWR720901 PGM720900:PGN720901 PQI720900:PQJ720901 QAE720900:QAF720901 QKA720900:QKB720901 QTW720900:QTX720901 RDS720900:RDT720901 RNO720900:RNP720901 RXK720900:RXL720901 SHG720900:SHH720901 SRC720900:SRD720901 TAY720900:TAZ720901 TKU720900:TKV720901 TUQ720900:TUR720901 UEM720900:UEN720901 UOI720900:UOJ720901 UYE720900:UYF720901 VIA720900:VIB720901 VRW720900:VRX720901 WBS720900:WBT720901 WLO720900:WLP720901 WVK720900:WVL720901 C786436:D786437 IY786436:IZ786437 SU786436:SV786437 ACQ786436:ACR786437 AMM786436:AMN786437 AWI786436:AWJ786437 BGE786436:BGF786437 BQA786436:BQB786437 BZW786436:BZX786437 CJS786436:CJT786437 CTO786436:CTP786437 DDK786436:DDL786437 DNG786436:DNH786437 DXC786436:DXD786437 EGY786436:EGZ786437 EQU786436:EQV786437 FAQ786436:FAR786437 FKM786436:FKN786437 FUI786436:FUJ786437 GEE786436:GEF786437 GOA786436:GOB786437 GXW786436:GXX786437 HHS786436:HHT786437 HRO786436:HRP786437 IBK786436:IBL786437 ILG786436:ILH786437 IVC786436:IVD786437 JEY786436:JEZ786437 JOU786436:JOV786437 JYQ786436:JYR786437 KIM786436:KIN786437 KSI786436:KSJ786437 LCE786436:LCF786437 LMA786436:LMB786437 LVW786436:LVX786437 MFS786436:MFT786437 MPO786436:MPP786437 MZK786436:MZL786437 NJG786436:NJH786437 NTC786436:NTD786437 OCY786436:OCZ786437 OMU786436:OMV786437 OWQ786436:OWR786437 PGM786436:PGN786437 PQI786436:PQJ786437 QAE786436:QAF786437 QKA786436:QKB786437 QTW786436:QTX786437 RDS786436:RDT786437 RNO786436:RNP786437 RXK786436:RXL786437 SHG786436:SHH786437 SRC786436:SRD786437 TAY786436:TAZ786437 TKU786436:TKV786437 TUQ786436:TUR786437 UEM786436:UEN786437 UOI786436:UOJ786437 UYE786436:UYF786437 VIA786436:VIB786437 VRW786436:VRX786437 WBS786436:WBT786437 WLO786436:WLP786437 WVK786436:WVL786437 C851972:D851973 IY851972:IZ851973 SU851972:SV851973 ACQ851972:ACR851973 AMM851972:AMN851973 AWI851972:AWJ851973 BGE851972:BGF851973 BQA851972:BQB851973 BZW851972:BZX851973 CJS851972:CJT851973 CTO851972:CTP851973 DDK851972:DDL851973 DNG851972:DNH851973 DXC851972:DXD851973 EGY851972:EGZ851973 EQU851972:EQV851973 FAQ851972:FAR851973 FKM851972:FKN851973 FUI851972:FUJ851973 GEE851972:GEF851973 GOA851972:GOB851973 GXW851972:GXX851973 HHS851972:HHT851973 HRO851972:HRP851973 IBK851972:IBL851973 ILG851972:ILH851973 IVC851972:IVD851973 JEY851972:JEZ851973 JOU851972:JOV851973 JYQ851972:JYR851973 KIM851972:KIN851973 KSI851972:KSJ851973 LCE851972:LCF851973 LMA851972:LMB851973 LVW851972:LVX851973 MFS851972:MFT851973 MPO851972:MPP851973 MZK851972:MZL851973 NJG851972:NJH851973 NTC851972:NTD851973 OCY851972:OCZ851973 OMU851972:OMV851973 OWQ851972:OWR851973 PGM851972:PGN851973 PQI851972:PQJ851973 QAE851972:QAF851973 QKA851972:QKB851973 QTW851972:QTX851973 RDS851972:RDT851973 RNO851972:RNP851973 RXK851972:RXL851973 SHG851972:SHH851973 SRC851972:SRD851973 TAY851972:TAZ851973 TKU851972:TKV851973 TUQ851972:TUR851973 UEM851972:UEN851973 UOI851972:UOJ851973 UYE851972:UYF851973 VIA851972:VIB851973 VRW851972:VRX851973 WBS851972:WBT851973 WLO851972:WLP851973 WVK851972:WVL851973 C917508:D917509 IY917508:IZ917509 SU917508:SV917509 ACQ917508:ACR917509 AMM917508:AMN917509 AWI917508:AWJ917509 BGE917508:BGF917509 BQA917508:BQB917509 BZW917508:BZX917509 CJS917508:CJT917509 CTO917508:CTP917509 DDK917508:DDL917509 DNG917508:DNH917509 DXC917508:DXD917509 EGY917508:EGZ917509 EQU917508:EQV917509 FAQ917508:FAR917509 FKM917508:FKN917509 FUI917508:FUJ917509 GEE917508:GEF917509 GOA917508:GOB917509 GXW917508:GXX917509 HHS917508:HHT917509 HRO917508:HRP917509 IBK917508:IBL917509 ILG917508:ILH917509 IVC917508:IVD917509 JEY917508:JEZ917509 JOU917508:JOV917509 JYQ917508:JYR917509 KIM917508:KIN917509 KSI917508:KSJ917509 LCE917508:LCF917509 LMA917508:LMB917509 LVW917508:LVX917509 MFS917508:MFT917509 MPO917508:MPP917509 MZK917508:MZL917509 NJG917508:NJH917509 NTC917508:NTD917509 OCY917508:OCZ917509 OMU917508:OMV917509 OWQ917508:OWR917509 PGM917508:PGN917509 PQI917508:PQJ917509 QAE917508:QAF917509 QKA917508:QKB917509 QTW917508:QTX917509 RDS917508:RDT917509 RNO917508:RNP917509 RXK917508:RXL917509 SHG917508:SHH917509 SRC917508:SRD917509 TAY917508:TAZ917509 TKU917508:TKV917509 TUQ917508:TUR917509 UEM917508:UEN917509 UOI917508:UOJ917509 UYE917508:UYF917509 VIA917508:VIB917509 VRW917508:VRX917509 WBS917508:WBT917509 WLO917508:WLP917509 WVK917508:WVL917509 C983044:D983045 IY983044:IZ983045 SU983044:SV983045 ACQ983044:ACR983045 AMM983044:AMN983045 AWI983044:AWJ983045 BGE983044:BGF983045 BQA983044:BQB983045 BZW983044:BZX983045 CJS983044:CJT983045 CTO983044:CTP983045 DDK983044:DDL983045 DNG983044:DNH983045 DXC983044:DXD983045 EGY983044:EGZ983045 EQU983044:EQV983045 FAQ983044:FAR983045 FKM983044:FKN983045 FUI983044:FUJ983045 GEE983044:GEF983045 GOA983044:GOB983045 GXW983044:GXX983045 HHS983044:HHT983045 HRO983044:HRP983045 IBK983044:IBL983045 ILG983044:ILH983045 IVC983044:IVD983045 JEY983044:JEZ983045 JOU983044:JOV983045 JYQ983044:JYR983045 KIM983044:KIN983045 KSI983044:KSJ983045 LCE983044:LCF983045 LMA983044:LMB983045 LVW983044:LVX983045 MFS983044:MFT983045 MPO983044:MPP983045 MZK983044:MZL983045 NJG983044:NJH983045 NTC983044:NTD983045 OCY983044:OCZ983045 OMU983044:OMV983045 OWQ983044:OWR983045 PGM983044:PGN983045 PQI983044:PQJ983045 QAE983044:QAF983045 QKA983044:QKB983045 QTW983044:QTX983045 RDS983044:RDT983045 RNO983044:RNP983045 RXK983044:RXL983045 SHG983044:SHH983045 SRC983044:SRD983045 TAY983044:TAZ983045 TKU983044:TKV983045 TUQ983044:TUR983045 UEM983044:UEN983045 UOI983044:UOJ983045 UYE983044:UYF983045 VIA983044:VIB983045 VRW983044:VRX983045 WBS983044:WBT983045 WLO983044:WLP983045 WVK983044:WVL983045"/>
  </dataValidations>
  <printOptions gridLines="1"/>
  <pageMargins left="0.6692913385826772" right="0.47244094488188981" top="0.23622047244094491" bottom="0.19685039370078741" header="0.11811023622047245" footer="0.15748031496062992"/>
  <pageSetup orientation="landscape"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12</vt:i4>
      </vt:variant>
    </vt:vector>
  </HeadingPairs>
  <TitlesOfParts>
    <vt:vector size="31" baseType="lpstr">
      <vt:lpstr>CARATULA</vt:lpstr>
      <vt:lpstr>FILIACIÓN</vt:lpstr>
      <vt:lpstr>CENTRALIZADOR</vt:lpstr>
      <vt:lpstr>ASISTENCIA 1</vt:lpstr>
      <vt:lpstr>1ER TRIMESTRE</vt:lpstr>
      <vt:lpstr>DEST1</vt:lpstr>
      <vt:lpstr>DIFICULTADES1</vt:lpstr>
      <vt:lpstr>ASISTENCIA 2</vt:lpstr>
      <vt:lpstr>2DO TRIMESTRE</vt:lpstr>
      <vt:lpstr>DEST2</vt:lpstr>
      <vt:lpstr>DIFICULTADES2</vt:lpstr>
      <vt:lpstr>ASISTENCIA 3</vt:lpstr>
      <vt:lpstr>3ER TRIMESTRE</vt:lpstr>
      <vt:lpstr>DEST3</vt:lpstr>
      <vt:lpstr>DIFICULTADES3</vt:lpstr>
      <vt:lpstr>DEST-ANUAL</vt:lpstr>
      <vt:lpstr>CENTRALIZADOR2</vt:lpstr>
      <vt:lpstr>ESTADISTICA</vt:lpstr>
      <vt:lpstr>AGENDA</vt:lpstr>
      <vt:lpstr>'1ER TRIMESTRE'!Área_de_impresión</vt:lpstr>
      <vt:lpstr>'2DO TRIMESTRE'!Área_de_impresión</vt:lpstr>
      <vt:lpstr>'3ER TRIMESTRE'!Área_de_impresión</vt:lpstr>
      <vt:lpstr>AGENDA!Área_de_impresión</vt:lpstr>
      <vt:lpstr>'ASISTENCIA 1'!Área_de_impresión</vt:lpstr>
      <vt:lpstr>'ASISTENCIA 2'!Área_de_impresión</vt:lpstr>
      <vt:lpstr>'ASISTENCIA 3'!Área_de_impresión</vt:lpstr>
      <vt:lpstr>CARATULA!Área_de_impresión</vt:lpstr>
      <vt:lpstr>CENTRALIZADOR!Área_de_impresión</vt:lpstr>
      <vt:lpstr>CENTRALIZADOR2!Área_de_impresión</vt:lpstr>
      <vt:lpstr>FILIACIÓN!Área_de_impresión</vt:lpstr>
      <vt:lpstr>AGENDA!Títulos_a_imprimir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Jcp</dc:creator>
  <cp:lastModifiedBy>O_msKas-GlobalPC</cp:lastModifiedBy>
  <cp:lastPrinted>2025-03-04T01:35:56Z</cp:lastPrinted>
  <dcterms:created xsi:type="dcterms:W3CDTF">2013-03-08T01:01:51Z</dcterms:created>
  <dcterms:modified xsi:type="dcterms:W3CDTF">2025-10-23T03:24:41Z</dcterms:modified>
</cp:coreProperties>
</file>