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Otros\UTB\TalentoTech\AnalisisDatos\Material\Semana_5-6-7-8\Ejercicios\"/>
    </mc:Choice>
  </mc:AlternateContent>
  <xr:revisionPtr revIDLastSave="0" documentId="13_ncr:1_{57F91FD3-93DE-47CC-9063-FA5515646866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HorasEstudio (2)" sheetId="9" state="hidden" r:id="rId1"/>
    <sheet name="HorasEstudio (3)" sheetId="10" state="hidden" r:id="rId2"/>
    <sheet name="HorasEstudio" sheetId="5" r:id="rId3"/>
    <sheet name="HorasEstudioTrabajo" sheetId="11" r:id="rId4"/>
    <sheet name="Turismo" sheetId="1" r:id="rId5"/>
    <sheet name="TurismoTrabajo" sheetId="12" r:id="rId6"/>
    <sheet name="Reg Lineal SAM" sheetId="2" state="hidden" r:id="rId7"/>
    <sheet name="Correlació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D2" i="7"/>
  <c r="H12" i="10" l="1"/>
  <c r="G12" i="10"/>
  <c r="F12" i="10"/>
  <c r="E12" i="10"/>
  <c r="D12" i="10"/>
  <c r="C12" i="10"/>
  <c r="B12" i="10"/>
  <c r="A12" i="10"/>
  <c r="K3" i="9"/>
  <c r="K4" i="9"/>
  <c r="K2" i="9"/>
  <c r="I2" i="9"/>
  <c r="K5" i="9" s="1"/>
  <c r="E2" i="9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C11" i="9"/>
  <c r="C2" i="9"/>
  <c r="B12" i="9"/>
  <c r="A12" i="9"/>
  <c r="C22" i="2"/>
  <c r="B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J2" i="2"/>
  <c r="L20" i="2" s="1"/>
  <c r="F2" i="2"/>
  <c r="E2" i="2"/>
  <c r="E22" i="2" s="1"/>
  <c r="D2" i="2"/>
  <c r="D22" i="2" s="1"/>
  <c r="K8" i="9" l="1"/>
  <c r="D12" i="9"/>
  <c r="F2" i="9" s="1"/>
  <c r="C12" i="9"/>
  <c r="K11" i="9"/>
  <c r="E12" i="9"/>
  <c r="K10" i="9"/>
  <c r="K9" i="9"/>
  <c r="K7" i="9"/>
  <c r="K6" i="9"/>
  <c r="G2" i="2"/>
  <c r="L18" i="2"/>
  <c r="L16" i="2"/>
  <c r="L21" i="2"/>
  <c r="L14" i="2"/>
  <c r="L19" i="2"/>
  <c r="L13" i="2"/>
  <c r="L6" i="2"/>
  <c r="L9" i="2"/>
  <c r="L7" i="2"/>
  <c r="L12" i="2"/>
  <c r="L5" i="2"/>
  <c r="L17" i="2"/>
  <c r="L11" i="2"/>
  <c r="L4" i="2"/>
  <c r="L2" i="2"/>
  <c r="L10" i="2"/>
  <c r="L15" i="2"/>
  <c r="L3" i="2"/>
  <c r="L8" i="2"/>
  <c r="F12" i="9" l="1"/>
  <c r="G2" i="9"/>
  <c r="G12" i="9" s="1"/>
  <c r="L22" i="2"/>
  <c r="I20" i="2"/>
  <c r="K20" i="2" s="1"/>
  <c r="I8" i="2"/>
  <c r="K8" i="2" s="1"/>
  <c r="I7" i="2"/>
  <c r="K7" i="2" s="1"/>
  <c r="I9" i="2"/>
  <c r="K9" i="2" s="1"/>
  <c r="I15" i="2"/>
  <c r="K15" i="2" s="1"/>
  <c r="I3" i="2"/>
  <c r="K3" i="2" s="1"/>
  <c r="I10" i="2"/>
  <c r="K10" i="2" s="1"/>
  <c r="I5" i="2"/>
  <c r="K5" i="2" s="1"/>
  <c r="H2" i="2"/>
  <c r="I4" i="2" s="1"/>
  <c r="K4" i="2" s="1"/>
  <c r="I17" i="2"/>
  <c r="K17" i="2" s="1"/>
  <c r="I12" i="2"/>
  <c r="K12" i="2" s="1"/>
  <c r="I19" i="2"/>
  <c r="K19" i="2" s="1"/>
  <c r="I14" i="2"/>
  <c r="K14" i="2" s="1"/>
  <c r="I21" i="2"/>
  <c r="K21" i="2" s="1"/>
  <c r="I16" i="2"/>
  <c r="K16" i="2" s="1"/>
  <c r="H7" i="9" l="1"/>
  <c r="J7" i="9" s="1"/>
  <c r="L7" i="9" s="1"/>
  <c r="H5" i="9"/>
  <c r="J5" i="9" s="1"/>
  <c r="L5" i="9" s="1"/>
  <c r="H4" i="9"/>
  <c r="J4" i="9" s="1"/>
  <c r="L4" i="9" s="1"/>
  <c r="H3" i="9"/>
  <c r="H2" i="9"/>
  <c r="J2" i="9" s="1"/>
  <c r="L2" i="9" s="1"/>
  <c r="H11" i="9"/>
  <c r="J11" i="9" s="1"/>
  <c r="L11" i="9" s="1"/>
  <c r="H10" i="9"/>
  <c r="J10" i="9" s="1"/>
  <c r="L10" i="9" s="1"/>
  <c r="H6" i="9"/>
  <c r="J6" i="9" s="1"/>
  <c r="L6" i="9" s="1"/>
  <c r="H9" i="9"/>
  <c r="J9" i="9" s="1"/>
  <c r="L9" i="9" s="1"/>
  <c r="H8" i="9"/>
  <c r="J8" i="9" s="1"/>
  <c r="L8" i="9" s="1"/>
  <c r="I13" i="2"/>
  <c r="K13" i="2" s="1"/>
  <c r="I11" i="2"/>
  <c r="K11" i="2" s="1"/>
  <c r="I6" i="2"/>
  <c r="K6" i="2" s="1"/>
  <c r="I2" i="2"/>
  <c r="I18" i="2"/>
  <c r="K18" i="2" s="1"/>
  <c r="H12" i="9" l="1"/>
  <c r="J3" i="9"/>
  <c r="L3" i="9" s="1"/>
  <c r="I22" i="2"/>
  <c r="K2" i="2"/>
  <c r="K22" i="2" s="1"/>
  <c r="M2" i="2" s="1"/>
</calcChain>
</file>

<file path=xl/sharedStrings.xml><?xml version="1.0" encoding="utf-8"?>
<sst xmlns="http://schemas.openxmlformats.org/spreadsheetml/2006/main" count="162" uniqueCount="64">
  <si>
    <t>Municipio</t>
  </si>
  <si>
    <t>Sogamoso</t>
  </si>
  <si>
    <t>Tunja</t>
  </si>
  <si>
    <t>Duitama</t>
  </si>
  <si>
    <t>Paipa</t>
  </si>
  <si>
    <t>Villa de Leyva</t>
  </si>
  <si>
    <t>Chiquinquirá</t>
  </si>
  <si>
    <t>Moniquirá</t>
  </si>
  <si>
    <t>Puerto Boyacá</t>
  </si>
  <si>
    <t>Arcabuco</t>
  </si>
  <si>
    <t>Tibasosa</t>
  </si>
  <si>
    <t>Toca</t>
  </si>
  <si>
    <t>Ráquira</t>
  </si>
  <si>
    <t>Chinavita</t>
  </si>
  <si>
    <t>Guateque</t>
  </si>
  <si>
    <t>Samacá</t>
  </si>
  <si>
    <t>Soracá</t>
  </si>
  <si>
    <t>Tuta</t>
  </si>
  <si>
    <t>Pesca</t>
  </si>
  <si>
    <t>Aquitania</t>
  </si>
  <si>
    <t>Tenza</t>
  </si>
  <si>
    <t>Sitios Turísticos
(X)</t>
  </si>
  <si>
    <t>Turistas Anuales (en miles)
(Y)</t>
  </si>
  <si>
    <r>
      <t>X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</si>
  <si>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t>X*Y</t>
  </si>
  <si>
    <t>Cantidad Observaciones</t>
  </si>
  <si>
    <t>Pendiente
(m)</t>
  </si>
  <si>
    <t>Intersección Y
b</t>
  </si>
  <si>
    <r>
      <t>Y</t>
    </r>
    <r>
      <rPr>
        <b/>
        <vertAlign val="subscript"/>
        <sz val="11"/>
        <color theme="0"/>
        <rFont val="Calibri"/>
        <family val="2"/>
        <scheme val="minor"/>
      </rPr>
      <t>pred</t>
    </r>
    <r>
      <rPr>
        <b/>
        <sz val="11"/>
        <color theme="0"/>
        <rFont val="Calibri"/>
        <family val="2"/>
        <scheme val="minor"/>
      </rPr>
      <t xml:space="preserve">
Y=mX + b</t>
    </r>
  </si>
  <si>
    <t>Promedio Y</t>
  </si>
  <si>
    <r>
      <t>(Y</t>
    </r>
    <r>
      <rPr>
        <b/>
        <vertAlign val="subscript"/>
        <sz val="11"/>
        <color theme="0"/>
        <rFont val="Calibri"/>
        <family val="2"/>
        <scheme val="minor"/>
      </rPr>
      <t>i</t>
    </r>
    <r>
      <rPr>
        <b/>
        <sz val="11"/>
        <color theme="0"/>
        <rFont val="Calibri"/>
        <family val="2"/>
        <scheme val="minor"/>
      </rPr>
      <t>-Y</t>
    </r>
    <r>
      <rPr>
        <b/>
        <vertAlign val="subscript"/>
        <sz val="11"/>
        <color theme="0"/>
        <rFont val="Calibri"/>
        <family val="2"/>
        <scheme val="minor"/>
      </rPr>
      <t>pred</t>
    </r>
    <r>
      <rPr>
        <b/>
        <sz val="11"/>
        <color theme="0"/>
        <rFont val="Calibri"/>
        <family val="2"/>
        <scheme val="minor"/>
      </rPr>
      <t>)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
Ss</t>
    </r>
    <r>
      <rPr>
        <b/>
        <vertAlign val="subscript"/>
        <sz val="11"/>
        <color theme="0"/>
        <rFont val="Calibri"/>
        <family val="2"/>
        <scheme val="minor"/>
      </rPr>
      <t>res</t>
    </r>
  </si>
  <si>
    <r>
      <t>(Y</t>
    </r>
    <r>
      <rPr>
        <b/>
        <vertAlign val="subscript"/>
        <sz val="11"/>
        <color theme="0"/>
        <rFont val="Calibri"/>
        <family val="2"/>
        <scheme val="minor"/>
      </rPr>
      <t>i</t>
    </r>
    <r>
      <rPr>
        <b/>
        <sz val="11"/>
        <color theme="0"/>
        <rFont val="Calibri"/>
        <family val="2"/>
        <scheme val="minor"/>
      </rPr>
      <t>-Y</t>
    </r>
    <r>
      <rPr>
        <b/>
        <vertAlign val="subscript"/>
        <sz val="11"/>
        <color theme="0"/>
        <rFont val="Calibri"/>
        <family val="2"/>
        <scheme val="minor"/>
      </rPr>
      <t>prom</t>
    </r>
    <r>
      <rPr>
        <b/>
        <sz val="11"/>
        <color theme="0"/>
        <rFont val="Calibri"/>
        <family val="2"/>
        <scheme val="minor"/>
      </rPr>
      <t>)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
SS</t>
    </r>
    <r>
      <rPr>
        <b/>
        <vertAlign val="subscript"/>
        <sz val="11"/>
        <color theme="0"/>
        <rFont val="Calibri"/>
        <family val="2"/>
        <scheme val="minor"/>
      </rPr>
      <t>total</t>
    </r>
  </si>
  <si>
    <r>
      <t>R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</si>
  <si>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t xml:space="preserve"> </t>
  </si>
  <si>
    <t>Horas de Estudio
(X)</t>
  </si>
  <si>
    <t>Calificación
(Y)</t>
  </si>
  <si>
    <r>
      <t>X</t>
    </r>
    <r>
      <rPr>
        <b/>
        <vertAlign val="superscript"/>
        <sz val="10"/>
        <color theme="0"/>
        <rFont val="Calibri"/>
        <family val="2"/>
        <scheme val="minor"/>
      </rPr>
      <t>2</t>
    </r>
  </si>
  <si>
    <r>
      <t>Y</t>
    </r>
    <r>
      <rPr>
        <b/>
        <vertAlign val="subscript"/>
        <sz val="10"/>
        <color theme="0"/>
        <rFont val="Calibri"/>
        <family val="2"/>
        <scheme val="minor"/>
      </rPr>
      <t>pred</t>
    </r>
    <r>
      <rPr>
        <b/>
        <sz val="10"/>
        <color theme="0"/>
        <rFont val="Calibri"/>
        <family val="2"/>
        <scheme val="minor"/>
      </rPr>
      <t xml:space="preserve">
Y=mX + b</t>
    </r>
  </si>
  <si>
    <t>Correlación: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</si>
  <si>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</si>
  <si>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</si>
  <si>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</si>
  <si>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</si>
  <si>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</si>
  <si>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</si>
  <si>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</si>
  <si>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</si>
  <si>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</si>
  <si>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</si>
  <si>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</si>
  <si>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</si>
  <si>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</si>
  <si>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</si>
  <si>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</si>
  <si>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</si>
  <si>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</si>
  <si>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</si>
  <si>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</si>
  <si>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</si>
  <si>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</si>
  <si>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</si>
  <si>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</si>
  <si>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</si>
  <si>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FUERTE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</si>
</sst>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16"/>
      <color rgb="FFFFFFFF"/>
      <name val="Segoe UI"/>
    </font>
    <font>
      <b/>
      <sz val="16"/>
      <color rgb="FF0D0D0D"/>
      <name val="Segoe UI"/>
    </font>
    <font>
      <sz val="16"/>
      <color rgb="FF0D0D0D"/>
      <name val="Segoe UI"/>
    </font>
    <font>
      <b/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6"/>
      <color rgb="FFFF0000"/>
      <name val="Segoe UI"/>
      <family val="2"/>
    </font>
    <font>
      <b/>
      <vertAlign val="sub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D0D0D"/>
      <name val="Segoe UI"/>
      <family val="2"/>
    </font>
    <font>
      <b/>
      <sz val="10"/>
      <color rgb="FFFFFFFF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b/>
      <vertAlign val="subscript"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FF"/>
      <name val="Segoe UI"/>
      <family val="2"/>
    </font>
    <font>
      <sz val="14"/>
      <color theme="1"/>
      <name val="Calibri"/>
      <family val="2"/>
      <scheme val="minor"/>
    </font>
    <font>
      <b/>
      <sz val="14"/>
      <color rgb="FF0D0D0D"/>
      <name val="Segoe UI"/>
      <family val="2"/>
    </font>
    <font>
      <sz val="14"/>
      <color rgb="FF0D0D0D"/>
      <name val="Segoe UI"/>
      <family val="2"/>
    </font>
    <font>
      <b/>
      <sz val="11"/>
      <color rgb="FF0D0D0D"/>
      <name val="Segoe U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1" fillId="2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 wrapText="1" readingOrder="1"/>
    </xf>
    <xf numFmtId="1" fontId="3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1" fontId="7" fillId="0" borderId="1" xfId="0" applyNumberFormat="1" applyFont="1" applyBorder="1" applyAlignment="1">
      <alignment horizontal="center" vertical="center" wrapText="1" readingOrder="1"/>
    </xf>
    <xf numFmtId="1" fontId="5" fillId="0" borderId="0" xfId="0" applyNumberFormat="1" applyFont="1" applyAlignment="1">
      <alignment horizontal="center"/>
    </xf>
    <xf numFmtId="164" fontId="10" fillId="0" borderId="1" xfId="1" applyNumberFormat="1" applyFont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164" fontId="10" fillId="0" borderId="4" xfId="1" applyNumberFormat="1" applyFont="1" applyBorder="1" applyAlignment="1">
      <alignment horizontal="center" vertical="center" wrapText="1" readingOrder="1"/>
    </xf>
    <xf numFmtId="0" fontId="0" fillId="0" borderId="3" xfId="0" applyBorder="1"/>
    <xf numFmtId="164" fontId="10" fillId="0" borderId="2" xfId="1" applyNumberFormat="1" applyFont="1" applyBorder="1" applyAlignment="1">
      <alignment horizontal="center" vertical="center" wrapText="1" readingOrder="1"/>
    </xf>
    <xf numFmtId="164" fontId="10" fillId="0" borderId="5" xfId="1" applyNumberFormat="1" applyFont="1" applyBorder="1" applyAlignment="1">
      <alignment horizontal="center" vertical="center" wrapText="1" readingOrder="1"/>
    </xf>
    <xf numFmtId="0" fontId="0" fillId="0" borderId="6" xfId="0" applyBorder="1"/>
    <xf numFmtId="164" fontId="0" fillId="3" borderId="3" xfId="0" applyNumberFormat="1" applyFill="1" applyBorder="1"/>
    <xf numFmtId="0" fontId="0" fillId="3" borderId="3" xfId="0" applyFill="1" applyBorder="1"/>
    <xf numFmtId="0" fontId="15" fillId="2" borderId="2" xfId="0" applyFont="1" applyFill="1" applyBorder="1" applyAlignment="1">
      <alignment horizontal="center" vertical="center" wrapText="1" readingOrder="1"/>
    </xf>
    <xf numFmtId="0" fontId="16" fillId="0" borderId="0" xfId="0" applyFont="1"/>
    <xf numFmtId="0" fontId="17" fillId="0" borderId="1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vertical="center" wrapText="1" readingOrder="1"/>
    </xf>
    <xf numFmtId="164" fontId="10" fillId="0" borderId="3" xfId="1" applyNumberFormat="1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0" fillId="0" borderId="10" xfId="0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Continuous"/>
    </xf>
    <xf numFmtId="0" fontId="21" fillId="0" borderId="0" xfId="0" applyFont="1"/>
    <xf numFmtId="0" fontId="11" fillId="0" borderId="7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wrapText="1" readingOrder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'HorasEstudio (2)'!$B$1</c:f>
              <c:strCache>
                <c:ptCount val="1"/>
                <c:pt idx="0">
                  <c:v>Calificación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'HorasEstudio (2)'!$A$2:$A$11</c:f>
              <c:numCache>
                <c:formatCode>_-* #,##0_-;\-* #,##0_-;_-* "-"??_-;_-@_-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'HorasEstudio (2)'!$B$2:$B$11</c:f>
              <c:numCache>
                <c:formatCode>_-* #,##0_-;\-* #,##0_-;_-* "-"??_-;_-@_-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481B-B12B-3F901591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22240"/>
        <c:axId val="313021280"/>
      </c:scatterChart>
      <c:valAx>
        <c:axId val="3130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 Estudio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021280"/>
        <c:crosses val="autoZero"/>
        <c:crossBetween val="midCat"/>
      </c:valAx>
      <c:valAx>
        <c:axId val="313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Calificaciones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0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Calificaciones</a:t>
            </a:r>
            <a:r>
              <a:rPr lang="es-CO" baseline="0"/>
              <a:t> X Horas de Estudio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HorasEstudio!$B$1</c:f>
              <c:strCache>
                <c:ptCount val="1"/>
                <c:pt idx="0">
                  <c:v>Calificación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  <a:tailEnd type="triangle" w="lg" len="me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41907261592301E-2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5x + 55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HorasEstudio!$A$2:$A$11</c:f>
              <c:numCache>
                <c:formatCode>_-* #,##0_-;\-* #,##0_-;_-* "-"??_-;_-@_-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HorasEstudio!$B$2:$B$11</c:f>
              <c:numCache>
                <c:formatCode>_-* #,##0_-;\-* #,##0_-;_-* "-"??_-;_-@_-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4-4C1A-A178-5534AA27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496655"/>
        <c:axId val="1739489935"/>
      </c:scatterChart>
      <c:valAx>
        <c:axId val="173949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 Estudio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9489935"/>
        <c:crosses val="autoZero"/>
        <c:crossBetween val="midCat"/>
      </c:valAx>
      <c:valAx>
        <c:axId val="17394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Calificaciones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949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HorasEstudio!$B$1</c:f>
              <c:strCache>
                <c:ptCount val="1"/>
                <c:pt idx="0">
                  <c:v>Calificación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9676290463692038E-4"/>
                  <c:y val="-0.241574074074074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59,162e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0,0581x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0,9946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HorasEstudio!$A$2:$A$11</c:f>
              <c:numCache>
                <c:formatCode>_-* #,##0_-;\-* #,##0_-;_-* "-"??_-;_-@_-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HorasEstudio!$B$2:$B$11</c:f>
              <c:numCache>
                <c:formatCode>_-* #,##0_-;\-* #,##0_-;_-* "-"??_-;_-@_-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3-4EE3-9377-614449C4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78415"/>
        <c:axId val="1352781295"/>
      </c:scatterChart>
      <c:valAx>
        <c:axId val="13527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781295"/>
        <c:crosses val="autoZero"/>
        <c:crossBetween val="midCat"/>
      </c:valAx>
      <c:valAx>
        <c:axId val="1352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7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Dispersión</a:t>
            </a:r>
            <a:r>
              <a:rPr lang="en-US" baseline="0"/>
              <a:t> Horas Vs Puntaje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HorasEstudioTrabajo!$B$4</c:f>
              <c:strCache>
                <c:ptCount val="1"/>
                <c:pt idx="0">
                  <c:v>Calificación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>
                    <a:alpha val="98000"/>
                  </a:srgb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02887139107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HorasEstudioTrabajo!$A$5:$A$14</c:f>
              <c:numCache>
                <c:formatCode>_-* #,##0_-;\-* #,##0_-;_-* "-"??_-;_-@_-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HorasEstudioTrabajo!$B$5:$B$14</c:f>
              <c:numCache>
                <c:formatCode>_-* #,##0_-;\-* #,##0_-;_-* "-"??_-;_-@_-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649-894F-01D98F75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67888"/>
        <c:axId val="430869328"/>
      </c:scatterChart>
      <c:valAx>
        <c:axId val="4308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 Estudio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869328"/>
        <c:crosses val="autoZero"/>
        <c:crossBetween val="midCat"/>
      </c:valAx>
      <c:valAx>
        <c:axId val="430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8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Turistas Anuales por Sitios Turisticos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Turismo!$C$1</c:f>
              <c:strCache>
                <c:ptCount val="1"/>
                <c:pt idx="0">
                  <c:v>Turistas Anuales (en miles)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47990667351916"/>
                  <c:y val="-0.177939786688267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1545,4x + 2536,5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0,9923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Turismo!$B$2:$B$21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10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</c:numCache>
            </c:numRef>
          </c:xVal>
          <c:yVal>
            <c:numRef>
              <c:f>Turismo!$C$2:$C$21</c:f>
              <c:numCache>
                <c:formatCode>General</c:formatCode>
                <c:ptCount val="20"/>
                <c:pt idx="0">
                  <c:v>25000</c:v>
                </c:pt>
                <c:pt idx="1">
                  <c:v>20000</c:v>
                </c:pt>
                <c:pt idx="2">
                  <c:v>30000</c:v>
                </c:pt>
                <c:pt idx="3">
                  <c:v>18000</c:v>
                </c:pt>
                <c:pt idx="4">
                  <c:v>35000</c:v>
                </c:pt>
                <c:pt idx="5">
                  <c:v>15000</c:v>
                </c:pt>
                <c:pt idx="6">
                  <c:v>12000</c:v>
                </c:pt>
                <c:pt idx="7">
                  <c:v>10000</c:v>
                </c:pt>
                <c:pt idx="8">
                  <c:v>11000</c:v>
                </c:pt>
                <c:pt idx="9">
                  <c:v>13000</c:v>
                </c:pt>
                <c:pt idx="10">
                  <c:v>8000</c:v>
                </c:pt>
                <c:pt idx="11">
                  <c:v>16000</c:v>
                </c:pt>
                <c:pt idx="12">
                  <c:v>6000</c:v>
                </c:pt>
                <c:pt idx="13">
                  <c:v>12000</c:v>
                </c:pt>
                <c:pt idx="14">
                  <c:v>9000</c:v>
                </c:pt>
                <c:pt idx="15">
                  <c:v>7000</c:v>
                </c:pt>
                <c:pt idx="16">
                  <c:v>10000</c:v>
                </c:pt>
                <c:pt idx="17">
                  <c:v>8000</c:v>
                </c:pt>
                <c:pt idx="18">
                  <c:v>11000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1B7-A5D6-B139D43A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63231"/>
        <c:axId val="1280328879"/>
      </c:scatterChart>
      <c:valAx>
        <c:axId val="6779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28879"/>
        <c:crosses val="autoZero"/>
        <c:crossBetween val="midCat"/>
      </c:valAx>
      <c:valAx>
        <c:axId val="12803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9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>
          <a:alpha val="99000"/>
        </a:srgb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Turismo!$C$1</c:f>
              <c:strCache>
                <c:ptCount val="1"/>
                <c:pt idx="0">
                  <c:v>Turistas Anuales (en miles)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745378619757949"/>
                  <c:y val="-0.152155808482971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5992,2e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0,0965x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0,9598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Turismo!$B$2:$B$21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10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</c:numCache>
            </c:numRef>
          </c:xVal>
          <c:yVal>
            <c:numRef>
              <c:f>Turismo!$C$2:$C$21</c:f>
              <c:numCache>
                <c:formatCode>General</c:formatCode>
                <c:ptCount val="20"/>
                <c:pt idx="0">
                  <c:v>25000</c:v>
                </c:pt>
                <c:pt idx="1">
                  <c:v>20000</c:v>
                </c:pt>
                <c:pt idx="2">
                  <c:v>30000</c:v>
                </c:pt>
                <c:pt idx="3">
                  <c:v>18000</c:v>
                </c:pt>
                <c:pt idx="4">
                  <c:v>35000</c:v>
                </c:pt>
                <c:pt idx="5">
                  <c:v>15000</c:v>
                </c:pt>
                <c:pt idx="6">
                  <c:v>12000</c:v>
                </c:pt>
                <c:pt idx="7">
                  <c:v>10000</c:v>
                </c:pt>
                <c:pt idx="8">
                  <c:v>11000</c:v>
                </c:pt>
                <c:pt idx="9">
                  <c:v>13000</c:v>
                </c:pt>
                <c:pt idx="10">
                  <c:v>8000</c:v>
                </c:pt>
                <c:pt idx="11">
                  <c:v>16000</c:v>
                </c:pt>
                <c:pt idx="12">
                  <c:v>6000</c:v>
                </c:pt>
                <c:pt idx="13">
                  <c:v>12000</c:v>
                </c:pt>
                <c:pt idx="14">
                  <c:v>9000</c:v>
                </c:pt>
                <c:pt idx="15">
                  <c:v>7000</c:v>
                </c:pt>
                <c:pt idx="16">
                  <c:v>10000</c:v>
                </c:pt>
                <c:pt idx="17">
                  <c:v>8000</c:v>
                </c:pt>
                <c:pt idx="18">
                  <c:v>11000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8-49B5-AC90-A694FBDF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85135"/>
        <c:axId val="1352778415"/>
      </c:scatterChart>
      <c:valAx>
        <c:axId val="13527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778415"/>
        <c:crosses val="autoZero"/>
        <c:crossBetween val="midCat"/>
      </c:valAx>
      <c:valAx>
        <c:axId val="13527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78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Dispersión Sitios Vs Turistas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TurismoTrabajo!$C$1</c:f>
              <c:strCache>
                <c:ptCount val="1"/>
                <c:pt idx="0">
                  <c:v>Turistas Anuales (en miles)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33945756780403"/>
                  <c:y val="-0.169659886264216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1545,4x + 2536,5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0,9923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TurismoTrabajo!$B$2:$B$21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10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</c:numCache>
            </c:numRef>
          </c:xVal>
          <c:yVal>
            <c:numRef>
              <c:f>TurismoTrabajo!$C$2:$C$21</c:f>
              <c:numCache>
                <c:formatCode>General</c:formatCode>
                <c:ptCount val="20"/>
                <c:pt idx="0">
                  <c:v>25000</c:v>
                </c:pt>
                <c:pt idx="1">
                  <c:v>20000</c:v>
                </c:pt>
                <c:pt idx="2">
                  <c:v>30000</c:v>
                </c:pt>
                <c:pt idx="3">
                  <c:v>18000</c:v>
                </c:pt>
                <c:pt idx="4">
                  <c:v>35000</c:v>
                </c:pt>
                <c:pt idx="5">
                  <c:v>15000</c:v>
                </c:pt>
                <c:pt idx="6">
                  <c:v>12000</c:v>
                </c:pt>
                <c:pt idx="7">
                  <c:v>10000</c:v>
                </c:pt>
                <c:pt idx="8">
                  <c:v>11000</c:v>
                </c:pt>
                <c:pt idx="9">
                  <c:v>13000</c:v>
                </c:pt>
                <c:pt idx="10">
                  <c:v>8000</c:v>
                </c:pt>
                <c:pt idx="11">
                  <c:v>16000</c:v>
                </c:pt>
                <c:pt idx="12">
                  <c:v>6000</c:v>
                </c:pt>
                <c:pt idx="13">
                  <c:v>12000</c:v>
                </c:pt>
                <c:pt idx="14">
                  <c:v>9000</c:v>
                </c:pt>
                <c:pt idx="15">
                  <c:v>7000</c:v>
                </c:pt>
                <c:pt idx="16">
                  <c:v>10000</c:v>
                </c:pt>
                <c:pt idx="17">
                  <c:v>8000</c:v>
                </c:pt>
                <c:pt idx="18">
                  <c:v>11000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B72-A0C5-2AD06D6B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87568"/>
        <c:axId val="430876048"/>
      </c:scatterChart>
      <c:valAx>
        <c:axId val="4308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Sitios Turisticos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876048"/>
        <c:crosses val="autoZero"/>
        <c:crossBetween val="midCat"/>
      </c:valAx>
      <c:valAx>
        <c:axId val="4308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8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 Lineal SAM'!$C$1</c:f>
              <c:strCache>
                <c:ptCount val="1"/>
                <c:pt idx="0">
                  <c:v>Turistas Anuales (en miles)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'Reg Lineal SAM'!$B$2:$B$21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10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</c:numCache>
            </c:numRef>
          </c:xVal>
          <c:yVal>
            <c:numRef>
              <c:f>'Reg Lineal SAM'!$C$2:$C$21</c:f>
              <c:numCache>
                <c:formatCode>General</c:formatCode>
                <c:ptCount val="20"/>
                <c:pt idx="0">
                  <c:v>25000</c:v>
                </c:pt>
                <c:pt idx="1">
                  <c:v>20000</c:v>
                </c:pt>
                <c:pt idx="2">
                  <c:v>30000</c:v>
                </c:pt>
                <c:pt idx="3">
                  <c:v>18000</c:v>
                </c:pt>
                <c:pt idx="4">
                  <c:v>35000</c:v>
                </c:pt>
                <c:pt idx="5">
                  <c:v>15000</c:v>
                </c:pt>
                <c:pt idx="6">
                  <c:v>12000</c:v>
                </c:pt>
                <c:pt idx="7">
                  <c:v>10000</c:v>
                </c:pt>
                <c:pt idx="8">
                  <c:v>11000</c:v>
                </c:pt>
                <c:pt idx="9">
                  <c:v>13000</c:v>
                </c:pt>
                <c:pt idx="10">
                  <c:v>8000</c:v>
                </c:pt>
                <c:pt idx="11">
                  <c:v>16000</c:v>
                </c:pt>
                <c:pt idx="12">
                  <c:v>6000</c:v>
                </c:pt>
                <c:pt idx="13">
                  <c:v>12000</c:v>
                </c:pt>
                <c:pt idx="14">
                  <c:v>9000</c:v>
                </c:pt>
                <c:pt idx="15">
                  <c:v>7000</c:v>
                </c:pt>
                <c:pt idx="16">
                  <c:v>10000</c:v>
                </c:pt>
                <c:pt idx="17">
                  <c:v>8000</c:v>
                </c:pt>
                <c:pt idx="18">
                  <c:v>11000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C-4A2A-BC2E-8CB7D64A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63872"/>
        <c:axId val="682303680"/>
      </c:scatterChart>
      <c:valAx>
        <c:axId val="7044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303680"/>
        <c:crosses val="autoZero"/>
        <c:crossBetween val="midCat"/>
      </c:valAx>
      <c:valAx>
        <c:axId val="682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4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55218</xdr:colOff>
      <xdr:row>13</xdr:row>
      <xdr:rowOff>7457</xdr:rowOff>
    </xdr:from>
    <xdr:to>
      <xdr:col>3</xdr:col>
      <xdr:colOff>704023</xdr:colOff>
      <xdr:row>15</xdr:row>
      <xdr:rowOff>146651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6CBB42-C332-43A3-98C8-AF6F530A2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18" y="2903057"/>
          <a:ext cx="3036405" cy="507494"/>
        </a:xfrm>
        <a:prstGeom prst="rect">
          <a:avLst/>
        </a:prstGeom>
      </xdr:spPr>
    </xdr:pic>
    <xdr:clientData/>
  </xdr:twoCellAnchor>
  <xdr:twoCellAnchor editAs="oneCell">
    <xdr:from>
      <xdr:col>3</xdr:col>
      <xdr:colOff>717828</xdr:colOff>
      <xdr:row>12</xdr:row>
      <xdr:rowOff>117338</xdr:rowOff>
    </xdr:from>
    <xdr:to>
      <xdr:col>7</xdr:col>
      <xdr:colOff>47727</xdr:colOff>
      <xdr:row>16</xdr:row>
      <xdr:rowOff>6903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848F0-FA7D-4C6A-9F96-34D8D472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5428" y="2828788"/>
          <a:ext cx="2746199" cy="626165"/>
        </a:xfrm>
        <a:prstGeom prst="rect">
          <a:avLst/>
        </a:prstGeom>
      </xdr:spPr>
    </xdr:pic>
    <xdr:clientData/>
  </xdr:twoCellAnchor>
  <xdr:twoCellAnchor editAs="oneCell">
    <xdr:from>
      <xdr:col>7</xdr:col>
      <xdr:colOff>234677</xdr:colOff>
      <xdr:row>14</xdr:row>
      <xdr:rowOff>3</xdr:rowOff>
    </xdr:from>
    <xdr:to>
      <xdr:col>8</xdr:col>
      <xdr:colOff>600490</xdr:colOff>
      <xdr:row>15</xdr:row>
      <xdr:rowOff>88858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AD4A9D-FD01-4D17-8419-56132457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577" y="3079753"/>
          <a:ext cx="1127813" cy="273005"/>
        </a:xfrm>
        <a:prstGeom prst="rect">
          <a:avLst/>
        </a:prstGeom>
      </xdr:spPr>
    </xdr:pic>
    <xdr:clientData/>
  </xdr:twoCellAnchor>
  <xdr:twoCellAnchor editAs="oneCell">
    <xdr:from>
      <xdr:col>9</xdr:col>
      <xdr:colOff>41415</xdr:colOff>
      <xdr:row>13</xdr:row>
      <xdr:rowOff>13803</xdr:rowOff>
    </xdr:from>
    <xdr:to>
      <xdr:col>12</xdr:col>
      <xdr:colOff>750153</xdr:colOff>
      <xdr:row>17</xdr:row>
      <xdr:rowOff>41412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164B37-0A50-4C44-A61A-156A44D5A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69315" y="2909403"/>
          <a:ext cx="2994738" cy="764209"/>
        </a:xfrm>
        <a:prstGeom prst="rect">
          <a:avLst/>
        </a:prstGeom>
      </xdr:spPr>
    </xdr:pic>
    <xdr:clientData/>
  </xdr:twoCellAnchor>
  <xdr:twoCellAnchor>
    <xdr:from>
      <xdr:col>12</xdr:col>
      <xdr:colOff>440359</xdr:colOff>
      <xdr:row>0</xdr:row>
      <xdr:rowOff>150329</xdr:rowOff>
    </xdr:from>
    <xdr:to>
      <xdr:col>18</xdr:col>
      <xdr:colOff>456924</xdr:colOff>
      <xdr:row>13</xdr:row>
      <xdr:rowOff>15322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94332D-C6C5-70D4-0A5F-065EAACB8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55218</xdr:colOff>
      <xdr:row>13</xdr:row>
      <xdr:rowOff>7457</xdr:rowOff>
    </xdr:from>
    <xdr:to>
      <xdr:col>3</xdr:col>
      <xdr:colOff>704023</xdr:colOff>
      <xdr:row>15</xdr:row>
      <xdr:rowOff>146651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7B1684-62D4-4B18-91CB-015C3DCF7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18" y="2903057"/>
          <a:ext cx="3036405" cy="507494"/>
        </a:xfrm>
        <a:prstGeom prst="rect">
          <a:avLst/>
        </a:prstGeom>
      </xdr:spPr>
    </xdr:pic>
    <xdr:clientData/>
  </xdr:twoCellAnchor>
  <xdr:twoCellAnchor editAs="oneCell">
    <xdr:from>
      <xdr:col>3</xdr:col>
      <xdr:colOff>717828</xdr:colOff>
      <xdr:row>12</xdr:row>
      <xdr:rowOff>117338</xdr:rowOff>
    </xdr:from>
    <xdr:to>
      <xdr:col>7</xdr:col>
      <xdr:colOff>47727</xdr:colOff>
      <xdr:row>16</xdr:row>
      <xdr:rowOff>6903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F4A8DE-EECD-4545-840C-2E1C5C7DF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5428" y="2828788"/>
          <a:ext cx="2746199" cy="626165"/>
        </a:xfrm>
        <a:prstGeom prst="rect">
          <a:avLst/>
        </a:prstGeom>
      </xdr:spPr>
    </xdr:pic>
    <xdr:clientData/>
  </xdr:twoCellAnchor>
  <xdr:twoCellAnchor editAs="oneCell">
    <xdr:from>
      <xdr:col>7</xdr:col>
      <xdr:colOff>234677</xdr:colOff>
      <xdr:row>14</xdr:row>
      <xdr:rowOff>3</xdr:rowOff>
    </xdr:from>
    <xdr:to>
      <xdr:col>8</xdr:col>
      <xdr:colOff>600490</xdr:colOff>
      <xdr:row>15</xdr:row>
      <xdr:rowOff>88858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27BF97D-3BD8-4CA7-9C18-6818C2CCB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577" y="3079753"/>
          <a:ext cx="1127813" cy="273005"/>
        </a:xfrm>
        <a:prstGeom prst="rect">
          <a:avLst/>
        </a:prstGeom>
      </xdr:spPr>
    </xdr:pic>
    <xdr:clientData/>
  </xdr:twoCellAnchor>
  <xdr:twoCellAnchor editAs="oneCell">
    <xdr:from>
      <xdr:col>9</xdr:col>
      <xdr:colOff>41415</xdr:colOff>
      <xdr:row>13</xdr:row>
      <xdr:rowOff>13803</xdr:rowOff>
    </xdr:from>
    <xdr:to>
      <xdr:col>12</xdr:col>
      <xdr:colOff>750153</xdr:colOff>
      <xdr:row>17</xdr:row>
      <xdr:rowOff>41412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C3BDDA-4FE9-4707-828E-4855D229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69315" y="2909403"/>
          <a:ext cx="2994738" cy="764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171174</xdr:colOff>
      <xdr:row>0</xdr:row>
      <xdr:rowOff>315981</xdr:rowOff>
    </xdr:from>
    <xdr:to>
      <xdr:col>9</xdr:col>
      <xdr:colOff>187739</xdr:colOff>
      <xdr:row>14</xdr:row>
      <xdr:rowOff>98148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6EE007-8D5E-C7E3-90AA-CDC3A9D4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67642</xdr:colOff>
      <xdr:row>0</xdr:row>
      <xdr:rowOff>253862</xdr:rowOff>
    </xdr:from>
    <xdr:to>
      <xdr:col>16</xdr:col>
      <xdr:colOff>84207</xdr:colOff>
      <xdr:row>14</xdr:row>
      <xdr:rowOff>36029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44ABB3-D1AE-F0AC-090E-78922A36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746125</xdr:colOff>
      <xdr:row>3</xdr:row>
      <xdr:rowOff>254000</xdr:rowOff>
    </xdr:from>
    <xdr:to>
      <xdr:col>9</xdr:col>
      <xdr:colOff>746125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19D8E5-12DF-009F-F8E0-F93135369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249463</xdr:colOff>
      <xdr:row>4</xdr:row>
      <xdr:rowOff>11794</xdr:rowOff>
    </xdr:from>
    <xdr:to>
      <xdr:col>12</xdr:col>
      <xdr:colOff>453570</xdr:colOff>
      <xdr:row>16</xdr:row>
      <xdr:rowOff>217715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03D479-0C6E-A02C-3E54-7A448437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594179</xdr:colOff>
      <xdr:row>4</xdr:row>
      <xdr:rowOff>39006</xdr:rowOff>
    </xdr:from>
    <xdr:to>
      <xdr:col>20</xdr:col>
      <xdr:colOff>417286</xdr:colOff>
      <xdr:row>16</xdr:row>
      <xdr:rowOff>235856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381A25-6B4C-29E1-0310-79109881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663575</xdr:colOff>
      <xdr:row>12</xdr:row>
      <xdr:rowOff>50800</xdr:rowOff>
    </xdr:from>
    <xdr:to>
      <xdr:col>9</xdr:col>
      <xdr:colOff>663575</xdr:colOff>
      <xdr:row>19</xdr:row>
      <xdr:rowOff>393700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81C8E2-5081-6514-36A1-FFC1C3599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252779</xdr:colOff>
      <xdr:row>0</xdr:row>
      <xdr:rowOff>168519</xdr:rowOff>
    </xdr:from>
    <xdr:to>
      <xdr:col>22</xdr:col>
      <xdr:colOff>567837</xdr:colOff>
      <xdr:row>6</xdr:row>
      <xdr:rowOff>259373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A3011F-8152-4755-8D99-5331421CE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49EE-7C02-47FF-ACC4-1FA8142207D8}">
  <dimension ref="A1:L12"/>
  <sheetViews>
    <sheetView zoomScale="92" zoomScaleNormal="92" workbookViewId="0">
      <selection activeCell="A18" sqref="A18:XFD18"/>
    </sheetView>
  </sheetViews>
  <sheetFormatPr baseColWidth="10" defaultRowHeight="14.5" x14ac:dyDescent="0.35"/>
  <cols>
    <col min="1" max="1" width="13.81640625" bestFit="1" customWidth="1"/>
    <col min="2" max="2" width="9.453125" bestFit="1" customWidth="1"/>
    <col min="5" max="5" width="14.26953125" customWidth="1"/>
    <col min="7" max="7" width="12.81640625" customWidth="1"/>
  </cols>
  <sheetData>
    <row r="1" spans="1:12" ht="34" x14ac:dyDescent="0.35">
      <c r="A1" s="11" t="s">
        <v>34</v>
      </c>
      <c r="B1" s="11" t="s">
        <v>35</v>
      </c>
      <c r="C1" s="11" t="s">
        <v>36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37</v>
      </c>
      <c r="I1" s="11" t="s">
        <v>29</v>
      </c>
      <c r="J1" s="11" t="s">
        <v>30</v>
      </c>
      <c r="K1" s="11" t="s">
        <v>31</v>
      </c>
      <c r="L1" s="11" t="s">
        <v>32</v>
      </c>
    </row>
    <row r="2" spans="1:12" ht="16.5" x14ac:dyDescent="0.35">
      <c r="A2" s="10">
        <v>2</v>
      </c>
      <c r="B2" s="12">
        <v>65</v>
      </c>
      <c r="C2" s="13">
        <f>POWER(A2,2)</f>
        <v>4</v>
      </c>
      <c r="D2" s="13">
        <f>A2*B2</f>
        <v>130</v>
      </c>
      <c r="E2" s="18">
        <f>COUNT(A2:A11)</f>
        <v>10</v>
      </c>
      <c r="F2" s="18">
        <f>(E2*D12-A12*B12)/(E2*C12-POWER(A12,2))</f>
        <v>5</v>
      </c>
      <c r="G2" s="17">
        <f>(B12-F2*A12)/E2</f>
        <v>55</v>
      </c>
      <c r="H2" s="17">
        <f>$F$2*A2+$G$2</f>
        <v>65</v>
      </c>
      <c r="I2" s="17">
        <f>AVERAGE(B2:B11)</f>
        <v>87.5</v>
      </c>
      <c r="J2" s="18">
        <f>POWER(B2-H2,2)</f>
        <v>0</v>
      </c>
      <c r="K2" s="18">
        <f>POWER(B2-$I$2,2)</f>
        <v>506.25</v>
      </c>
      <c r="L2" s="18">
        <f>1-(POWER(J2,2)/POWER(K2,2))</f>
        <v>1</v>
      </c>
    </row>
    <row r="3" spans="1:12" ht="16.5" x14ac:dyDescent="0.35">
      <c r="A3" s="10">
        <v>3</v>
      </c>
      <c r="B3" s="12">
        <v>70</v>
      </c>
      <c r="C3" s="13">
        <f t="shared" ref="C3:C11" si="0">POWER(A3,2)</f>
        <v>9</v>
      </c>
      <c r="D3" s="13">
        <f t="shared" ref="D3:D11" si="1">A3*B3</f>
        <v>210</v>
      </c>
      <c r="E3" s="13"/>
      <c r="F3" s="13"/>
      <c r="G3" s="13"/>
      <c r="H3" s="17">
        <f t="shared" ref="H3:H11" si="2">$F$2*A3+$G$2</f>
        <v>70</v>
      </c>
      <c r="I3" s="13"/>
      <c r="J3" s="18">
        <f t="shared" ref="J3:J11" si="3">POWER(B3-H3,2)</f>
        <v>0</v>
      </c>
      <c r="K3" s="18">
        <f t="shared" ref="K3:K11" si="4">POWER(B3-$I$2,2)</f>
        <v>306.25</v>
      </c>
      <c r="L3" s="18">
        <f t="shared" ref="L3:L11" si="5">1-(POWER(J3,2)/POWER(K3,2))</f>
        <v>1</v>
      </c>
    </row>
    <row r="4" spans="1:12" ht="16.5" x14ac:dyDescent="0.35">
      <c r="A4" s="10">
        <v>4</v>
      </c>
      <c r="B4" s="12">
        <v>75</v>
      </c>
      <c r="C4" s="13">
        <f t="shared" si="0"/>
        <v>16</v>
      </c>
      <c r="D4" s="13">
        <f t="shared" si="1"/>
        <v>300</v>
      </c>
      <c r="E4" s="13"/>
      <c r="F4" s="13"/>
      <c r="G4" s="13"/>
      <c r="H4" s="17">
        <f t="shared" si="2"/>
        <v>75</v>
      </c>
      <c r="I4" s="13"/>
      <c r="J4" s="18">
        <f t="shared" si="3"/>
        <v>0</v>
      </c>
      <c r="K4" s="18">
        <f t="shared" si="4"/>
        <v>156.25</v>
      </c>
      <c r="L4" s="18">
        <f t="shared" si="5"/>
        <v>1</v>
      </c>
    </row>
    <row r="5" spans="1:12" ht="16.5" x14ac:dyDescent="0.35">
      <c r="A5" s="10">
        <v>5</v>
      </c>
      <c r="B5" s="12">
        <v>80</v>
      </c>
      <c r="C5" s="13">
        <f t="shared" si="0"/>
        <v>25</v>
      </c>
      <c r="D5" s="13">
        <f t="shared" si="1"/>
        <v>400</v>
      </c>
      <c r="E5" s="13"/>
      <c r="F5" s="13"/>
      <c r="G5" s="13"/>
      <c r="H5" s="17">
        <f t="shared" si="2"/>
        <v>80</v>
      </c>
      <c r="I5" s="13"/>
      <c r="J5" s="18">
        <f t="shared" si="3"/>
        <v>0</v>
      </c>
      <c r="K5" s="18">
        <f t="shared" si="4"/>
        <v>56.25</v>
      </c>
      <c r="L5" s="18">
        <f t="shared" si="5"/>
        <v>1</v>
      </c>
    </row>
    <row r="6" spans="1:12" ht="16.5" x14ac:dyDescent="0.35">
      <c r="A6" s="10">
        <v>6</v>
      </c>
      <c r="B6" s="12">
        <v>85</v>
      </c>
      <c r="C6" s="13">
        <f t="shared" si="0"/>
        <v>36</v>
      </c>
      <c r="D6" s="13">
        <f t="shared" si="1"/>
        <v>510</v>
      </c>
      <c r="E6" s="13"/>
      <c r="F6" s="13"/>
      <c r="G6" s="13"/>
      <c r="H6" s="17">
        <f t="shared" si="2"/>
        <v>85</v>
      </c>
      <c r="I6" s="13"/>
      <c r="J6" s="18">
        <f t="shared" si="3"/>
        <v>0</v>
      </c>
      <c r="K6" s="18">
        <f t="shared" si="4"/>
        <v>6.25</v>
      </c>
      <c r="L6" s="18">
        <f t="shared" si="5"/>
        <v>1</v>
      </c>
    </row>
    <row r="7" spans="1:12" ht="16.5" x14ac:dyDescent="0.35">
      <c r="A7" s="10">
        <v>7</v>
      </c>
      <c r="B7" s="12">
        <v>90</v>
      </c>
      <c r="C7" s="13">
        <f t="shared" si="0"/>
        <v>49</v>
      </c>
      <c r="D7" s="13">
        <f t="shared" si="1"/>
        <v>630</v>
      </c>
      <c r="E7" s="13"/>
      <c r="F7" s="13"/>
      <c r="G7" s="13"/>
      <c r="H7" s="17">
        <f t="shared" si="2"/>
        <v>90</v>
      </c>
      <c r="I7" s="13"/>
      <c r="J7" s="18">
        <f t="shared" si="3"/>
        <v>0</v>
      </c>
      <c r="K7" s="18">
        <f t="shared" si="4"/>
        <v>6.25</v>
      </c>
      <c r="L7" s="18">
        <f t="shared" si="5"/>
        <v>1</v>
      </c>
    </row>
    <row r="8" spans="1:12" ht="16.5" x14ac:dyDescent="0.35">
      <c r="A8" s="10">
        <v>8</v>
      </c>
      <c r="B8" s="12">
        <v>95</v>
      </c>
      <c r="C8" s="13">
        <f t="shared" si="0"/>
        <v>64</v>
      </c>
      <c r="D8" s="13">
        <f t="shared" si="1"/>
        <v>760</v>
      </c>
      <c r="E8" s="13"/>
      <c r="F8" s="13"/>
      <c r="G8" s="13"/>
      <c r="H8" s="17">
        <f t="shared" si="2"/>
        <v>95</v>
      </c>
      <c r="I8" s="13"/>
      <c r="J8" s="18">
        <f t="shared" si="3"/>
        <v>0</v>
      </c>
      <c r="K8" s="18">
        <f t="shared" si="4"/>
        <v>56.25</v>
      </c>
      <c r="L8" s="18">
        <f t="shared" si="5"/>
        <v>1</v>
      </c>
    </row>
    <row r="9" spans="1:12" ht="16.5" x14ac:dyDescent="0.35">
      <c r="A9" s="10">
        <v>9</v>
      </c>
      <c r="B9" s="12">
        <v>100</v>
      </c>
      <c r="C9" s="13">
        <f t="shared" si="0"/>
        <v>81</v>
      </c>
      <c r="D9" s="13">
        <f t="shared" si="1"/>
        <v>900</v>
      </c>
      <c r="E9" s="13"/>
      <c r="F9" s="13"/>
      <c r="G9" s="13"/>
      <c r="H9" s="17">
        <f t="shared" si="2"/>
        <v>100</v>
      </c>
      <c r="I9" s="13"/>
      <c r="J9" s="18">
        <f t="shared" si="3"/>
        <v>0</v>
      </c>
      <c r="K9" s="18">
        <f t="shared" si="4"/>
        <v>156.25</v>
      </c>
      <c r="L9" s="18">
        <f t="shared" si="5"/>
        <v>1</v>
      </c>
    </row>
    <row r="10" spans="1:12" ht="16.5" x14ac:dyDescent="0.35">
      <c r="A10" s="10">
        <v>10</v>
      </c>
      <c r="B10" s="12">
        <v>105</v>
      </c>
      <c r="C10" s="13">
        <f t="shared" si="0"/>
        <v>100</v>
      </c>
      <c r="D10" s="13">
        <f t="shared" si="1"/>
        <v>1050</v>
      </c>
      <c r="E10" s="13"/>
      <c r="F10" s="13"/>
      <c r="G10" s="13"/>
      <c r="H10" s="17">
        <f t="shared" si="2"/>
        <v>105</v>
      </c>
      <c r="I10" s="13"/>
      <c r="J10" s="18">
        <f t="shared" si="3"/>
        <v>0</v>
      </c>
      <c r="K10" s="18">
        <f t="shared" si="4"/>
        <v>306.25</v>
      </c>
      <c r="L10" s="18">
        <f t="shared" si="5"/>
        <v>1</v>
      </c>
    </row>
    <row r="11" spans="1:12" ht="16.5" x14ac:dyDescent="0.35">
      <c r="A11" s="14">
        <v>11</v>
      </c>
      <c r="B11" s="15">
        <v>110</v>
      </c>
      <c r="C11" s="13">
        <f t="shared" si="0"/>
        <v>121</v>
      </c>
      <c r="D11" s="13">
        <f t="shared" si="1"/>
        <v>1210</v>
      </c>
      <c r="E11" s="16"/>
      <c r="F11" s="16"/>
      <c r="G11" s="16"/>
      <c r="H11" s="17">
        <f t="shared" si="2"/>
        <v>110</v>
      </c>
      <c r="I11" s="13"/>
      <c r="J11" s="18">
        <f t="shared" si="3"/>
        <v>0</v>
      </c>
      <c r="K11" s="18">
        <f t="shared" si="4"/>
        <v>506.25</v>
      </c>
      <c r="L11" s="18">
        <f t="shared" si="5"/>
        <v>1</v>
      </c>
    </row>
    <row r="12" spans="1:12" x14ac:dyDescent="0.35">
      <c r="A12" s="17">
        <f>SUM(A2:A11)</f>
        <v>65</v>
      </c>
      <c r="B12" s="17">
        <f t="shared" ref="B12:H12" si="6">SUM(B2:B11)</f>
        <v>875</v>
      </c>
      <c r="C12" s="17">
        <f t="shared" si="6"/>
        <v>505</v>
      </c>
      <c r="D12" s="17">
        <f t="shared" si="6"/>
        <v>6100</v>
      </c>
      <c r="E12" s="17">
        <f t="shared" si="6"/>
        <v>10</v>
      </c>
      <c r="F12" s="17">
        <f t="shared" si="6"/>
        <v>5</v>
      </c>
      <c r="G12" s="17">
        <f t="shared" si="6"/>
        <v>55</v>
      </c>
      <c r="H12" s="17">
        <f t="shared" si="6"/>
        <v>875</v>
      </c>
      <c r="I12" s="13"/>
      <c r="J12" s="13"/>
      <c r="K12" s="13"/>
      <c r="L1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CC71-114A-4481-BE7F-9087C3B98B81}">
  <dimension ref="A1:L36"/>
  <sheetViews>
    <sheetView topLeftCell="A16" zoomScale="92" zoomScaleNormal="92" workbookViewId="0">
      <selection activeCell="A19" sqref="A19:XFD35"/>
    </sheetView>
  </sheetViews>
  <sheetFormatPr baseColWidth="10" defaultRowHeight="14.5" x14ac:dyDescent="0.35"/>
  <cols>
    <col min="1" max="1" width="13.81640625" bestFit="1" customWidth="1"/>
    <col min="2" max="2" width="9.453125" bestFit="1" customWidth="1"/>
    <col min="5" max="5" width="14.26953125" customWidth="1"/>
    <col min="7" max="7" width="12.81640625" customWidth="1"/>
  </cols>
  <sheetData>
    <row r="1" spans="1:12" ht="34" x14ac:dyDescent="0.35">
      <c r="A1" s="11" t="s">
        <v>34</v>
      </c>
      <c r="B1" s="11" t="s">
        <v>35</v>
      </c>
      <c r="C1" s="11" t="s">
        <v>36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37</v>
      </c>
      <c r="I1" s="11" t="s">
        <v>29</v>
      </c>
      <c r="J1" s="11" t="s">
        <v>30</v>
      </c>
      <c r="K1" s="11" t="s">
        <v>31</v>
      </c>
      <c r="L1" s="11" t="s">
        <v>32</v>
      </c>
    </row>
    <row r="2" spans="1:12" ht="16.5" x14ac:dyDescent="0.35">
      <c r="A2" s="10">
        <v>2</v>
      </c>
      <c r="B2" s="12">
        <v>65</v>
      </c>
      <c r="C2" s="13"/>
      <c r="D2" s="13"/>
      <c r="E2" s="18"/>
      <c r="F2" s="18"/>
      <c r="G2" s="17"/>
      <c r="H2" s="17"/>
      <c r="I2" s="17"/>
      <c r="J2" s="18"/>
      <c r="K2" s="18"/>
      <c r="L2" s="18"/>
    </row>
    <row r="3" spans="1:12" ht="16.5" x14ac:dyDescent="0.35">
      <c r="A3" s="10">
        <v>3</v>
      </c>
      <c r="B3" s="12">
        <v>70</v>
      </c>
      <c r="C3" s="13"/>
      <c r="D3" s="13"/>
      <c r="E3" s="13"/>
      <c r="F3" s="13"/>
      <c r="G3" s="13"/>
      <c r="H3" s="17"/>
      <c r="I3" s="13"/>
      <c r="J3" s="18"/>
      <c r="K3" s="18"/>
      <c r="L3" s="18"/>
    </row>
    <row r="4" spans="1:12" ht="16.5" x14ac:dyDescent="0.35">
      <c r="A4" s="10">
        <v>4</v>
      </c>
      <c r="B4" s="12">
        <v>75</v>
      </c>
      <c r="C4" s="13"/>
      <c r="D4" s="13"/>
      <c r="E4" s="13"/>
      <c r="F4" s="13"/>
      <c r="G4" s="13"/>
      <c r="H4" s="17"/>
      <c r="I4" s="13"/>
      <c r="J4" s="18"/>
      <c r="K4" s="18"/>
      <c r="L4" s="18"/>
    </row>
    <row r="5" spans="1:12" ht="16.5" x14ac:dyDescent="0.35">
      <c r="A5" s="10">
        <v>5</v>
      </c>
      <c r="B5" s="12">
        <v>80</v>
      </c>
      <c r="C5" s="13"/>
      <c r="D5" s="13"/>
      <c r="E5" s="13"/>
      <c r="F5" s="13"/>
      <c r="G5" s="13"/>
      <c r="H5" s="17"/>
      <c r="I5" s="13"/>
      <c r="J5" s="18"/>
      <c r="K5" s="18"/>
      <c r="L5" s="18"/>
    </row>
    <row r="6" spans="1:12" ht="16.5" x14ac:dyDescent="0.35">
      <c r="A6" s="10">
        <v>6</v>
      </c>
      <c r="B6" s="12">
        <v>85</v>
      </c>
      <c r="C6" s="13"/>
      <c r="D6" s="13"/>
      <c r="E6" s="13"/>
      <c r="F6" s="13"/>
      <c r="G6" s="13"/>
      <c r="H6" s="17"/>
      <c r="I6" s="13"/>
      <c r="J6" s="18"/>
      <c r="K6" s="18"/>
      <c r="L6" s="18"/>
    </row>
    <row r="7" spans="1:12" ht="16.5" x14ac:dyDescent="0.35">
      <c r="A7" s="10">
        <v>7</v>
      </c>
      <c r="B7" s="12">
        <v>90</v>
      </c>
      <c r="C7" s="13"/>
      <c r="D7" s="13"/>
      <c r="E7" s="13"/>
      <c r="F7" s="13"/>
      <c r="G7" s="13"/>
      <c r="H7" s="17"/>
      <c r="I7" s="13"/>
      <c r="J7" s="18"/>
      <c r="K7" s="18"/>
      <c r="L7" s="18"/>
    </row>
    <row r="8" spans="1:12" ht="16.5" x14ac:dyDescent="0.35">
      <c r="A8" s="10">
        <v>8</v>
      </c>
      <c r="B8" s="12">
        <v>95</v>
      </c>
      <c r="C8" s="13"/>
      <c r="D8" s="13"/>
      <c r="E8" s="13"/>
      <c r="F8" s="13"/>
      <c r="G8" s="13"/>
      <c r="H8" s="17"/>
      <c r="I8" s="13"/>
      <c r="J8" s="18"/>
      <c r="K8" s="18"/>
      <c r="L8" s="18"/>
    </row>
    <row r="9" spans="1:12" ht="16.5" x14ac:dyDescent="0.35">
      <c r="A9" s="10">
        <v>9</v>
      </c>
      <c r="B9" s="12">
        <v>100</v>
      </c>
      <c r="C9" s="13"/>
      <c r="D9" s="13"/>
      <c r="E9" s="13"/>
      <c r="F9" s="13"/>
      <c r="G9" s="13"/>
      <c r="H9" s="17"/>
      <c r="I9" s="13"/>
      <c r="J9" s="18"/>
      <c r="K9" s="18"/>
      <c r="L9" s="18"/>
    </row>
    <row r="10" spans="1:12" ht="16.5" x14ac:dyDescent="0.35">
      <c r="A10" s="10">
        <v>10</v>
      </c>
      <c r="B10" s="12">
        <v>105</v>
      </c>
      <c r="C10" s="13"/>
      <c r="D10" s="13"/>
      <c r="E10" s="13"/>
      <c r="F10" s="13"/>
      <c r="G10" s="13"/>
      <c r="H10" s="17"/>
      <c r="I10" s="13"/>
      <c r="J10" s="18"/>
      <c r="K10" s="18"/>
      <c r="L10" s="18"/>
    </row>
    <row r="11" spans="1:12" ht="16.5" x14ac:dyDescent="0.35">
      <c r="A11" s="14">
        <v>11</v>
      </c>
      <c r="B11" s="15">
        <v>110</v>
      </c>
      <c r="C11" s="16"/>
      <c r="D11" s="16"/>
      <c r="E11" s="16"/>
      <c r="F11" s="16"/>
      <c r="G11" s="16"/>
      <c r="H11" s="17"/>
      <c r="I11" s="13"/>
      <c r="J11" s="18"/>
      <c r="K11" s="18"/>
      <c r="L11" s="18"/>
    </row>
    <row r="12" spans="1:12" x14ac:dyDescent="0.35">
      <c r="A12" s="17">
        <f>SUM(A2:A11)</f>
        <v>65</v>
      </c>
      <c r="B12" s="17">
        <f t="shared" ref="B12:H12" si="0">SUM(B2:B11)</f>
        <v>875</v>
      </c>
      <c r="C12" s="17">
        <f t="shared" si="0"/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3"/>
      <c r="J12" s="13"/>
      <c r="K12" s="13"/>
      <c r="L12" s="13"/>
    </row>
    <row r="19" spans="3:8" x14ac:dyDescent="0.35">
      <c r="C19" t="s">
        <v>39</v>
      </c>
    </row>
    <row r="20" spans="3:8" ht="15" thickBot="1" x14ac:dyDescent="0.4"/>
    <row r="21" spans="3:8" x14ac:dyDescent="0.35">
      <c r="C21" s="29" t="s">
        <v>40</v>
      </c>
      <c r="D21" s="29"/>
    </row>
    <row r="22" spans="3:8" x14ac:dyDescent="0.35">
      <c r="C22" t="s">
        <v>41</v>
      </c>
      <c r="D22">
        <v>1</v>
      </c>
    </row>
    <row r="23" spans="3:8" x14ac:dyDescent="0.35">
      <c r="C23" t="s">
        <v>42</v>
      </c>
      <c r="D23">
        <v>1</v>
      </c>
    </row>
    <row r="24" spans="3:8" x14ac:dyDescent="0.35">
      <c r="C24" t="s">
        <v>43</v>
      </c>
      <c r="D24">
        <v>1</v>
      </c>
    </row>
    <row r="25" spans="3:8" x14ac:dyDescent="0.35">
      <c r="C25" t="s">
        <v>44</v>
      </c>
      <c r="D25">
        <v>2.466880299427791E-15</v>
      </c>
    </row>
    <row r="26" spans="3:8" ht="15" thickBot="1" x14ac:dyDescent="0.4">
      <c r="C26" s="27" t="s">
        <v>45</v>
      </c>
      <c r="D26" s="27">
        <v>9</v>
      </c>
    </row>
    <row r="28" spans="3:8" ht="15" thickBot="1" x14ac:dyDescent="0.4">
      <c r="C28" t="s">
        <v>46</v>
      </c>
    </row>
    <row r="29" spans="3:8" x14ac:dyDescent="0.35">
      <c r="C29" s="28"/>
      <c r="D29" s="28" t="s">
        <v>51</v>
      </c>
      <c r="E29" s="28" t="s">
        <v>52</v>
      </c>
      <c r="F29" s="28" t="s">
        <v>53</v>
      </c>
      <c r="G29" s="28" t="s">
        <v>54</v>
      </c>
      <c r="H29" s="28" t="s">
        <v>55</v>
      </c>
    </row>
    <row r="30" spans="3:8" x14ac:dyDescent="0.35">
      <c r="C30" t="s">
        <v>47</v>
      </c>
      <c r="D30">
        <v>1</v>
      </c>
      <c r="E30">
        <v>1500</v>
      </c>
      <c r="F30">
        <v>1500</v>
      </c>
      <c r="G30">
        <v>2.4648761671104459E+32</v>
      </c>
      <c r="H30">
        <v>1.1232911353025543E-111</v>
      </c>
    </row>
    <row r="31" spans="3:8" x14ac:dyDescent="0.35">
      <c r="C31" t="s">
        <v>48</v>
      </c>
      <c r="D31">
        <v>7</v>
      </c>
      <c r="E31">
        <v>4.2598488881934637E-29</v>
      </c>
      <c r="F31">
        <v>6.0854984117049483E-30</v>
      </c>
    </row>
    <row r="32" spans="3:8" ht="15" thickBot="1" x14ac:dyDescent="0.4">
      <c r="C32" s="27" t="s">
        <v>49</v>
      </c>
      <c r="D32" s="27">
        <v>8</v>
      </c>
      <c r="E32" s="27">
        <v>1500</v>
      </c>
      <c r="F32" s="27"/>
      <c r="G32" s="27"/>
      <c r="H32" s="27"/>
    </row>
    <row r="33" spans="3:11" ht="15" thickBot="1" x14ac:dyDescent="0.4"/>
    <row r="34" spans="3:11" x14ac:dyDescent="0.35">
      <c r="C34" s="28"/>
      <c r="D34" s="28" t="s">
        <v>56</v>
      </c>
      <c r="E34" s="28" t="s">
        <v>44</v>
      </c>
      <c r="F34" s="28" t="s">
        <v>57</v>
      </c>
      <c r="G34" s="28" t="s">
        <v>58</v>
      </c>
      <c r="H34" s="28" t="s">
        <v>59</v>
      </c>
      <c r="I34" s="28" t="s">
        <v>60</v>
      </c>
      <c r="J34" s="28" t="s">
        <v>61</v>
      </c>
      <c r="K34" s="28" t="s">
        <v>62</v>
      </c>
    </row>
    <row r="35" spans="3:11" x14ac:dyDescent="0.35">
      <c r="C35" t="s">
        <v>50</v>
      </c>
      <c r="D35">
        <v>55.000000000000007</v>
      </c>
      <c r="E35">
        <v>2.3761292458706472E-15</v>
      </c>
      <c r="F35">
        <v>2.3146889040476936E+16</v>
      </c>
      <c r="G35">
        <v>7.4186826389604332E-113</v>
      </c>
      <c r="H35">
        <v>55</v>
      </c>
      <c r="I35">
        <v>55.000000000000014</v>
      </c>
      <c r="J35">
        <v>55</v>
      </c>
      <c r="K35">
        <v>55.000000000000014</v>
      </c>
    </row>
    <row r="36" spans="3:11" ht="15" thickBot="1" x14ac:dyDescent="0.4">
      <c r="C36" s="27">
        <v>2</v>
      </c>
      <c r="D36" s="27">
        <v>4.9999999999999991</v>
      </c>
      <c r="E36" s="27">
        <v>3.184728772257E-16</v>
      </c>
      <c r="F36" s="27">
        <v>1.5699924098894382E+16</v>
      </c>
      <c r="G36" s="27">
        <v>1.1232911353025543E-111</v>
      </c>
      <c r="H36" s="27">
        <v>4.9999999999999982</v>
      </c>
      <c r="I36" s="27">
        <v>5</v>
      </c>
      <c r="J36" s="27">
        <v>4.9999999999999982</v>
      </c>
      <c r="K36" s="2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B6F-7A4F-4639-AA9D-6422ED181565}">
  <dimension ref="A1:E16"/>
  <sheetViews>
    <sheetView zoomScale="92" zoomScaleNormal="92" workbookViewId="0">
      <selection sqref="A1:B11"/>
    </sheetView>
  </sheetViews>
  <sheetFormatPr baseColWidth="10" defaultRowHeight="14.5" x14ac:dyDescent="0.35"/>
  <cols>
    <col min="1" max="1" width="13.81640625" bestFit="1" customWidth="1"/>
    <col min="2" max="2" width="9.453125" bestFit="1" customWidth="1"/>
  </cols>
  <sheetData>
    <row r="1" spans="1:5" ht="26" x14ac:dyDescent="0.35">
      <c r="A1" s="11" t="s">
        <v>34</v>
      </c>
      <c r="B1" s="11" t="s">
        <v>35</v>
      </c>
    </row>
    <row r="2" spans="1:5" ht="16.5" x14ac:dyDescent="0.35">
      <c r="A2" s="10">
        <v>2</v>
      </c>
      <c r="B2" s="12">
        <v>65</v>
      </c>
    </row>
    <row r="3" spans="1:5" ht="16.5" x14ac:dyDescent="0.35">
      <c r="A3" s="10">
        <v>3</v>
      </c>
      <c r="B3" s="12">
        <v>70</v>
      </c>
    </row>
    <row r="4" spans="1:5" ht="16.5" x14ac:dyDescent="0.35">
      <c r="A4" s="10">
        <v>4</v>
      </c>
      <c r="B4" s="12">
        <v>75</v>
      </c>
    </row>
    <row r="5" spans="1:5" ht="16.5" x14ac:dyDescent="0.35">
      <c r="A5" s="10">
        <v>5</v>
      </c>
      <c r="B5" s="12">
        <v>80</v>
      </c>
    </row>
    <row r="6" spans="1:5" ht="16.5" x14ac:dyDescent="0.35">
      <c r="A6" s="10">
        <v>6</v>
      </c>
      <c r="B6" s="12">
        <v>85</v>
      </c>
    </row>
    <row r="7" spans="1:5" ht="16.5" x14ac:dyDescent="0.35">
      <c r="A7" s="10">
        <v>7</v>
      </c>
      <c r="B7" s="12">
        <v>90</v>
      </c>
    </row>
    <row r="8" spans="1:5" ht="16.5" x14ac:dyDescent="0.35">
      <c r="A8" s="10">
        <v>8</v>
      </c>
      <c r="B8" s="12">
        <v>95</v>
      </c>
    </row>
    <row r="9" spans="1:5" ht="16.5" x14ac:dyDescent="0.35">
      <c r="A9" s="10">
        <v>9</v>
      </c>
      <c r="B9" s="12">
        <v>100</v>
      </c>
    </row>
    <row r="10" spans="1:5" ht="16.5" x14ac:dyDescent="0.35">
      <c r="A10" s="10">
        <v>10</v>
      </c>
      <c r="B10" s="12">
        <v>105</v>
      </c>
    </row>
    <row r="11" spans="1:5" ht="16.5" x14ac:dyDescent="0.35">
      <c r="A11" s="14">
        <v>11</v>
      </c>
      <c r="B11" s="15">
        <v>110</v>
      </c>
    </row>
    <row r="16" spans="1:5" x14ac:dyDescent="0.35">
      <c r="E16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84BE-711C-442A-BD6F-D84FDD0564DF}">
  <dimension ref="A4:B14"/>
  <sheetViews>
    <sheetView topLeftCell="A4" workbookViewId="0">
      <selection activeCell="A5" sqref="A5:B11"/>
    </sheetView>
  </sheetViews>
  <sheetFormatPr baseColWidth="10" defaultRowHeight="14.5" x14ac:dyDescent="0.35"/>
  <sheetData>
    <row r="4" spans="1:2" ht="39" x14ac:dyDescent="0.35">
      <c r="A4" s="11" t="s">
        <v>34</v>
      </c>
      <c r="B4" s="11" t="s">
        <v>35</v>
      </c>
    </row>
    <row r="5" spans="1:2" ht="16.5" x14ac:dyDescent="0.35">
      <c r="A5" s="10">
        <v>2</v>
      </c>
      <c r="B5" s="12">
        <v>65</v>
      </c>
    </row>
    <row r="6" spans="1:2" ht="16.5" x14ac:dyDescent="0.35">
      <c r="A6" s="10">
        <v>3</v>
      </c>
      <c r="B6" s="12">
        <v>70</v>
      </c>
    </row>
    <row r="7" spans="1:2" ht="16.5" x14ac:dyDescent="0.35">
      <c r="A7" s="10">
        <v>4</v>
      </c>
      <c r="B7" s="12">
        <v>75</v>
      </c>
    </row>
    <row r="8" spans="1:2" ht="16.5" x14ac:dyDescent="0.35">
      <c r="A8" s="10">
        <v>5</v>
      </c>
      <c r="B8" s="12">
        <v>60</v>
      </c>
    </row>
    <row r="9" spans="1:2" ht="16.5" x14ac:dyDescent="0.35">
      <c r="A9" s="10">
        <v>6</v>
      </c>
      <c r="B9" s="12">
        <v>60</v>
      </c>
    </row>
    <row r="10" spans="1:2" ht="16.5" x14ac:dyDescent="0.35">
      <c r="A10" s="10">
        <v>7</v>
      </c>
      <c r="B10" s="12">
        <v>90</v>
      </c>
    </row>
    <row r="11" spans="1:2" ht="16.5" x14ac:dyDescent="0.35">
      <c r="A11" s="10">
        <v>8</v>
      </c>
      <c r="B11" s="12">
        <v>95</v>
      </c>
    </row>
    <row r="12" spans="1:2" ht="16.5" x14ac:dyDescent="0.35">
      <c r="A12" s="10">
        <v>9</v>
      </c>
      <c r="B12" s="12">
        <v>100</v>
      </c>
    </row>
    <row r="13" spans="1:2" ht="16.5" x14ac:dyDescent="0.35">
      <c r="A13" s="10">
        <v>10</v>
      </c>
      <c r="B13" s="12">
        <v>105</v>
      </c>
    </row>
    <row r="14" spans="1:2" ht="16.5" x14ac:dyDescent="0.35">
      <c r="A14" s="14">
        <v>11</v>
      </c>
      <c r="B14" s="15"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opLeftCell="A3" zoomScale="70" zoomScaleNormal="70" workbookViewId="0">
      <selection sqref="A1:C21"/>
    </sheetView>
  </sheetViews>
  <sheetFormatPr baseColWidth="10" defaultColWidth="9.1796875" defaultRowHeight="18.5" x14ac:dyDescent="0.45"/>
  <cols>
    <col min="1" max="1" width="21.7265625" style="20" bestFit="1" customWidth="1"/>
    <col min="2" max="2" width="25.1796875" style="20" customWidth="1"/>
    <col min="3" max="3" width="30" style="20" bestFit="1" customWidth="1"/>
    <col min="4" max="16384" width="9.1796875" style="20"/>
  </cols>
  <sheetData>
    <row r="1" spans="1:3" ht="81.75" customHeight="1" x14ac:dyDescent="0.45">
      <c r="A1" s="19" t="s">
        <v>0</v>
      </c>
      <c r="B1" s="19" t="s">
        <v>21</v>
      </c>
      <c r="C1" s="19" t="s">
        <v>22</v>
      </c>
    </row>
    <row r="2" spans="1:3" ht="21" x14ac:dyDescent="0.45">
      <c r="A2" s="21" t="s">
        <v>1</v>
      </c>
      <c r="B2" s="22">
        <v>15</v>
      </c>
      <c r="C2" s="22">
        <v>25000</v>
      </c>
    </row>
    <row r="3" spans="1:3" ht="21" x14ac:dyDescent="0.45">
      <c r="A3" s="21" t="s">
        <v>2</v>
      </c>
      <c r="B3" s="22">
        <v>12</v>
      </c>
      <c r="C3" s="22">
        <v>20000</v>
      </c>
    </row>
    <row r="4" spans="1:3" ht="21" x14ac:dyDescent="0.45">
      <c r="A4" s="21" t="s">
        <v>3</v>
      </c>
      <c r="B4" s="22">
        <v>18</v>
      </c>
      <c r="C4" s="22">
        <v>30000</v>
      </c>
    </row>
    <row r="5" spans="1:3" ht="21" x14ac:dyDescent="0.45">
      <c r="A5" s="21" t="s">
        <v>4</v>
      </c>
      <c r="B5" s="22">
        <v>10</v>
      </c>
      <c r="C5" s="22">
        <v>18000</v>
      </c>
    </row>
    <row r="6" spans="1:3" ht="21" x14ac:dyDescent="0.45">
      <c r="A6" s="21" t="s">
        <v>5</v>
      </c>
      <c r="B6" s="22">
        <v>20</v>
      </c>
      <c r="C6" s="22">
        <v>35000</v>
      </c>
    </row>
    <row r="7" spans="1:3" ht="21" x14ac:dyDescent="0.45">
      <c r="A7" s="21" t="s">
        <v>6</v>
      </c>
      <c r="B7" s="22">
        <v>8</v>
      </c>
      <c r="C7" s="22">
        <v>15000</v>
      </c>
    </row>
    <row r="8" spans="1:3" ht="21" x14ac:dyDescent="0.45">
      <c r="A8" s="21" t="s">
        <v>7</v>
      </c>
      <c r="B8" s="22">
        <v>6</v>
      </c>
      <c r="C8" s="22">
        <v>12000</v>
      </c>
    </row>
    <row r="9" spans="1:3" ht="21" x14ac:dyDescent="0.45">
      <c r="A9" s="21" t="s">
        <v>8</v>
      </c>
      <c r="B9" s="22">
        <v>4</v>
      </c>
      <c r="C9" s="22">
        <v>10000</v>
      </c>
    </row>
    <row r="10" spans="1:3" ht="21" x14ac:dyDescent="0.45">
      <c r="A10" s="21" t="s">
        <v>9</v>
      </c>
      <c r="B10" s="22">
        <v>5</v>
      </c>
      <c r="C10" s="22">
        <v>11000</v>
      </c>
    </row>
    <row r="11" spans="1:3" ht="21" x14ac:dyDescent="0.45">
      <c r="A11" s="21" t="s">
        <v>10</v>
      </c>
      <c r="B11" s="22">
        <v>7</v>
      </c>
      <c r="C11" s="22">
        <v>13000</v>
      </c>
    </row>
    <row r="12" spans="1:3" ht="21" x14ac:dyDescent="0.45">
      <c r="A12" s="21" t="s">
        <v>11</v>
      </c>
      <c r="B12" s="22">
        <v>3</v>
      </c>
      <c r="C12" s="22">
        <v>8000</v>
      </c>
    </row>
    <row r="13" spans="1:3" ht="21" x14ac:dyDescent="0.45">
      <c r="A13" s="21" t="s">
        <v>12</v>
      </c>
      <c r="B13" s="22">
        <v>9</v>
      </c>
      <c r="C13" s="22">
        <v>16000</v>
      </c>
    </row>
    <row r="14" spans="1:3" ht="21" x14ac:dyDescent="0.45">
      <c r="A14" s="21" t="s">
        <v>13</v>
      </c>
      <c r="B14" s="22">
        <v>2</v>
      </c>
      <c r="C14" s="22">
        <v>6000</v>
      </c>
    </row>
    <row r="15" spans="1:3" ht="21" x14ac:dyDescent="0.45">
      <c r="A15" s="21" t="s">
        <v>14</v>
      </c>
      <c r="B15" s="22">
        <v>6</v>
      </c>
      <c r="C15" s="22">
        <v>12000</v>
      </c>
    </row>
    <row r="16" spans="1:3" ht="21" x14ac:dyDescent="0.45">
      <c r="A16" s="21" t="s">
        <v>15</v>
      </c>
      <c r="B16" s="22">
        <v>4</v>
      </c>
      <c r="C16" s="22">
        <v>9000</v>
      </c>
    </row>
    <row r="17" spans="1:3" ht="21" x14ac:dyDescent="0.45">
      <c r="A17" s="21" t="s">
        <v>16</v>
      </c>
      <c r="B17" s="22">
        <v>3</v>
      </c>
      <c r="C17" s="22">
        <v>7000</v>
      </c>
    </row>
    <row r="18" spans="1:3" ht="21" x14ac:dyDescent="0.45">
      <c r="A18" s="21" t="s">
        <v>17</v>
      </c>
      <c r="B18" s="22">
        <v>5</v>
      </c>
      <c r="C18" s="22">
        <v>10000</v>
      </c>
    </row>
    <row r="19" spans="1:3" ht="21" x14ac:dyDescent="0.45">
      <c r="A19" s="21" t="s">
        <v>18</v>
      </c>
      <c r="B19" s="22">
        <v>4</v>
      </c>
      <c r="C19" s="22">
        <v>8000</v>
      </c>
    </row>
    <row r="20" spans="1:3" ht="21" x14ac:dyDescent="0.45">
      <c r="A20" s="21" t="s">
        <v>19</v>
      </c>
      <c r="B20" s="22">
        <v>6</v>
      </c>
      <c r="C20" s="22">
        <v>11000</v>
      </c>
    </row>
    <row r="21" spans="1:3" ht="21" x14ac:dyDescent="0.45">
      <c r="A21" s="21" t="s">
        <v>20</v>
      </c>
      <c r="B21" s="22">
        <v>2</v>
      </c>
      <c r="C21" s="22">
        <v>5000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F95D-0633-4506-AB21-F1359E4DA66B}">
  <dimension ref="A1:C21"/>
  <sheetViews>
    <sheetView tabSelected="1" topLeftCell="A12" workbookViewId="0">
      <selection activeCell="K18" sqref="K18"/>
    </sheetView>
  </sheetViews>
  <sheetFormatPr baseColWidth="10" defaultRowHeight="14.5" x14ac:dyDescent="0.35"/>
  <cols>
    <col min="1" max="1" width="14.26953125" customWidth="1"/>
    <col min="2" max="2" width="16.453125" customWidth="1"/>
    <col min="3" max="3" width="17.1796875" customWidth="1"/>
  </cols>
  <sheetData>
    <row r="1" spans="1:3" ht="105" x14ac:dyDescent="0.35">
      <c r="A1" s="19" t="s">
        <v>0</v>
      </c>
      <c r="B1" s="19" t="s">
        <v>21</v>
      </c>
      <c r="C1" s="19" t="s">
        <v>22</v>
      </c>
    </row>
    <row r="2" spans="1:3" ht="42" x14ac:dyDescent="0.35">
      <c r="A2" s="21" t="s">
        <v>1</v>
      </c>
      <c r="B2" s="22">
        <v>15</v>
      </c>
      <c r="C2" s="22">
        <v>25000</v>
      </c>
    </row>
    <row r="3" spans="1:3" ht="21" x14ac:dyDescent="0.35">
      <c r="A3" s="21" t="s">
        <v>2</v>
      </c>
      <c r="B3" s="22">
        <v>12</v>
      </c>
      <c r="C3" s="22">
        <v>20000</v>
      </c>
    </row>
    <row r="4" spans="1:3" ht="42" x14ac:dyDescent="0.35">
      <c r="A4" s="21" t="s">
        <v>3</v>
      </c>
      <c r="B4" s="22">
        <v>18</v>
      </c>
      <c r="C4" s="22">
        <v>30000</v>
      </c>
    </row>
    <row r="5" spans="1:3" ht="21" x14ac:dyDescent="0.35">
      <c r="A5" s="21" t="s">
        <v>4</v>
      </c>
      <c r="B5" s="22">
        <v>10</v>
      </c>
      <c r="C5" s="22">
        <v>18000</v>
      </c>
    </row>
    <row r="6" spans="1:3" ht="42" x14ac:dyDescent="0.35">
      <c r="A6" s="21" t="s">
        <v>5</v>
      </c>
      <c r="B6" s="22">
        <v>20</v>
      </c>
      <c r="C6" s="22">
        <v>35000</v>
      </c>
    </row>
    <row r="7" spans="1:3" ht="42" x14ac:dyDescent="0.35">
      <c r="A7" s="21" t="s">
        <v>6</v>
      </c>
      <c r="B7" s="22">
        <v>8</v>
      </c>
      <c r="C7" s="22">
        <v>15000</v>
      </c>
    </row>
    <row r="8" spans="1:3" ht="42" x14ac:dyDescent="0.35">
      <c r="A8" s="21" t="s">
        <v>7</v>
      </c>
      <c r="B8" s="22">
        <v>6</v>
      </c>
      <c r="C8" s="22">
        <v>12000</v>
      </c>
    </row>
    <row r="9" spans="1:3" ht="42" x14ac:dyDescent="0.35">
      <c r="A9" s="21" t="s">
        <v>8</v>
      </c>
      <c r="B9" s="22">
        <v>4</v>
      </c>
      <c r="C9" s="22">
        <v>10000</v>
      </c>
    </row>
    <row r="10" spans="1:3" ht="42" x14ac:dyDescent="0.35">
      <c r="A10" s="21" t="s">
        <v>9</v>
      </c>
      <c r="B10" s="22">
        <v>5</v>
      </c>
      <c r="C10" s="22">
        <v>11000</v>
      </c>
    </row>
    <row r="11" spans="1:3" ht="42" x14ac:dyDescent="0.35">
      <c r="A11" s="21" t="s">
        <v>10</v>
      </c>
      <c r="B11" s="22">
        <v>7</v>
      </c>
      <c r="C11" s="22">
        <v>13000</v>
      </c>
    </row>
    <row r="12" spans="1:3" ht="21" x14ac:dyDescent="0.35">
      <c r="A12" s="21" t="s">
        <v>11</v>
      </c>
      <c r="B12" s="22">
        <v>3</v>
      </c>
      <c r="C12" s="22">
        <v>8000</v>
      </c>
    </row>
    <row r="13" spans="1:3" ht="21" x14ac:dyDescent="0.35">
      <c r="A13" s="21" t="s">
        <v>12</v>
      </c>
      <c r="B13" s="22">
        <v>9</v>
      </c>
      <c r="C13" s="22">
        <v>16000</v>
      </c>
    </row>
    <row r="14" spans="1:3" ht="42" x14ac:dyDescent="0.35">
      <c r="A14" s="21" t="s">
        <v>13</v>
      </c>
      <c r="B14" s="22">
        <v>2</v>
      </c>
      <c r="C14" s="22">
        <v>6000</v>
      </c>
    </row>
    <row r="15" spans="1:3" ht="42" x14ac:dyDescent="0.35">
      <c r="A15" s="21" t="s">
        <v>14</v>
      </c>
      <c r="B15" s="22">
        <v>6</v>
      </c>
      <c r="C15" s="22">
        <v>12000</v>
      </c>
    </row>
    <row r="16" spans="1:3" ht="21" x14ac:dyDescent="0.35">
      <c r="A16" s="21" t="s">
        <v>15</v>
      </c>
      <c r="B16" s="22">
        <v>4</v>
      </c>
      <c r="C16" s="22">
        <v>9000</v>
      </c>
    </row>
    <row r="17" spans="1:3" ht="21" x14ac:dyDescent="0.35">
      <c r="A17" s="21" t="s">
        <v>16</v>
      </c>
      <c r="B17" s="22">
        <v>3</v>
      </c>
      <c r="C17" s="22">
        <v>7000</v>
      </c>
    </row>
    <row r="18" spans="1:3" ht="21" x14ac:dyDescent="0.35">
      <c r="A18" s="21" t="s">
        <v>17</v>
      </c>
      <c r="B18" s="22">
        <v>5</v>
      </c>
      <c r="C18" s="22">
        <v>10000</v>
      </c>
    </row>
    <row r="19" spans="1:3" ht="21" x14ac:dyDescent="0.35">
      <c r="A19" s="21" t="s">
        <v>18</v>
      </c>
      <c r="B19" s="22">
        <v>4</v>
      </c>
      <c r="C19" s="22">
        <v>8000</v>
      </c>
    </row>
    <row r="20" spans="1:3" ht="42" x14ac:dyDescent="0.35">
      <c r="A20" s="21" t="s">
        <v>19</v>
      </c>
      <c r="B20" s="22">
        <v>6</v>
      </c>
      <c r="C20" s="22">
        <v>11000</v>
      </c>
    </row>
    <row r="21" spans="1:3" ht="21" x14ac:dyDescent="0.35">
      <c r="A21" s="21" t="s">
        <v>20</v>
      </c>
      <c r="B21" s="22">
        <v>2</v>
      </c>
      <c r="C21" s="22">
        <v>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E090-E250-4ED5-9937-6D8C3CB08AC3}">
  <dimension ref="A1:M22"/>
  <sheetViews>
    <sheetView topLeftCell="G17" zoomScale="70" zoomScaleNormal="70" workbookViewId="0">
      <selection activeCell="M2" sqref="M2"/>
    </sheetView>
  </sheetViews>
  <sheetFormatPr baseColWidth="10" defaultColWidth="9.1796875" defaultRowHeight="14.5" x14ac:dyDescent="0.35"/>
  <cols>
    <col min="1" max="1" width="21.7265625" bestFit="1" customWidth="1"/>
    <col min="2" max="2" width="25.1796875" customWidth="1"/>
    <col min="3" max="3" width="30" bestFit="1" customWidth="1"/>
    <col min="4" max="4" width="19.26953125" customWidth="1"/>
    <col min="5" max="5" width="19.1796875" customWidth="1"/>
    <col min="6" max="6" width="21.453125" customWidth="1"/>
    <col min="7" max="7" width="22.26953125" customWidth="1"/>
    <col min="8" max="8" width="21" customWidth="1"/>
    <col min="9" max="9" width="21.81640625" customWidth="1"/>
    <col min="10" max="10" width="20.81640625" customWidth="1"/>
    <col min="11" max="11" width="24.7265625" customWidth="1"/>
    <col min="12" max="12" width="21" customWidth="1"/>
    <col min="13" max="13" width="18.7265625" customWidth="1"/>
  </cols>
  <sheetData>
    <row r="1" spans="1:13" ht="81.75" customHeight="1" x14ac:dyDescent="0.3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 ht="25" x14ac:dyDescent="0.35">
      <c r="A2" s="2" t="s">
        <v>1</v>
      </c>
      <c r="B2" s="3">
        <v>15</v>
      </c>
      <c r="C2" s="3">
        <v>25000</v>
      </c>
      <c r="D2" s="3">
        <f>POWER(B2,2)</f>
        <v>225</v>
      </c>
      <c r="E2" s="3">
        <f>B2*C2</f>
        <v>375000</v>
      </c>
      <c r="F2" s="7">
        <f>COUNT(B2:B21)</f>
        <v>20</v>
      </c>
      <c r="G2" s="8">
        <f>((F2*E22)-(B22*C22))/((F2*D22)-POWER(B22,2))</f>
        <v>1545.4366833677179</v>
      </c>
      <c r="H2" s="8">
        <f>(C22-(G2*B22))/F2</f>
        <v>2536.4967089105021</v>
      </c>
      <c r="I2" s="6">
        <f>($G$2*B2)+$H$2</f>
        <v>25718.046959426269</v>
      </c>
      <c r="J2" s="8">
        <f>AVERAGE(C2:C21)</f>
        <v>14050</v>
      </c>
      <c r="K2" s="6">
        <f>POWER(C2-I2,2)</f>
        <v>515591.43594130938</v>
      </c>
      <c r="L2" s="6">
        <f>POWER(C2-$J$2,2)</f>
        <v>119902500</v>
      </c>
      <c r="M2" s="5">
        <f>1-(K22/L22)</f>
        <v>0.99233701237020167</v>
      </c>
    </row>
    <row r="3" spans="1:13" ht="25" x14ac:dyDescent="0.35">
      <c r="A3" s="2" t="s">
        <v>2</v>
      </c>
      <c r="B3" s="3">
        <v>12</v>
      </c>
      <c r="C3" s="3">
        <v>20000</v>
      </c>
      <c r="D3" s="3">
        <f t="shared" ref="D3:D21" si="0">POWER(B3,2)</f>
        <v>144</v>
      </c>
      <c r="E3" s="3">
        <f t="shared" ref="E3:E21" si="1">B3*C3</f>
        <v>240000</v>
      </c>
      <c r="F3" s="3"/>
      <c r="G3" s="3"/>
      <c r="H3" s="3"/>
      <c r="I3" s="6">
        <f t="shared" ref="I3:I21" si="2">($G$2*B3)+$H$2</f>
        <v>21081.736909323117</v>
      </c>
      <c r="J3" s="3"/>
      <c r="K3" s="6">
        <f t="shared" ref="K3:K21" si="3">POWER(C3-I3,2)</f>
        <v>1170154.74099193</v>
      </c>
      <c r="L3" s="6">
        <f t="shared" ref="L3:L21" si="4">POWER(C3-$J$2,2)</f>
        <v>35402500</v>
      </c>
      <c r="M3" s="6"/>
    </row>
    <row r="4" spans="1:13" ht="25" x14ac:dyDescent="0.35">
      <c r="A4" s="2" t="s">
        <v>3</v>
      </c>
      <c r="B4" s="3">
        <v>18</v>
      </c>
      <c r="C4" s="3">
        <v>30000</v>
      </c>
      <c r="D4" s="3">
        <f t="shared" si="0"/>
        <v>324</v>
      </c>
      <c r="E4" s="3">
        <f t="shared" si="1"/>
        <v>540000</v>
      </c>
      <c r="F4" s="3"/>
      <c r="G4" s="3"/>
      <c r="H4" s="3"/>
      <c r="I4" s="6">
        <f t="shared" si="2"/>
        <v>30354.357009529424</v>
      </c>
      <c r="J4" s="3"/>
      <c r="K4" s="6">
        <f t="shared" si="3"/>
        <v>125568.89020263596</v>
      </c>
      <c r="L4" s="6">
        <f t="shared" si="4"/>
        <v>254402500</v>
      </c>
      <c r="M4" s="6"/>
    </row>
    <row r="5" spans="1:13" ht="25" x14ac:dyDescent="0.35">
      <c r="A5" s="2" t="s">
        <v>4</v>
      </c>
      <c r="B5" s="3">
        <v>10</v>
      </c>
      <c r="C5" s="3">
        <v>18000</v>
      </c>
      <c r="D5" s="3">
        <f t="shared" si="0"/>
        <v>100</v>
      </c>
      <c r="E5" s="3">
        <f t="shared" si="1"/>
        <v>180000</v>
      </c>
      <c r="F5" s="3"/>
      <c r="G5" s="3"/>
      <c r="H5" s="3"/>
      <c r="I5" s="6">
        <f t="shared" si="2"/>
        <v>17990.863542587682</v>
      </c>
      <c r="J5" s="3"/>
      <c r="K5" s="6">
        <f t="shared" si="3"/>
        <v>83.474854047102767</v>
      </c>
      <c r="L5" s="6">
        <f t="shared" si="4"/>
        <v>15602500</v>
      </c>
      <c r="M5" s="6"/>
    </row>
    <row r="6" spans="1:13" ht="25" x14ac:dyDescent="0.35">
      <c r="A6" s="2" t="s">
        <v>5</v>
      </c>
      <c r="B6" s="3">
        <v>20</v>
      </c>
      <c r="C6" s="3">
        <v>35000</v>
      </c>
      <c r="D6" s="3">
        <f t="shared" si="0"/>
        <v>400</v>
      </c>
      <c r="E6" s="3">
        <f t="shared" si="1"/>
        <v>700000</v>
      </c>
      <c r="F6" s="3"/>
      <c r="G6" s="3"/>
      <c r="H6" s="3"/>
      <c r="I6" s="6">
        <f t="shared" si="2"/>
        <v>33445.230376264859</v>
      </c>
      <c r="J6" s="3"/>
      <c r="K6" s="6">
        <f t="shared" si="3"/>
        <v>2417308.5828895122</v>
      </c>
      <c r="L6" s="6">
        <f t="shared" si="4"/>
        <v>438902500</v>
      </c>
      <c r="M6" s="6"/>
    </row>
    <row r="7" spans="1:13" ht="25" x14ac:dyDescent="0.35">
      <c r="A7" s="2" t="s">
        <v>6</v>
      </c>
      <c r="B7" s="3">
        <v>8</v>
      </c>
      <c r="C7" s="3">
        <v>15000</v>
      </c>
      <c r="D7" s="3">
        <f t="shared" si="0"/>
        <v>64</v>
      </c>
      <c r="E7" s="3">
        <f t="shared" si="1"/>
        <v>120000</v>
      </c>
      <c r="F7" s="3"/>
      <c r="G7" s="3"/>
      <c r="H7" s="3"/>
      <c r="I7" s="6">
        <f t="shared" si="2"/>
        <v>14899.990175852246</v>
      </c>
      <c r="J7" s="3"/>
      <c r="K7" s="6">
        <f t="shared" si="3"/>
        <v>10001.964926064586</v>
      </c>
      <c r="L7" s="6">
        <f t="shared" si="4"/>
        <v>902500</v>
      </c>
      <c r="M7" s="6"/>
    </row>
    <row r="8" spans="1:13" ht="25" x14ac:dyDescent="0.35">
      <c r="A8" s="2" t="s">
        <v>7</v>
      </c>
      <c r="B8" s="3">
        <v>6</v>
      </c>
      <c r="C8" s="3">
        <v>12000</v>
      </c>
      <c r="D8" s="3">
        <f t="shared" si="0"/>
        <v>36</v>
      </c>
      <c r="E8" s="3">
        <f t="shared" si="1"/>
        <v>72000</v>
      </c>
      <c r="F8" s="3"/>
      <c r="G8" s="3"/>
      <c r="H8" s="3"/>
      <c r="I8" s="6">
        <f t="shared" si="2"/>
        <v>11809.116809116811</v>
      </c>
      <c r="J8" s="3"/>
      <c r="K8" s="6">
        <f t="shared" si="3"/>
        <v>36436.392561747947</v>
      </c>
      <c r="L8" s="6">
        <f t="shared" si="4"/>
        <v>4202500</v>
      </c>
      <c r="M8" s="6"/>
    </row>
    <row r="9" spans="1:13" ht="25" x14ac:dyDescent="0.35">
      <c r="A9" s="2" t="s">
        <v>8</v>
      </c>
      <c r="B9" s="3">
        <v>4</v>
      </c>
      <c r="C9" s="3">
        <v>10000</v>
      </c>
      <c r="D9" s="3">
        <f t="shared" si="0"/>
        <v>16</v>
      </c>
      <c r="E9" s="3">
        <f t="shared" si="1"/>
        <v>40000</v>
      </c>
      <c r="F9" s="3"/>
      <c r="G9" s="3"/>
      <c r="H9" s="3"/>
      <c r="I9" s="6">
        <f t="shared" si="2"/>
        <v>8718.2434423813738</v>
      </c>
      <c r="J9" s="3"/>
      <c r="K9" s="6">
        <f t="shared" si="3"/>
        <v>1642899.8729983505</v>
      </c>
      <c r="L9" s="6">
        <f t="shared" si="4"/>
        <v>16402500</v>
      </c>
      <c r="M9" s="6"/>
    </row>
    <row r="10" spans="1:13" ht="25" x14ac:dyDescent="0.35">
      <c r="A10" s="2" t="s">
        <v>9</v>
      </c>
      <c r="B10" s="3">
        <v>5</v>
      </c>
      <c r="C10" s="3">
        <v>11000</v>
      </c>
      <c r="D10" s="3">
        <f t="shared" si="0"/>
        <v>25</v>
      </c>
      <c r="E10" s="3">
        <f t="shared" si="1"/>
        <v>55000</v>
      </c>
      <c r="F10" s="3"/>
      <c r="G10" s="3"/>
      <c r="H10" s="3"/>
      <c r="I10" s="6">
        <f t="shared" si="2"/>
        <v>10263.680125749092</v>
      </c>
      <c r="J10" s="3"/>
      <c r="K10" s="6">
        <f t="shared" si="3"/>
        <v>542166.95721687365</v>
      </c>
      <c r="L10" s="6">
        <f t="shared" si="4"/>
        <v>9302500</v>
      </c>
      <c r="M10" s="6"/>
    </row>
    <row r="11" spans="1:13" ht="25" x14ac:dyDescent="0.35">
      <c r="A11" s="2" t="s">
        <v>10</v>
      </c>
      <c r="B11" s="3">
        <v>7</v>
      </c>
      <c r="C11" s="3">
        <v>13000</v>
      </c>
      <c r="D11" s="3">
        <f t="shared" si="0"/>
        <v>49</v>
      </c>
      <c r="E11" s="3">
        <f t="shared" si="1"/>
        <v>91000</v>
      </c>
      <c r="F11" s="3"/>
      <c r="G11" s="3"/>
      <c r="H11" s="3"/>
      <c r="I11" s="6">
        <f t="shared" si="2"/>
        <v>13354.553492484527</v>
      </c>
      <c r="J11" s="3"/>
      <c r="K11" s="6">
        <f t="shared" si="3"/>
        <v>125708.1790329755</v>
      </c>
      <c r="L11" s="6">
        <f t="shared" si="4"/>
        <v>1102500</v>
      </c>
      <c r="M11" s="6"/>
    </row>
    <row r="12" spans="1:13" ht="25" x14ac:dyDescent="0.35">
      <c r="A12" s="2" t="s">
        <v>11</v>
      </c>
      <c r="B12" s="3">
        <v>3</v>
      </c>
      <c r="C12" s="3">
        <v>8000</v>
      </c>
      <c r="D12" s="3">
        <f t="shared" si="0"/>
        <v>9</v>
      </c>
      <c r="E12" s="3">
        <f t="shared" si="1"/>
        <v>24000</v>
      </c>
      <c r="F12" s="3"/>
      <c r="G12" s="3"/>
      <c r="H12" s="3"/>
      <c r="I12" s="6">
        <f t="shared" si="2"/>
        <v>7172.8067590136561</v>
      </c>
      <c r="J12" s="3"/>
      <c r="K12" s="6">
        <f t="shared" si="3"/>
        <v>684248.65793349163</v>
      </c>
      <c r="L12" s="6">
        <f t="shared" si="4"/>
        <v>36602500</v>
      </c>
      <c r="M12" s="6"/>
    </row>
    <row r="13" spans="1:13" ht="25" x14ac:dyDescent="0.35">
      <c r="A13" s="2" t="s">
        <v>12</v>
      </c>
      <c r="B13" s="3">
        <v>9</v>
      </c>
      <c r="C13" s="3">
        <v>16000</v>
      </c>
      <c r="D13" s="3">
        <f t="shared" si="0"/>
        <v>81</v>
      </c>
      <c r="E13" s="3">
        <f t="shared" si="1"/>
        <v>144000</v>
      </c>
      <c r="F13" s="3"/>
      <c r="G13" s="3"/>
      <c r="H13" s="3"/>
      <c r="I13" s="6">
        <f t="shared" si="2"/>
        <v>16445.426859219962</v>
      </c>
      <c r="J13" s="3"/>
      <c r="K13" s="6">
        <f t="shared" si="3"/>
        <v>198405.08691456015</v>
      </c>
      <c r="L13" s="6">
        <f t="shared" si="4"/>
        <v>3802500</v>
      </c>
      <c r="M13" s="6"/>
    </row>
    <row r="14" spans="1:13" ht="25" x14ac:dyDescent="0.35">
      <c r="A14" s="2" t="s">
        <v>13</v>
      </c>
      <c r="B14" s="3">
        <v>2</v>
      </c>
      <c r="C14" s="3">
        <v>6000</v>
      </c>
      <c r="D14" s="3">
        <f t="shared" si="0"/>
        <v>4</v>
      </c>
      <c r="E14" s="3">
        <f t="shared" si="1"/>
        <v>12000</v>
      </c>
      <c r="F14" s="3"/>
      <c r="G14" s="3"/>
      <c r="H14" s="3"/>
      <c r="I14" s="6">
        <f t="shared" si="2"/>
        <v>5627.3700756459384</v>
      </c>
      <c r="J14" s="3"/>
      <c r="K14" s="6">
        <f t="shared" si="3"/>
        <v>138853.06052411365</v>
      </c>
      <c r="L14" s="6">
        <f t="shared" si="4"/>
        <v>64802500</v>
      </c>
      <c r="M14" s="6"/>
    </row>
    <row r="15" spans="1:13" ht="25" x14ac:dyDescent="0.35">
      <c r="A15" s="2" t="s">
        <v>14</v>
      </c>
      <c r="B15" s="3">
        <v>6</v>
      </c>
      <c r="C15" s="3">
        <v>12000</v>
      </c>
      <c r="D15" s="3">
        <f t="shared" si="0"/>
        <v>36</v>
      </c>
      <c r="E15" s="3">
        <f t="shared" si="1"/>
        <v>72000</v>
      </c>
      <c r="F15" s="3"/>
      <c r="G15" s="3"/>
      <c r="H15" s="3"/>
      <c r="I15" s="6">
        <f t="shared" si="2"/>
        <v>11809.116809116811</v>
      </c>
      <c r="J15" s="3"/>
      <c r="K15" s="6">
        <f t="shared" si="3"/>
        <v>36436.392561747947</v>
      </c>
      <c r="L15" s="6">
        <f t="shared" si="4"/>
        <v>4202500</v>
      </c>
      <c r="M15" s="6"/>
    </row>
    <row r="16" spans="1:13" ht="25" x14ac:dyDescent="0.35">
      <c r="A16" s="2" t="s">
        <v>15</v>
      </c>
      <c r="B16" s="3">
        <v>4</v>
      </c>
      <c r="C16" s="3">
        <v>9000</v>
      </c>
      <c r="D16" s="3">
        <f t="shared" si="0"/>
        <v>16</v>
      </c>
      <c r="E16" s="3">
        <f t="shared" si="1"/>
        <v>36000</v>
      </c>
      <c r="F16" s="3"/>
      <c r="G16" s="3"/>
      <c r="H16" s="3"/>
      <c r="I16" s="6">
        <f t="shared" si="2"/>
        <v>8718.2434423813738</v>
      </c>
      <c r="J16" s="3"/>
      <c r="K16" s="6">
        <f t="shared" si="3"/>
        <v>79386.757761098212</v>
      </c>
      <c r="L16" s="6">
        <f t="shared" si="4"/>
        <v>25502500</v>
      </c>
      <c r="M16" s="6"/>
    </row>
    <row r="17" spans="1:13" ht="25" x14ac:dyDescent="0.35">
      <c r="A17" s="2" t="s">
        <v>16</v>
      </c>
      <c r="B17" s="3">
        <v>3</v>
      </c>
      <c r="C17" s="3">
        <v>7000</v>
      </c>
      <c r="D17" s="3">
        <f t="shared" si="0"/>
        <v>9</v>
      </c>
      <c r="E17" s="3">
        <f t="shared" si="1"/>
        <v>21000</v>
      </c>
      <c r="F17" s="3"/>
      <c r="G17" s="3"/>
      <c r="H17" s="3"/>
      <c r="I17" s="6">
        <f t="shared" si="2"/>
        <v>7172.8067590136561</v>
      </c>
      <c r="J17" s="3"/>
      <c r="K17" s="6">
        <f t="shared" si="3"/>
        <v>29862.175960803819</v>
      </c>
      <c r="L17" s="6">
        <f t="shared" si="4"/>
        <v>49702500</v>
      </c>
      <c r="M17" s="6"/>
    </row>
    <row r="18" spans="1:13" ht="25" x14ac:dyDescent="0.35">
      <c r="A18" s="2" t="s">
        <v>17</v>
      </c>
      <c r="B18" s="3">
        <v>5</v>
      </c>
      <c r="C18" s="3">
        <v>10000</v>
      </c>
      <c r="D18" s="3">
        <f t="shared" si="0"/>
        <v>25</v>
      </c>
      <c r="E18" s="3">
        <f t="shared" si="1"/>
        <v>50000</v>
      </c>
      <c r="F18" s="3"/>
      <c r="G18" s="3"/>
      <c r="H18" s="3"/>
      <c r="I18" s="6">
        <f t="shared" si="2"/>
        <v>10263.680125749092</v>
      </c>
      <c r="J18" s="3"/>
      <c r="K18" s="6">
        <f t="shared" si="3"/>
        <v>69527.208715056724</v>
      </c>
      <c r="L18" s="6">
        <f t="shared" si="4"/>
        <v>16402500</v>
      </c>
      <c r="M18" s="6"/>
    </row>
    <row r="19" spans="1:13" ht="25" x14ac:dyDescent="0.35">
      <c r="A19" s="2" t="s">
        <v>18</v>
      </c>
      <c r="B19" s="3">
        <v>4</v>
      </c>
      <c r="C19" s="3">
        <v>8000</v>
      </c>
      <c r="D19" s="3">
        <f t="shared" si="0"/>
        <v>16</v>
      </c>
      <c r="E19" s="3">
        <f t="shared" si="1"/>
        <v>32000</v>
      </c>
      <c r="F19" s="3"/>
      <c r="G19" s="3"/>
      <c r="H19" s="3"/>
      <c r="I19" s="6">
        <f t="shared" si="2"/>
        <v>8718.2434423813738</v>
      </c>
      <c r="J19" s="3"/>
      <c r="K19" s="6">
        <f t="shared" si="3"/>
        <v>515873.64252384589</v>
      </c>
      <c r="L19" s="6">
        <f t="shared" si="4"/>
        <v>36602500</v>
      </c>
      <c r="M19" s="6"/>
    </row>
    <row r="20" spans="1:13" ht="25" x14ac:dyDescent="0.35">
      <c r="A20" s="2" t="s">
        <v>19</v>
      </c>
      <c r="B20" s="3">
        <v>6</v>
      </c>
      <c r="C20" s="3">
        <v>11000</v>
      </c>
      <c r="D20" s="3">
        <f t="shared" si="0"/>
        <v>36</v>
      </c>
      <c r="E20" s="3">
        <f t="shared" si="1"/>
        <v>66000</v>
      </c>
      <c r="F20" s="3"/>
      <c r="G20" s="3"/>
      <c r="H20" s="3"/>
      <c r="I20" s="6">
        <f t="shared" si="2"/>
        <v>11809.116809116811</v>
      </c>
      <c r="J20" s="3"/>
      <c r="K20" s="6">
        <f t="shared" si="3"/>
        <v>654670.01079537009</v>
      </c>
      <c r="L20" s="6">
        <f t="shared" si="4"/>
        <v>9302500</v>
      </c>
      <c r="M20" s="6"/>
    </row>
    <row r="21" spans="1:13" ht="25" x14ac:dyDescent="0.35">
      <c r="A21" s="2" t="s">
        <v>20</v>
      </c>
      <c r="B21" s="3">
        <v>2</v>
      </c>
      <c r="C21" s="3">
        <v>5000</v>
      </c>
      <c r="D21" s="3">
        <f t="shared" si="0"/>
        <v>4</v>
      </c>
      <c r="E21" s="3">
        <f t="shared" si="1"/>
        <v>10000</v>
      </c>
      <c r="F21" s="3"/>
      <c r="G21" s="3"/>
      <c r="H21" s="3"/>
      <c r="I21" s="6">
        <f t="shared" si="2"/>
        <v>5627.3700756459384</v>
      </c>
      <c r="J21" s="3"/>
      <c r="K21" s="6">
        <f t="shared" si="3"/>
        <v>393593.21181599051</v>
      </c>
      <c r="L21" s="6">
        <f t="shared" si="4"/>
        <v>81902500</v>
      </c>
      <c r="M21" s="6"/>
    </row>
    <row r="22" spans="1:13" ht="21" x14ac:dyDescent="0.5">
      <c r="B22" s="4">
        <f>SUM(B2:B21)</f>
        <v>149</v>
      </c>
      <c r="C22" s="4">
        <f>SUM(C2:C21)</f>
        <v>281000</v>
      </c>
      <c r="D22" s="4">
        <f>SUM(D2:D21)</f>
        <v>1619</v>
      </c>
      <c r="E22" s="4">
        <f>SUM(E2:E21)</f>
        <v>2880000</v>
      </c>
      <c r="I22" s="4">
        <f>SUM(I2:I21)</f>
        <v>281000</v>
      </c>
      <c r="K22" s="9">
        <f>SUM(K2:K21)</f>
        <v>9386776.6971215252</v>
      </c>
      <c r="L22" s="9">
        <f>SUM(L2:L21)</f>
        <v>1224950000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B337-39CA-455A-9C7F-B7BC1AFC9AB2}">
  <dimension ref="A1:L21"/>
  <sheetViews>
    <sheetView zoomScale="64" zoomScaleNormal="64" workbookViewId="0">
      <selection activeCell="N6" sqref="N6"/>
    </sheetView>
  </sheetViews>
  <sheetFormatPr baseColWidth="10" defaultRowHeight="14.5" x14ac:dyDescent="0.35"/>
  <cols>
    <col min="11" max="11" width="11.81640625" bestFit="1" customWidth="1"/>
  </cols>
  <sheetData>
    <row r="1" spans="1:12" ht="52" x14ac:dyDescent="0.35">
      <c r="A1" s="23" t="s">
        <v>34</v>
      </c>
      <c r="B1" s="23" t="s">
        <v>35</v>
      </c>
      <c r="C1" s="31"/>
      <c r="D1" s="32"/>
      <c r="E1" s="32"/>
      <c r="F1" s="33"/>
      <c r="G1" s="23" t="s">
        <v>0</v>
      </c>
      <c r="H1" s="23" t="s">
        <v>21</v>
      </c>
      <c r="I1" s="23" t="s">
        <v>22</v>
      </c>
    </row>
    <row r="2" spans="1:12" ht="16.5" x14ac:dyDescent="0.35">
      <c r="A2" s="24">
        <v>2</v>
      </c>
      <c r="B2" s="24">
        <v>65</v>
      </c>
      <c r="C2" t="s">
        <v>38</v>
      </c>
      <c r="D2">
        <f>PEARSON(A2:A11,B2:B11)</f>
        <v>1</v>
      </c>
      <c r="E2" s="30" t="s">
        <v>63</v>
      </c>
      <c r="G2" s="25" t="s">
        <v>1</v>
      </c>
      <c r="H2" s="26">
        <v>15</v>
      </c>
      <c r="I2" s="26">
        <v>25000</v>
      </c>
      <c r="J2" t="s">
        <v>38</v>
      </c>
      <c r="K2">
        <f>PEARSON(H2:H21,I2:I21)</f>
        <v>0.99616113775342685</v>
      </c>
      <c r="L2" s="30" t="s">
        <v>63</v>
      </c>
    </row>
    <row r="3" spans="1:12" ht="16.5" x14ac:dyDescent="0.35">
      <c r="A3" s="24">
        <v>3</v>
      </c>
      <c r="B3" s="24">
        <v>70</v>
      </c>
      <c r="G3" s="25" t="s">
        <v>2</v>
      </c>
      <c r="H3" s="26">
        <v>12</v>
      </c>
      <c r="I3" s="26">
        <v>20000</v>
      </c>
    </row>
    <row r="4" spans="1:12" ht="16.5" x14ac:dyDescent="0.35">
      <c r="A4" s="24">
        <v>4</v>
      </c>
      <c r="B4" s="24">
        <v>75</v>
      </c>
      <c r="G4" s="25" t="s">
        <v>3</v>
      </c>
      <c r="H4" s="26">
        <v>18</v>
      </c>
      <c r="I4" s="26">
        <v>30000</v>
      </c>
    </row>
    <row r="5" spans="1:12" ht="16.5" x14ac:dyDescent="0.35">
      <c r="A5" s="24">
        <v>5</v>
      </c>
      <c r="B5" s="24">
        <v>80</v>
      </c>
      <c r="G5" s="25" t="s">
        <v>4</v>
      </c>
      <c r="H5" s="26">
        <v>10</v>
      </c>
      <c r="I5" s="26">
        <v>18000</v>
      </c>
    </row>
    <row r="6" spans="1:12" ht="33" x14ac:dyDescent="0.35">
      <c r="A6" s="24">
        <v>6</v>
      </c>
      <c r="B6" s="24">
        <v>85</v>
      </c>
      <c r="G6" s="25" t="s">
        <v>5</v>
      </c>
      <c r="H6" s="26">
        <v>20</v>
      </c>
      <c r="I6" s="26">
        <v>35000</v>
      </c>
    </row>
    <row r="7" spans="1:12" ht="33" x14ac:dyDescent="0.35">
      <c r="A7" s="24">
        <v>7</v>
      </c>
      <c r="B7" s="24">
        <v>90</v>
      </c>
      <c r="G7" s="25" t="s">
        <v>6</v>
      </c>
      <c r="H7" s="26">
        <v>8</v>
      </c>
      <c r="I7" s="26">
        <v>15000</v>
      </c>
    </row>
    <row r="8" spans="1:12" ht="16.5" x14ac:dyDescent="0.35">
      <c r="A8" s="24">
        <v>8</v>
      </c>
      <c r="B8" s="24">
        <v>95</v>
      </c>
      <c r="G8" s="25" t="s">
        <v>7</v>
      </c>
      <c r="H8" s="26">
        <v>6</v>
      </c>
      <c r="I8" s="26">
        <v>12000</v>
      </c>
    </row>
    <row r="9" spans="1:12" ht="33" x14ac:dyDescent="0.35">
      <c r="A9" s="24">
        <v>9</v>
      </c>
      <c r="B9" s="24">
        <v>100</v>
      </c>
      <c r="G9" s="25" t="s">
        <v>8</v>
      </c>
      <c r="H9" s="26">
        <v>4</v>
      </c>
      <c r="I9" s="26">
        <v>10000</v>
      </c>
    </row>
    <row r="10" spans="1:12" ht="16.5" x14ac:dyDescent="0.35">
      <c r="A10" s="24">
        <v>10</v>
      </c>
      <c r="B10" s="24">
        <v>105</v>
      </c>
      <c r="G10" s="25" t="s">
        <v>9</v>
      </c>
      <c r="H10" s="26">
        <v>5</v>
      </c>
      <c r="I10" s="26">
        <v>11000</v>
      </c>
    </row>
    <row r="11" spans="1:12" ht="16.5" x14ac:dyDescent="0.35">
      <c r="A11" s="24">
        <v>11</v>
      </c>
      <c r="B11" s="24">
        <v>110</v>
      </c>
      <c r="G11" s="25" t="s">
        <v>10</v>
      </c>
      <c r="H11" s="26">
        <v>7</v>
      </c>
      <c r="I11" s="26">
        <v>13000</v>
      </c>
    </row>
    <row r="12" spans="1:12" ht="16.5" x14ac:dyDescent="0.35">
      <c r="G12" s="25" t="s">
        <v>11</v>
      </c>
      <c r="H12" s="26">
        <v>3</v>
      </c>
      <c r="I12" s="26">
        <v>8000</v>
      </c>
    </row>
    <row r="13" spans="1:12" ht="16.5" x14ac:dyDescent="0.35">
      <c r="G13" s="25" t="s">
        <v>12</v>
      </c>
      <c r="H13" s="26">
        <v>9</v>
      </c>
      <c r="I13" s="26">
        <v>16000</v>
      </c>
    </row>
    <row r="14" spans="1:12" ht="16.5" x14ac:dyDescent="0.35">
      <c r="G14" s="25" t="s">
        <v>13</v>
      </c>
      <c r="H14" s="26">
        <v>2</v>
      </c>
      <c r="I14" s="26">
        <v>6000</v>
      </c>
    </row>
    <row r="15" spans="1:12" ht="16.5" x14ac:dyDescent="0.35">
      <c r="G15" s="25" t="s">
        <v>14</v>
      </c>
      <c r="H15" s="26">
        <v>6</v>
      </c>
      <c r="I15" s="26">
        <v>12000</v>
      </c>
    </row>
    <row r="16" spans="1:12" ht="16.5" x14ac:dyDescent="0.35">
      <c r="G16" s="25" t="s">
        <v>15</v>
      </c>
      <c r="H16" s="26">
        <v>4</v>
      </c>
      <c r="I16" s="26">
        <v>9000</v>
      </c>
    </row>
    <row r="17" spans="7:9" ht="16.5" x14ac:dyDescent="0.35">
      <c r="G17" s="25" t="s">
        <v>16</v>
      </c>
      <c r="H17" s="26">
        <v>3</v>
      </c>
      <c r="I17" s="26">
        <v>7000</v>
      </c>
    </row>
    <row r="18" spans="7:9" ht="16.5" x14ac:dyDescent="0.35">
      <c r="G18" s="25" t="s">
        <v>17</v>
      </c>
      <c r="H18" s="26">
        <v>5</v>
      </c>
      <c r="I18" s="26">
        <v>10000</v>
      </c>
    </row>
    <row r="19" spans="7:9" ht="16.5" x14ac:dyDescent="0.35">
      <c r="G19" s="25" t="s">
        <v>18</v>
      </c>
      <c r="H19" s="26">
        <v>4</v>
      </c>
      <c r="I19" s="26">
        <v>8000</v>
      </c>
    </row>
    <row r="20" spans="7:9" ht="16.5" x14ac:dyDescent="0.35">
      <c r="G20" s="25" t="s">
        <v>19</v>
      </c>
      <c r="H20" s="26">
        <v>6</v>
      </c>
      <c r="I20" s="26">
        <v>11000</v>
      </c>
    </row>
    <row r="21" spans="7:9" ht="16.5" x14ac:dyDescent="0.35">
      <c r="G21" s="25" t="s">
        <v>20</v>
      </c>
      <c r="H21" s="26">
        <v>2</v>
      </c>
      <c r="I21" s="26">
        <v>5000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HorasEstudio (2)</vt:lpstr>
      <vt:lpstr>HorasEstudio (3)</vt:lpstr>
      <vt:lpstr>HorasEstudio</vt:lpstr>
      <vt:lpstr>HorasEstudioTrabajo</vt:lpstr>
      <vt:lpstr>Turismo</vt:lpstr>
      <vt:lpstr>TurismoTrabajo</vt:lpstr>
      <vt:lpstr>Reg Lineal SAM</vt:lpstr>
      <vt:lpstr>Correlación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Sergio Arturo Medina Castillo</cp:lastModifiedBy>
  <dcterms:created xsi:type="dcterms:W3CDTF">2015-06-05T18:19:34Z</dcterms:created>
  <dcterms:modified xsi:type="dcterms:W3CDTF">2024-10-08T01:10:52Z</dcterms:modified>
</cp:coreProperties>
</file>