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E:\"/>
    </mc:Choice>
  </mc:AlternateContent>
  <bookViews>
    <workbookView xWindow="0" yWindow="0" windowWidth="12288" windowHeight="7032"/>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<sst xmlns="http://schemas.openxmlformats.org/spreadsheetml/2006/main" count="218" uniqueCount="176">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</sst>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80">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0"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74281232"/>
        <c:axId val="374272216"/>
      </c:barChart>
      <c:catAx>
        <c:axId val="37428123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374272216"/>
        <c:crosses val="autoZero"/>
        <c:auto val="1"/>
        <c:lblAlgn val="ctr"/>
        <c:lblOffset val="100"/>
        <c:noMultiLvlLbl val="0"/>
      </c:catAx>
      <c:valAx>
        <c:axId val="3742722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742812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74272608"/>
        <c:axId val="374279272"/>
      </c:barChart>
      <c:catAx>
        <c:axId val="37427260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374279272"/>
        <c:crosses val="autoZero"/>
        <c:auto val="1"/>
        <c:lblAlgn val="ctr"/>
        <c:lblOffset val="100"/>
        <c:noMultiLvlLbl val="0"/>
      </c:catAx>
      <c:valAx>
        <c:axId val="3742792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742726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74281624"/>
        <c:axId val="374278096"/>
      </c:barChart>
      <c:catAx>
        <c:axId val="3742816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374278096"/>
        <c:crosses val="autoZero"/>
        <c:auto val="1"/>
        <c:lblAlgn val="ctr"/>
        <c:lblOffset val="100"/>
        <c:noMultiLvlLbl val="0"/>
      </c:catAx>
      <c:valAx>
        <c:axId val="3742780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742816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74273784"/>
        <c:axId val="374275744"/>
      </c:barChart>
      <c:catAx>
        <c:axId val="3742737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374275744"/>
        <c:crosses val="autoZero"/>
        <c:auto val="1"/>
        <c:lblAlgn val="ctr"/>
        <c:lblOffset val="100"/>
        <c:noMultiLvlLbl val="0"/>
      </c:catAx>
      <c:valAx>
        <c:axId val="3742757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742737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74274568"/>
        <c:axId val="374280840"/>
      </c:barChart>
      <c:catAx>
        <c:axId val="37427456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374280840"/>
        <c:crosses val="autoZero"/>
        <c:auto val="1"/>
        <c:lblAlgn val="ctr"/>
        <c:lblOffset val="100"/>
        <c:noMultiLvlLbl val="0"/>
      </c:catAx>
      <c:valAx>
        <c:axId val="3742808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742745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74275352"/>
        <c:axId val="374282016"/>
      </c:barChart>
      <c:catAx>
        <c:axId val="374275352"/>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374282016"/>
        <c:crosses val="autoZero"/>
        <c:auto val="1"/>
        <c:lblAlgn val="ctr"/>
        <c:lblOffset val="100"/>
        <c:noMultiLvlLbl val="0"/>
      </c:catAx>
      <c:valAx>
        <c:axId val="3742820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74275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74280448"/>
        <c:axId val="374269864"/>
      </c:barChart>
      <c:catAx>
        <c:axId val="37428044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374269864"/>
        <c:crosses val="autoZero"/>
        <c:auto val="1"/>
        <c:lblAlgn val="ctr"/>
        <c:lblOffset val="100"/>
        <c:noMultiLvlLbl val="0"/>
      </c:catAx>
      <c:valAx>
        <c:axId val="3742698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742804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74277704"/>
        <c:axId val="374274960"/>
      </c:barChart>
      <c:catAx>
        <c:axId val="37427770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374274960"/>
        <c:crosses val="autoZero"/>
        <c:auto val="1"/>
        <c:lblAlgn val="ctr"/>
        <c:lblOffset val="100"/>
        <c:noMultiLvlLbl val="0"/>
      </c:catAx>
      <c:valAx>
        <c:axId val="3742749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74277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374285544"/>
        <c:axId val="374284760"/>
      </c:barChart>
      <c:catAx>
        <c:axId val="374285544"/>
        <c:scaling>
          <c:orientation val="minMax"/>
        </c:scaling>
        <c:delete val="1"/>
        <c:axPos val="b"/>
        <c:numFmt formatCode="#,##0.00" sourceLinked="1"/>
        <c:majorTickMark val="out"/>
        <c:minorTickMark val="none"/>
        <c:tickLblPos val="none"/>
        <c:crossAx val="374284760"/>
        <c:crosses val="autoZero"/>
        <c:auto val="1"/>
        <c:lblAlgn val="ctr"/>
        <c:lblOffset val="100"/>
        <c:noMultiLvlLbl val="0"/>
      </c:catAx>
      <c:valAx>
        <c:axId val="374284760"/>
        <c:scaling>
          <c:orientation val="minMax"/>
        </c:scaling>
        <c:delete val="1"/>
        <c:axPos val="l"/>
        <c:numFmt formatCode="General" sourceLinked="1"/>
        <c:majorTickMark val="out"/>
        <c:minorTickMark val="none"/>
        <c:tickLblPos val="none"/>
        <c:crossAx val="374285544"/>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3" totalsRowShown="0" headerRowDxfId="95" dataDxfId="94">
  <autoFilter ref="A2:N3"/>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3" totalsRowShown="0" headerRowDxfId="79" dataDxfId="78">
  <autoFilter ref="A2:AC3"/>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6" totalsRowShown="0" headerRowDxfId="1">
  <autoFilter ref="J1:K6"/>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3"/>
  <sheetViews>
    <sheetView tabSelected="1" workbookViewId="0">
      <pane xSplit="2" ySplit="2" topLeftCell="C3" activePane="bottomRight" state="frozen"/>
      <selection pane="topRight" activeCell="C1" sqref="C1"/>
      <selection pane="bottomLeft" activeCell="A3" sqref="A3"/>
      <selection pane="bottomRight" activeCell="A3" sqref="A3"/>
    </sheetView>
  </sheetViews>
  <sheetFormatPr defaultRowHeight="14.4" x14ac:dyDescent="0.3"/>
  <cols>
    <col min="1" max="2" width="10.44140625" style="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s>
  <sheetData>
    <row r="1" spans="1:14" x14ac:dyDescent="0.3">
      <c r="C1" s="18" t="s">
        <v>40</v>
      </c>
      <c r="D1" s="19"/>
      <c r="E1" s="19"/>
      <c r="F1" s="19"/>
      <c r="G1" s="18"/>
      <c r="H1" s="16" t="s">
        <v>44</v>
      </c>
      <c r="I1" s="66"/>
      <c r="J1" s="66"/>
      <c r="K1" s="35" t="s">
        <v>43</v>
      </c>
      <c r="L1" s="20" t="s">
        <v>41</v>
      </c>
      <c r="M1" s="20"/>
      <c r="N1" s="17" t="s">
        <v>42</v>
      </c>
    </row>
    <row r="2" spans="1:14" ht="30" customHeight="1" x14ac:dyDescent="0.3">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row>
    <row r="3" spans="1:14" ht="15" customHeight="1" x14ac:dyDescent="0.3">
      <c r="A3" s="50"/>
      <c r="B3" s="50"/>
      <c r="C3" s="54"/>
      <c r="D3" s="55"/>
      <c r="E3" s="67"/>
      <c r="F3" s="56"/>
      <c r="G3" s="54"/>
      <c r="H3" s="58"/>
      <c r="I3" s="57"/>
      <c r="J3" s="57"/>
      <c r="K3" s="69"/>
      <c r="L3" s="63"/>
      <c r="M3" s="63"/>
      <c r="N3" s="64"/>
    </row>
    <row r="4" spans="1:14" ht="15" customHeight="1" x14ac:dyDescent="0.3"/>
    <row r="23" spans="13:13" x14ac:dyDescent="0.3">
      <c r="M23" s="7"/>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
    <dataValidation allowBlank="1" showErrorMessage="1" sqref="N2:N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
    <dataValidation allowBlank="1" showInputMessage="1" promptTitle="Edge Color" prompt="To select an optional edge color, right-click and select Select Color on the right-click menu." sqref="C3"/>
    <dataValidation allowBlank="1" showInputMessage="1" errorTitle="Invalid Edge Width" error="The optional edge width must be a whole number between 1 and 10." promptTitle="Edge Width" prompt="Enter an optional edge width between 1 and 10." sqref="D3"/>
    <dataValidation allowBlank="1" showInputMessage="1" errorTitle="Invalid Edge Opacity" error="The optional edge opacity must be a whole number between 0 and 10." promptTitle="Edge Opacity" prompt="Enter an optional edge opacity between 0 (transparent) and 100 (opaque)." sqref="F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
      <formula1>ValidEdgeVisibilities</formula1>
    </dataValidation>
    <dataValidation allowBlank="1" showInputMessage="1" showErrorMessage="1" promptTitle="Vertex 1 Name" prompt="Enter the name of the edge's first vertex." sqref="A3"/>
    <dataValidation allowBlank="1" showInputMessage="1" showErrorMessage="1" promptTitle="Vertex 2 Name" prompt="Enter the name of the edge's second vertex." sqref="B3"/>
    <dataValidation allowBlank="1" showInputMessage="1" showErrorMessage="1" errorTitle="Invalid Edge Visibility" error="You have entered an unrecognized edge visibility.  Try selecting from the drop-down list instead." promptTitle="Edge Label" prompt="Enter an optional edge label." sqref="H3"/>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3"/>
      <c r="AF2"/>
      <c r="AG2"/>
      <c r="AH2"/>
    </row>
    <row r="3" spans="1:34" ht="15" customHeight="1" x14ac:dyDescent="0.3">
      <c r="A3" s="50"/>
      <c r="B3" s="54"/>
      <c r="C3" s="54"/>
      <c r="D3" s="55"/>
      <c r="E3" s="56"/>
      <c r="F3" s="54"/>
      <c r="G3" s="54"/>
      <c r="H3" s="58"/>
      <c r="I3" s="57"/>
      <c r="J3" s="57"/>
      <c r="K3" s="58"/>
      <c r="L3" s="60"/>
      <c r="M3" s="61"/>
      <c r="N3" s="61"/>
      <c r="O3" s="59"/>
      <c r="P3" s="62"/>
      <c r="Q3" s="62"/>
      <c r="R3" s="51"/>
      <c r="S3" s="51"/>
      <c r="T3" s="51"/>
      <c r="U3" s="51"/>
      <c r="V3" s="52"/>
      <c r="W3" s="52"/>
      <c r="X3" s="53"/>
      <c r="Y3" s="52"/>
      <c r="Z3" s="52"/>
      <c r="AA3" s="63"/>
      <c r="AB3" s="63"/>
      <c r="AC3" s="64"/>
      <c r="AD3" s="3"/>
      <c r="AF3"/>
      <c r="AG3"/>
      <c r="AH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
    <dataValidation allowBlank="1" showInputMessage="1" errorTitle="Invalid Vertex Image Key" promptTitle="Vertex Tooltip" prompt="Enter optional text that will pop up when the mouse is hovered over the vertex." sqref="K3"/>
    <dataValidation allowBlank="1" errorTitle="Invalid Vertex Visibility" error="You have entered an unrecognized vertex visibility.  Try selecting from the drop-down list instead." promptTitle="Vertex ID" prompt="This is a unique ID that gets filled in automatically.  Do not edit this column." sqref="AB3"/>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
    <dataValidation allowBlank="1" showInputMessage="1" promptTitle="Vertex Label Fill Color" prompt="To select an optional fill color for the Label shape, right-click and select Select Color on the right-click menu." sqref="I3"/>
    <dataValidation allowBlank="1" showInputMessage="1" errorTitle="Invalid Vertex Image Key" promptTitle="Vertex Image File" prompt="Enter the path to an image file.  Hover over the column header for examples." sqref="F3"/>
    <dataValidation allowBlank="1" showInputMessage="1" promptTitle="Vertex Color" prompt="To select an optional vertex color, right-click and select Select Color on the right-click menu." sqref="B3"/>
    <dataValidation allowBlank="1" showInputMessage="1" errorTitle="Invalid Vertex Opacity" error="The optional vertex opacity must be a whole number between 0 and 10." promptTitle="Vertex Opacity" prompt="Enter an optional vertex opacity between 0 (transparent) and 100 (opaque)." sqref="E3"/>
    <dataValidation type="list" allowBlank="1" showInputMessage="1" showErrorMessage="1" errorTitle="Invalid Vertex Shape" error="You have entered an invalid vertex shape.  Try selecting from the drop-down list instead." promptTitle="Vertex Shape" prompt="Select an optional vertex shape." sqref="C3">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
      <formula1>ValidVertexLabelPositions</formula1>
    </dataValidation>
    <dataValidation allowBlank="1" showInputMessage="1" showErrorMessage="1" promptTitle="Vertex Name" prompt="Enter the name of the vertex." sqref="A3"/>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50</v>
      </c>
    </row>
    <row r="2" spans="1:1" ht="15" customHeight="1" x14ac:dyDescent="0.3"/>
    <row r="3" spans="1:1" ht="15" customHeight="1" x14ac:dyDescent="0.3">
      <c r="A3" s="32" t="s">
        <v>51</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70" t="s">
        <v>40</v>
      </c>
      <c r="C1" s="71"/>
      <c r="D1" s="71"/>
      <c r="E1" s="72"/>
      <c r="F1" s="68" t="s">
        <v>44</v>
      </c>
      <c r="G1" s="73" t="s">
        <v>45</v>
      </c>
      <c r="H1" s="74"/>
      <c r="I1" s="75" t="s">
        <v>41</v>
      </c>
      <c r="J1" s="76"/>
      <c r="K1" s="77" t="s">
        <v>43</v>
      </c>
      <c r="L1" s="78"/>
      <c r="M1" s="78"/>
      <c r="N1" s="78"/>
      <c r="O1" s="78"/>
      <c r="P1" s="78"/>
      <c r="Q1" s="78"/>
      <c r="R1" s="78"/>
      <c r="S1" s="78"/>
      <c r="T1" s="78"/>
      <c r="U1" s="78"/>
      <c r="V1" s="78"/>
      <c r="W1" s="78"/>
      <c r="X1" s="78"/>
    </row>
    <row r="2" spans="1:24" s="13" customFormat="1" ht="30" customHeight="1" x14ac:dyDescent="0.3">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3">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145</v>
      </c>
      <c r="B1" s="1" t="s">
        <v>5</v>
      </c>
      <c r="C1" s="1" t="s">
        <v>148</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125</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126</v>
      </c>
      <c r="X3" t="s">
        <v>86</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
      <c r="A29" t="s">
        <v>164</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
      <c r="A46" s="35" t="s">
        <v>85</v>
      </c>
      <c r="B46" s="49" t="str">
        <f>IFERROR(MEDIAN(Vertices[Degree]),NoMetricMessage)</f>
        <v>Not Available</v>
      </c>
    </row>
    <row r="57" spans="1:2" x14ac:dyDescent="0.3">
      <c r="A57" s="35" t="s">
        <v>89</v>
      </c>
      <c r="B57" s="48" t="str">
        <f>IF(COUNT(Vertices[In-Degree])&gt;0, F2, NoMetricMessage)</f>
        <v>Not Available</v>
      </c>
    </row>
    <row r="58" spans="1:2" x14ac:dyDescent="0.3">
      <c r="A58" s="35" t="s">
        <v>90</v>
      </c>
      <c r="B58" s="48" t="str">
        <f>IF(COUNT(Vertices[In-Degree])&gt;0, F45, NoMetricMessage)</f>
        <v>Not Available</v>
      </c>
    </row>
    <row r="59" spans="1:2" x14ac:dyDescent="0.3">
      <c r="A59" s="35" t="s">
        <v>91</v>
      </c>
      <c r="B59" s="49" t="str">
        <f>IFERROR(AVERAGE(Vertices[In-Degree]),NoMetricMessage)</f>
        <v>Not Available</v>
      </c>
    </row>
    <row r="60" spans="1:2" x14ac:dyDescent="0.3">
      <c r="A60" s="35" t="s">
        <v>92</v>
      </c>
      <c r="B60" s="49" t="str">
        <f>IFERROR(MEDIAN(Vertices[In-Degree]),NoMetricMessage)</f>
        <v>Not Available</v>
      </c>
    </row>
    <row r="71" spans="1:2" x14ac:dyDescent="0.3">
      <c r="A71" s="35" t="s">
        <v>95</v>
      </c>
      <c r="B71" s="48" t="str">
        <f>IF(COUNT(Vertices[Out-Degree])&gt;0, H2, NoMetricMessage)</f>
        <v>Not Available</v>
      </c>
    </row>
    <row r="72" spans="1:2" x14ac:dyDescent="0.3">
      <c r="A72" s="35" t="s">
        <v>96</v>
      </c>
      <c r="B72" s="48" t="str">
        <f>IF(COUNT(Vertices[Out-Degree])&gt;0, H45, NoMetricMessage)</f>
        <v>Not Available</v>
      </c>
    </row>
    <row r="73" spans="1:2" x14ac:dyDescent="0.3">
      <c r="A73" s="35" t="s">
        <v>97</v>
      </c>
      <c r="B73" s="49" t="str">
        <f>IFERROR(AVERAGE(Vertices[Out-Degree]),NoMetricMessage)</f>
        <v>Not Available</v>
      </c>
    </row>
    <row r="74" spans="1:2" x14ac:dyDescent="0.3">
      <c r="A74" s="35" t="s">
        <v>98</v>
      </c>
      <c r="B74" s="49" t="str">
        <f>IFERROR(MEDIAN(Vertices[Out-Degree]),NoMetricMessage)</f>
        <v>Not Available</v>
      </c>
    </row>
    <row r="85" spans="1:2" x14ac:dyDescent="0.3">
      <c r="A85" s="35" t="s">
        <v>101</v>
      </c>
      <c r="B85" s="49" t="str">
        <f>IF(COUNT(Vertices[Betweenness Centrality])&gt;0, J2, NoMetricMessage)</f>
        <v>Not Available</v>
      </c>
    </row>
    <row r="86" spans="1:2" x14ac:dyDescent="0.3">
      <c r="A86" s="35" t="s">
        <v>102</v>
      </c>
      <c r="B86" s="49" t="str">
        <f>IF(COUNT(Vertices[Betweenness Centrality])&gt;0, J45, NoMetricMessage)</f>
        <v>Not Available</v>
      </c>
    </row>
    <row r="87" spans="1:2" x14ac:dyDescent="0.3">
      <c r="A87" s="35" t="s">
        <v>103</v>
      </c>
      <c r="B87" s="49" t="str">
        <f>IFERROR(AVERAGE(Vertices[Betweenness Centrality]),NoMetricMessage)</f>
        <v>Not Available</v>
      </c>
    </row>
    <row r="88" spans="1:2" x14ac:dyDescent="0.3">
      <c r="A88" s="35" t="s">
        <v>104</v>
      </c>
      <c r="B88" s="49" t="str">
        <f>IFERROR(MEDIAN(Vertices[Betweenness Centrality]),NoMetricMessage)</f>
        <v>Not Available</v>
      </c>
    </row>
    <row r="99" spans="1:2" x14ac:dyDescent="0.3">
      <c r="A99" s="35" t="s">
        <v>107</v>
      </c>
      <c r="B99" s="49" t="str">
        <f>IF(COUNT(Vertices[Closeness Centrality])&gt;0, L2, NoMetricMessage)</f>
        <v>Not Available</v>
      </c>
    </row>
    <row r="100" spans="1:2" x14ac:dyDescent="0.3">
      <c r="A100" s="35" t="s">
        <v>108</v>
      </c>
      <c r="B100" s="49" t="str">
        <f>IF(COUNT(Vertices[Closeness Centrality])&gt;0, L45, NoMetricMessage)</f>
        <v>Not Available</v>
      </c>
    </row>
    <row r="101" spans="1:2" x14ac:dyDescent="0.3">
      <c r="A101" s="35" t="s">
        <v>109</v>
      </c>
      <c r="B101" s="49" t="str">
        <f>IFERROR(AVERAGE(Vertices[Closeness Centrality]),NoMetricMessage)</f>
        <v>Not Available</v>
      </c>
    </row>
    <row r="102" spans="1:2" x14ac:dyDescent="0.3">
      <c r="A102" s="35" t="s">
        <v>110</v>
      </c>
      <c r="B102" s="49" t="str">
        <f>IFERROR(MEDIAN(Vertices[Closeness Centrality]),NoMetricMessage)</f>
        <v>Not Available</v>
      </c>
    </row>
    <row r="113" spans="1:2" x14ac:dyDescent="0.3">
      <c r="A113" s="35" t="s">
        <v>113</v>
      </c>
      <c r="B113" s="49" t="str">
        <f>IF(COUNT(Vertices[Eigenvector Centrality])&gt;0, N2, NoMetricMessage)</f>
        <v>Not Available</v>
      </c>
    </row>
    <row r="114" spans="1:2" x14ac:dyDescent="0.3">
      <c r="A114" s="35" t="s">
        <v>114</v>
      </c>
      <c r="B114" s="49" t="str">
        <f>IF(COUNT(Vertices[Eigenvector Centrality])&gt;0, N45, NoMetricMessage)</f>
        <v>Not Available</v>
      </c>
    </row>
    <row r="115" spans="1:2" x14ac:dyDescent="0.3">
      <c r="A115" s="35" t="s">
        <v>115</v>
      </c>
      <c r="B115" s="49" t="str">
        <f>IFERROR(AVERAGE(Vertices[Eigenvector Centrality]),NoMetricMessage)</f>
        <v>Not Available</v>
      </c>
    </row>
    <row r="116" spans="1:2" x14ac:dyDescent="0.3">
      <c r="A116" s="35" t="s">
        <v>116</v>
      </c>
      <c r="B116" s="49" t="str">
        <f>IFERROR(MEDIAN(Vertices[Eigenvector Centrality]),NoMetricMessage)</f>
        <v>Not Available</v>
      </c>
    </row>
    <row r="127" spans="1:2" x14ac:dyDescent="0.3">
      <c r="A127" s="35" t="s">
        <v>141</v>
      </c>
      <c r="B127" s="49" t="str">
        <f>IF(COUNT(Vertices[PageRank])&gt;0, P2, NoMetricMessage)</f>
        <v>Not Available</v>
      </c>
    </row>
    <row r="128" spans="1:2" x14ac:dyDescent="0.3">
      <c r="A128" s="35" t="s">
        <v>142</v>
      </c>
      <c r="B128" s="49" t="str">
        <f>IF(COUNT(Vertices[PageRank])&gt;0, P45, NoMetricMessage)</f>
        <v>Not Available</v>
      </c>
    </row>
    <row r="129" spans="1:2" x14ac:dyDescent="0.3">
      <c r="A129" s="35" t="s">
        <v>143</v>
      </c>
      <c r="B129" s="49" t="str">
        <f>IFERROR(AVERAGE(Vertices[PageRank]),NoMetricMessage)</f>
        <v>Not Available</v>
      </c>
    </row>
    <row r="130" spans="1:2" x14ac:dyDescent="0.3">
      <c r="A130" s="35" t="s">
        <v>144</v>
      </c>
      <c r="B130" s="49" t="str">
        <f>IFERROR(MEDIAN(Vertices[PageRank]),NoMetricMessage)</f>
        <v>Not Available</v>
      </c>
    </row>
    <row r="141" spans="1:2" x14ac:dyDescent="0.3">
      <c r="A141" s="35" t="s">
        <v>119</v>
      </c>
      <c r="B141" s="49" t="str">
        <f>IF(COUNT(Vertices[Clustering Coefficient])&gt;0, R2, NoMetricMessage)</f>
        <v>Not Available</v>
      </c>
    </row>
    <row r="142" spans="1:2" x14ac:dyDescent="0.3">
      <c r="A142" s="35" t="s">
        <v>120</v>
      </c>
      <c r="B142" s="49" t="str">
        <f>IF(COUNT(Vertices[Clustering Coefficient])&gt;0, R45, NoMetricMessage)</f>
        <v>Not Available</v>
      </c>
    </row>
    <row r="143" spans="1:2" x14ac:dyDescent="0.3">
      <c r="A143" s="35" t="s">
        <v>121</v>
      </c>
      <c r="B143" s="49" t="str">
        <f>IFERROR(AVERAGE(Vertices[Clustering Coefficient]),NoMetricMessage)</f>
        <v>Not Available</v>
      </c>
    </row>
    <row r="144" spans="1:2" x14ac:dyDescent="0.3">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3">
      <c r="A2" s="1" t="s">
        <v>52</v>
      </c>
      <c r="B2" s="1" t="s">
        <v>133</v>
      </c>
      <c r="C2" t="s">
        <v>55</v>
      </c>
      <c r="D2" t="s">
        <v>56</v>
      </c>
      <c r="E2" t="s">
        <v>56</v>
      </c>
      <c r="F2" s="1" t="s">
        <v>52</v>
      </c>
      <c r="G2" t="s">
        <v>66</v>
      </c>
      <c r="H2" t="s">
        <v>160</v>
      </c>
      <c r="J2" t="s">
        <v>19</v>
      </c>
      <c r="K2">
        <v>108</v>
      </c>
    </row>
    <row r="3" spans="1:18" x14ac:dyDescent="0.3">
      <c r="A3" s="1" t="s">
        <v>53</v>
      </c>
      <c r="B3" s="1" t="s">
        <v>134</v>
      </c>
      <c r="C3" t="s">
        <v>53</v>
      </c>
      <c r="D3" t="s">
        <v>57</v>
      </c>
      <c r="E3" t="s">
        <v>57</v>
      </c>
      <c r="F3" s="1" t="s">
        <v>53</v>
      </c>
      <c r="G3" t="s">
        <v>67</v>
      </c>
      <c r="H3" t="s">
        <v>69</v>
      </c>
      <c r="J3" t="s">
        <v>30</v>
      </c>
      <c r="K3" t="s">
        <v>31</v>
      </c>
    </row>
    <row r="4" spans="1:18" x14ac:dyDescent="0.3">
      <c r="A4" s="1" t="s">
        <v>54</v>
      </c>
      <c r="B4" s="1" t="s">
        <v>135</v>
      </c>
      <c r="C4" t="s">
        <v>54</v>
      </c>
      <c r="D4" t="s">
        <v>58</v>
      </c>
      <c r="E4" t="s">
        <v>58</v>
      </c>
      <c r="F4" s="1" t="s">
        <v>54</v>
      </c>
      <c r="G4">
        <v>0</v>
      </c>
      <c r="H4" t="s">
        <v>70</v>
      </c>
      <c r="J4" s="12" t="s">
        <v>79</v>
      </c>
      <c r="K4" s="12"/>
    </row>
    <row r="5" spans="1:18" ht="409.6" x14ac:dyDescent="0.3">
      <c r="A5">
        <v>1</v>
      </c>
      <c r="B5" s="1" t="s">
        <v>136</v>
      </c>
      <c r="C5" t="s">
        <v>52</v>
      </c>
      <c r="D5" t="s">
        <v>59</v>
      </c>
      <c r="E5" t="s">
        <v>59</v>
      </c>
      <c r="F5">
        <v>1</v>
      </c>
      <c r="G5">
        <v>1</v>
      </c>
      <c r="H5" t="s">
        <v>71</v>
      </c>
      <c r="J5" t="s">
        <v>173</v>
      </c>
      <c r="K5" s="13" t="s">
        <v>175</v>
      </c>
    </row>
    <row r="6" spans="1:18" x14ac:dyDescent="0.3">
      <c r="A6">
        <v>0</v>
      </c>
      <c r="B6" s="1" t="s">
        <v>137</v>
      </c>
      <c r="C6">
        <v>1</v>
      </c>
      <c r="D6" t="s">
        <v>60</v>
      </c>
      <c r="E6" t="s">
        <v>60</v>
      </c>
      <c r="F6">
        <v>0</v>
      </c>
      <c r="H6" t="s">
        <v>72</v>
      </c>
      <c r="J6" t="s">
        <v>174</v>
      </c>
      <c r="K6">
        <v>1</v>
      </c>
      <c r="R6" t="s">
        <v>130</v>
      </c>
    </row>
    <row r="7" spans="1:18" x14ac:dyDescent="0.3">
      <c r="A7">
        <v>2</v>
      </c>
      <c r="B7">
        <v>1</v>
      </c>
      <c r="C7">
        <v>0</v>
      </c>
      <c r="D7" t="s">
        <v>61</v>
      </c>
      <c r="E7" t="s">
        <v>61</v>
      </c>
      <c r="F7">
        <v>2</v>
      </c>
      <c r="H7" t="s">
        <v>73</v>
      </c>
    </row>
    <row r="8" spans="1:18" x14ac:dyDescent="0.3">
      <c r="A8"/>
      <c r="B8">
        <v>2</v>
      </c>
      <c r="C8">
        <v>2</v>
      </c>
      <c r="D8" t="s">
        <v>62</v>
      </c>
      <c r="E8" t="s">
        <v>62</v>
      </c>
      <c r="H8" t="s">
        <v>74</v>
      </c>
    </row>
    <row r="9" spans="1:18" x14ac:dyDescent="0.3">
      <c r="A9"/>
      <c r="B9">
        <v>3</v>
      </c>
      <c r="C9">
        <v>4</v>
      </c>
      <c r="D9" t="s">
        <v>63</v>
      </c>
      <c r="E9" t="s">
        <v>63</v>
      </c>
      <c r="H9" t="s">
        <v>75</v>
      </c>
    </row>
    <row r="10" spans="1:18" x14ac:dyDescent="0.3">
      <c r="A10"/>
      <c r="B10">
        <v>4</v>
      </c>
      <c r="D10" t="s">
        <v>64</v>
      </c>
      <c r="E10" t="s">
        <v>64</v>
      </c>
      <c r="H10" t="s">
        <v>76</v>
      </c>
    </row>
    <row r="11" spans="1:18" x14ac:dyDescent="0.3">
      <c r="A11"/>
      <c r="B11">
        <v>5</v>
      </c>
      <c r="D11" t="s">
        <v>47</v>
      </c>
      <c r="E11">
        <v>1</v>
      </c>
      <c r="H11" t="s">
        <v>77</v>
      </c>
    </row>
    <row r="12" spans="1:18" x14ac:dyDescent="0.3">
      <c r="A12"/>
      <c r="B12"/>
      <c r="D12" t="s">
        <v>65</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70DDFE4B-81E6-407D-9404-F789BF1E9B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Flor</dc:creator>
  <cp:lastModifiedBy>Nick Flor</cp:lastModifiedBy>
  <dcterms:created xsi:type="dcterms:W3CDTF">2008-01-30T00:41:58Z</dcterms:created>
  <dcterms:modified xsi:type="dcterms:W3CDTF">2016-10-24T06:29:36Z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