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n/Documents/profgarrett/jsgames/static/vislit/"/>
    </mc:Choice>
  </mc:AlternateContent>
  <xr:revisionPtr revIDLastSave="0" documentId="13_ncr:1_{3EC4F422-D7F2-6C48-AB75-D608260ABC20}" xr6:coauthVersionLast="45" xr6:coauthVersionMax="45" xr10:uidLastSave="{00000000-0000-0000-0000-000000000000}"/>
  <bookViews>
    <workbookView xWindow="33960" yWindow="-7340" windowWidth="31660" windowHeight="22720" activeTab="2" xr2:uid="{417975DE-6028-7E48-879F-4CE1EEC64146}"/>
  </bookViews>
  <sheets>
    <sheet name="Bar" sheetId="1" r:id="rId1"/>
    <sheet name="StackedBar" sheetId="6" r:id="rId2"/>
    <sheet name="Line" sheetId="2" r:id="rId3"/>
    <sheet name="pie" sheetId="3" r:id="rId4"/>
    <sheet name="Waterfall" sheetId="7" r:id="rId5"/>
    <sheet name="Combo" sheetId="8" r:id="rId6"/>
    <sheet name="Scatter" sheetId="9" r:id="rId7"/>
  </sheets>
  <definedNames>
    <definedName name="_xlchart.v1.0" hidden="1">Waterfall!$B$2:$I$2</definedName>
    <definedName name="_xlchart.v1.1" hidden="1">Waterfall!$B$2:$H$2</definedName>
    <definedName name="_xlchart.v1.2" hidden="1">Waterfall!$B$4:$H$4</definedName>
    <definedName name="_xlchart.v1.3" hidden="1">Waterfall!$B$3:$H$3</definedName>
    <definedName name="_xlchart.v1.4" hidden="1">Waterfall!$B$5:$H$5</definedName>
    <definedName name="mod">Scatter!$B$1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5" i="2"/>
  <c r="S7" i="2"/>
  <c r="S9" i="2"/>
  <c r="S11" i="2"/>
  <c r="S13" i="2"/>
  <c r="S15" i="2"/>
  <c r="S17" i="2"/>
  <c r="S19" i="2"/>
  <c r="S21" i="2"/>
  <c r="S23" i="2"/>
  <c r="S25" i="2"/>
  <c r="A21" i="2"/>
  <c r="B21" i="2"/>
  <c r="D21" i="2"/>
  <c r="G21" i="2" s="1"/>
  <c r="F21" i="2"/>
  <c r="J21" i="2"/>
  <c r="K21" i="2"/>
  <c r="A22" i="2"/>
  <c r="B22" i="2"/>
  <c r="D22" i="2"/>
  <c r="G22" i="2" s="1"/>
  <c r="F22" i="2"/>
  <c r="I22" i="2"/>
  <c r="A23" i="2"/>
  <c r="B23" i="2"/>
  <c r="D23" i="2"/>
  <c r="G23" i="2" s="1"/>
  <c r="F23" i="2"/>
  <c r="A24" i="2"/>
  <c r="B24" i="2"/>
  <c r="L24" i="2" s="1"/>
  <c r="P24" i="2" s="1"/>
  <c r="Q24" i="2" s="1"/>
  <c r="D24" i="2"/>
  <c r="G24" i="2" s="1"/>
  <c r="F24" i="2"/>
  <c r="A25" i="2"/>
  <c r="B25" i="2"/>
  <c r="D25" i="2"/>
  <c r="G25" i="2" s="1"/>
  <c r="F25" i="2"/>
  <c r="I25" i="2"/>
  <c r="J25" i="2"/>
  <c r="K25" i="2"/>
  <c r="A12" i="2"/>
  <c r="B12" i="2"/>
  <c r="L12" i="2" s="1"/>
  <c r="D12" i="2"/>
  <c r="I12" i="2" s="1"/>
  <c r="F12" i="2"/>
  <c r="G12" i="2"/>
  <c r="A13" i="2"/>
  <c r="B13" i="2"/>
  <c r="D13" i="2"/>
  <c r="K13" i="2" s="1"/>
  <c r="F13" i="2"/>
  <c r="A14" i="2"/>
  <c r="B14" i="2"/>
  <c r="D14" i="2"/>
  <c r="G14" i="2" s="1"/>
  <c r="F14" i="2"/>
  <c r="A15" i="2"/>
  <c r="B15" i="2"/>
  <c r="D15" i="2"/>
  <c r="G15" i="2" s="1"/>
  <c r="F15" i="2"/>
  <c r="A16" i="2"/>
  <c r="B16" i="2"/>
  <c r="L16" i="2" s="1"/>
  <c r="L17" i="2" s="1"/>
  <c r="D16" i="2"/>
  <c r="F16" i="2"/>
  <c r="A17" i="2"/>
  <c r="B17" i="2"/>
  <c r="D17" i="2"/>
  <c r="G17" i="2" s="1"/>
  <c r="F17" i="2"/>
  <c r="A18" i="2"/>
  <c r="B18" i="2"/>
  <c r="D18" i="2"/>
  <c r="H18" i="2" s="1"/>
  <c r="F18" i="2"/>
  <c r="A19" i="2"/>
  <c r="B19" i="2"/>
  <c r="D19" i="2"/>
  <c r="J19" i="2" s="1"/>
  <c r="F19" i="2"/>
  <c r="A20" i="2"/>
  <c r="B20" i="2"/>
  <c r="L20" i="2" s="1"/>
  <c r="L21" i="2" s="1"/>
  <c r="P21" i="2" s="1"/>
  <c r="Q21" i="2" s="1"/>
  <c r="D20" i="2"/>
  <c r="G20" i="2" s="1"/>
  <c r="F20" i="2"/>
  <c r="L14" i="2" l="1"/>
  <c r="L15" i="2" s="1"/>
  <c r="K23" i="2"/>
  <c r="L18" i="2"/>
  <c r="L19" i="2" s="1"/>
  <c r="L22" i="2"/>
  <c r="P22" i="2" s="1"/>
  <c r="Q22" i="2" s="1"/>
  <c r="I23" i="2"/>
  <c r="L13" i="2"/>
  <c r="J13" i="2"/>
  <c r="I13" i="2"/>
  <c r="K24" i="2"/>
  <c r="H13" i="2"/>
  <c r="I24" i="2"/>
  <c r="K22" i="2"/>
  <c r="G18" i="2"/>
  <c r="I15" i="2"/>
  <c r="J22" i="2"/>
  <c r="J23" i="2"/>
  <c r="K15" i="2"/>
  <c r="J24" i="2"/>
  <c r="L23" i="2"/>
  <c r="P23" i="2" s="1"/>
  <c r="Q23" i="2" s="1"/>
  <c r="L25" i="2"/>
  <c r="P25" i="2" s="1"/>
  <c r="Q25" i="2" s="1"/>
  <c r="P16" i="2"/>
  <c r="Q16" i="2" s="1"/>
  <c r="P20" i="2"/>
  <c r="Q20" i="2" s="1"/>
  <c r="S20" i="2"/>
  <c r="I21" i="2"/>
  <c r="H25" i="2"/>
  <c r="H24" i="2"/>
  <c r="H23" i="2"/>
  <c r="H22" i="2"/>
  <c r="H21" i="2"/>
  <c r="H15" i="2"/>
  <c r="G13" i="2"/>
  <c r="H12" i="2"/>
  <c r="I19" i="2"/>
  <c r="H19" i="2"/>
  <c r="G19" i="2"/>
  <c r="K20" i="2"/>
  <c r="K16" i="2"/>
  <c r="I20" i="2"/>
  <c r="J16" i="2"/>
  <c r="J20" i="2"/>
  <c r="H20" i="2"/>
  <c r="H16" i="2"/>
  <c r="I16" i="2"/>
  <c r="G16" i="2"/>
  <c r="K14" i="2"/>
  <c r="J14" i="2"/>
  <c r="I14" i="2"/>
  <c r="H14" i="2"/>
  <c r="J15" i="2"/>
  <c r="K17" i="2"/>
  <c r="J17" i="2"/>
  <c r="I17" i="2"/>
  <c r="H17" i="2"/>
  <c r="K12" i="2"/>
  <c r="K18" i="2"/>
  <c r="J18" i="2"/>
  <c r="K19" i="2"/>
  <c r="I18" i="2"/>
  <c r="J12" i="2"/>
  <c r="D86" i="1"/>
  <c r="D85" i="1"/>
  <c r="C56" i="1"/>
  <c r="H56" i="1"/>
  <c r="Q56" i="1"/>
  <c r="C57" i="1"/>
  <c r="Q57" i="1" s="1"/>
  <c r="H57" i="1"/>
  <c r="I57" i="1" s="1"/>
  <c r="N57" i="1" s="1"/>
  <c r="P57" i="1" s="1"/>
  <c r="H35" i="1"/>
  <c r="H36" i="1"/>
  <c r="H37" i="1"/>
  <c r="H38" i="1"/>
  <c r="H39" i="1"/>
  <c r="H40" i="1"/>
  <c r="H41" i="1"/>
  <c r="H42" i="1"/>
  <c r="H43" i="1"/>
  <c r="H44" i="1"/>
  <c r="I44" i="1" s="1"/>
  <c r="N44" i="1" s="1"/>
  <c r="P44" i="1" s="1"/>
  <c r="H45" i="1"/>
  <c r="I45" i="1" s="1"/>
  <c r="N45" i="1" s="1"/>
  <c r="P45" i="1" s="1"/>
  <c r="H46" i="1"/>
  <c r="I46" i="1" s="1"/>
  <c r="N46" i="1" s="1"/>
  <c r="P46" i="1" s="1"/>
  <c r="H47" i="1"/>
  <c r="H48" i="1"/>
  <c r="I48" i="1" s="1"/>
  <c r="N48" i="1" s="1"/>
  <c r="P48" i="1" s="1"/>
  <c r="H49" i="1"/>
  <c r="I49" i="1" s="1"/>
  <c r="N49" i="1" s="1"/>
  <c r="P49" i="1" s="1"/>
  <c r="H50" i="1"/>
  <c r="I50" i="1" s="1"/>
  <c r="N50" i="1" s="1"/>
  <c r="P50" i="1" s="1"/>
  <c r="H51" i="1"/>
  <c r="I51" i="1" s="1"/>
  <c r="N51" i="1" s="1"/>
  <c r="P51" i="1" s="1"/>
  <c r="H52" i="1"/>
  <c r="I52" i="1" s="1"/>
  <c r="N52" i="1" s="1"/>
  <c r="P52" i="1" s="1"/>
  <c r="H53" i="1"/>
  <c r="I53" i="1" s="1"/>
  <c r="N53" i="1" s="1"/>
  <c r="P53" i="1" s="1"/>
  <c r="H54" i="1"/>
  <c r="H55" i="1"/>
  <c r="H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4" i="1"/>
  <c r="C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35" i="1"/>
  <c r="P15" i="2" l="1"/>
  <c r="Q15" i="2" s="1"/>
  <c r="S14" i="2"/>
  <c r="M22" i="2"/>
  <c r="M23" i="2"/>
  <c r="M24" i="2"/>
  <c r="M25" i="2"/>
  <c r="S22" i="2"/>
  <c r="S24" i="2"/>
  <c r="P19" i="2"/>
  <c r="Q19" i="2" s="1"/>
  <c r="S18" i="2"/>
  <c r="P13" i="2"/>
  <c r="Q13" i="2" s="1"/>
  <c r="S12" i="2"/>
  <c r="P17" i="2"/>
  <c r="Q17" i="2" s="1"/>
  <c r="S16" i="2"/>
  <c r="P18" i="2"/>
  <c r="Q18" i="2" s="1"/>
  <c r="P12" i="2"/>
  <c r="Q12" i="2" s="1"/>
  <c r="P14" i="2"/>
  <c r="Q14" i="2" s="1"/>
  <c r="M21" i="2"/>
  <c r="M13" i="2"/>
  <c r="M15" i="2"/>
  <c r="M16" i="2"/>
  <c r="M20" i="2"/>
  <c r="M12" i="2"/>
  <c r="M14" i="2"/>
  <c r="M19" i="2"/>
  <c r="M17" i="2"/>
  <c r="M18" i="2"/>
  <c r="J46" i="1"/>
  <c r="I56" i="1"/>
  <c r="N56" i="1" s="1"/>
  <c r="P56" i="1" s="1"/>
  <c r="I54" i="1"/>
  <c r="N54" i="1" s="1"/>
  <c r="M54" i="1" s="1"/>
  <c r="I42" i="1"/>
  <c r="N42" i="1" s="1"/>
  <c r="L42" i="1" s="1"/>
  <c r="I41" i="1"/>
  <c r="N41" i="1" s="1"/>
  <c r="I55" i="1"/>
  <c r="N55" i="1" s="1"/>
  <c r="L55" i="1" s="1"/>
  <c r="I43" i="1"/>
  <c r="N43" i="1" s="1"/>
  <c r="P43" i="1" s="1"/>
  <c r="I40" i="1"/>
  <c r="N40" i="1" s="1"/>
  <c r="I39" i="1"/>
  <c r="N39" i="1" s="1"/>
  <c r="I38" i="1"/>
  <c r="N38" i="1" s="1"/>
  <c r="I37" i="1"/>
  <c r="N37" i="1" s="1"/>
  <c r="I36" i="1"/>
  <c r="N36" i="1" s="1"/>
  <c r="P36" i="1" s="1"/>
  <c r="I47" i="1"/>
  <c r="N47" i="1" s="1"/>
  <c r="L47" i="1" s="1"/>
  <c r="I35" i="1"/>
  <c r="N35" i="1" s="1"/>
  <c r="I34" i="1"/>
  <c r="N34" i="1" s="1"/>
  <c r="M34" i="1" s="1"/>
  <c r="M46" i="1"/>
  <c r="L46" i="1"/>
  <c r="K46" i="1"/>
  <c r="M45" i="1"/>
  <c r="L45" i="1"/>
  <c r="K45" i="1"/>
  <c r="J45" i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6" i="9"/>
  <c r="C95" i="8"/>
  <c r="C96" i="8" s="1"/>
  <c r="C97" i="8" s="1"/>
  <c r="C98" i="8" s="1"/>
  <c r="C99" i="8" s="1"/>
  <c r="C74" i="8"/>
  <c r="C75" i="8" s="1"/>
  <c r="C76" i="8" s="1"/>
  <c r="C77" i="8" s="1"/>
  <c r="C78" i="8" s="1"/>
  <c r="C46" i="8"/>
  <c r="C47" i="8" s="1"/>
  <c r="C48" i="8" s="1"/>
  <c r="C49" i="8" s="1"/>
  <c r="C50" i="8" s="1"/>
  <c r="C37" i="8"/>
  <c r="C38" i="8" s="1"/>
  <c r="C39" i="8" s="1"/>
  <c r="C40" i="8" s="1"/>
  <c r="C41" i="8" s="1"/>
  <c r="C20" i="8"/>
  <c r="C21" i="8" s="1"/>
  <c r="C22" i="8" s="1"/>
  <c r="C23" i="8" s="1"/>
  <c r="C24" i="8" s="1"/>
  <c r="N22" i="2" l="1"/>
  <c r="N24" i="2"/>
  <c r="N20" i="2"/>
  <c r="N12" i="2"/>
  <c r="N14" i="2"/>
  <c r="N16" i="2"/>
  <c r="N18" i="2"/>
  <c r="K42" i="1"/>
  <c r="L54" i="1"/>
  <c r="K47" i="1"/>
  <c r="J56" i="1"/>
  <c r="K56" i="1"/>
  <c r="K37" i="1"/>
  <c r="P37" i="1"/>
  <c r="M38" i="1"/>
  <c r="P38" i="1"/>
  <c r="J39" i="1"/>
  <c r="P39" i="1"/>
  <c r="K40" i="1"/>
  <c r="P40" i="1"/>
  <c r="K55" i="1"/>
  <c r="P55" i="1"/>
  <c r="K41" i="1"/>
  <c r="P41" i="1"/>
  <c r="M42" i="1"/>
  <c r="P42" i="1"/>
  <c r="K54" i="1"/>
  <c r="P54" i="1"/>
  <c r="L35" i="1"/>
  <c r="P35" i="1"/>
  <c r="L43" i="1"/>
  <c r="M47" i="1"/>
  <c r="P47" i="1"/>
  <c r="J37" i="1"/>
  <c r="L34" i="1"/>
  <c r="P34" i="1"/>
  <c r="M37" i="1"/>
  <c r="L36" i="1"/>
  <c r="L39" i="1"/>
  <c r="K35" i="1"/>
  <c r="J41" i="1"/>
  <c r="L41" i="1"/>
  <c r="M41" i="1"/>
  <c r="J40" i="1"/>
  <c r="L40" i="1"/>
  <c r="M40" i="1"/>
  <c r="M43" i="1"/>
  <c r="J34" i="1"/>
  <c r="M55" i="1"/>
  <c r="J42" i="1"/>
  <c r="K34" i="1"/>
  <c r="J55" i="1"/>
  <c r="K39" i="1"/>
  <c r="M36" i="1"/>
  <c r="M39" i="1"/>
  <c r="J54" i="1"/>
  <c r="J35" i="1"/>
  <c r="M35" i="1"/>
  <c r="J36" i="1"/>
  <c r="L37" i="1"/>
  <c r="K43" i="1"/>
  <c r="J38" i="1"/>
  <c r="L56" i="1"/>
  <c r="K36" i="1"/>
  <c r="J43" i="1"/>
  <c r="J47" i="1"/>
  <c r="K38" i="1"/>
  <c r="L38" i="1"/>
  <c r="M56" i="1"/>
  <c r="M51" i="1"/>
  <c r="J51" i="1"/>
  <c r="K51" i="1"/>
  <c r="L51" i="1"/>
  <c r="L53" i="1"/>
  <c r="J53" i="1"/>
  <c r="M53" i="1"/>
  <c r="K53" i="1"/>
  <c r="J52" i="1"/>
  <c r="M52" i="1"/>
  <c r="K52" i="1"/>
  <c r="L52" i="1"/>
  <c r="M48" i="1"/>
  <c r="J48" i="1"/>
  <c r="K48" i="1"/>
  <c r="L48" i="1"/>
  <c r="L57" i="1"/>
  <c r="J57" i="1"/>
  <c r="M57" i="1"/>
  <c r="K57" i="1"/>
  <c r="K50" i="1"/>
  <c r="L50" i="1"/>
  <c r="M50" i="1"/>
  <c r="J50" i="1"/>
  <c r="L44" i="1"/>
  <c r="M44" i="1"/>
  <c r="J44" i="1"/>
  <c r="K44" i="1"/>
  <c r="K49" i="1"/>
  <c r="L49" i="1"/>
  <c r="J49" i="1"/>
  <c r="M49" i="1"/>
  <c r="S46" i="1"/>
  <c r="S45" i="1"/>
  <c r="R51" i="2"/>
  <c r="R52" i="2"/>
  <c r="R53" i="2"/>
  <c r="R54" i="2"/>
  <c r="R55" i="2"/>
  <c r="R56" i="2"/>
  <c r="R57" i="2"/>
  <c r="R58" i="2"/>
  <c r="R59" i="2"/>
  <c r="R50" i="2"/>
  <c r="K54" i="2"/>
  <c r="J54" i="2"/>
  <c r="S54" i="1" l="1"/>
  <c r="S47" i="1"/>
  <c r="S55" i="1"/>
  <c r="S56" i="1"/>
  <c r="S44" i="1"/>
  <c r="S52" i="1"/>
  <c r="S50" i="1"/>
  <c r="S49" i="1"/>
  <c r="S51" i="1"/>
  <c r="S53" i="1"/>
  <c r="S48" i="1"/>
  <c r="S57" i="1"/>
  <c r="D2" i="2"/>
  <c r="D3" i="2"/>
  <c r="D4" i="2"/>
  <c r="D5" i="2"/>
  <c r="D6" i="2"/>
  <c r="D7" i="2"/>
  <c r="D8" i="2"/>
  <c r="D9" i="2"/>
  <c r="D10" i="2"/>
  <c r="D11" i="2"/>
  <c r="F2" i="2"/>
  <c r="F3" i="2"/>
  <c r="F4" i="2"/>
  <c r="F5" i="2"/>
  <c r="F6" i="2"/>
  <c r="F7" i="2"/>
  <c r="F8" i="2"/>
  <c r="F9" i="2"/>
  <c r="F10" i="2"/>
  <c r="F11" i="2"/>
  <c r="H42" i="2"/>
  <c r="H41" i="2"/>
  <c r="H40" i="2"/>
  <c r="H39" i="2"/>
  <c r="H38" i="2"/>
  <c r="H37" i="2"/>
  <c r="H36" i="2"/>
  <c r="H35" i="2"/>
  <c r="H34" i="2"/>
  <c r="H33" i="2"/>
  <c r="N32" i="2"/>
  <c r="M32" i="2"/>
  <c r="L32" i="2"/>
  <c r="K32" i="2"/>
  <c r="J32" i="2"/>
  <c r="C81" i="3" l="1"/>
  <c r="C80" i="3"/>
  <c r="C79" i="3"/>
  <c r="C55" i="3"/>
  <c r="C56" i="3"/>
  <c r="C57" i="3"/>
  <c r="C58" i="3"/>
  <c r="C54" i="3"/>
  <c r="J33" i="1"/>
  <c r="K33" i="1"/>
  <c r="L33" i="1"/>
  <c r="M33" i="1"/>
  <c r="N33" i="1"/>
  <c r="I33" i="1"/>
  <c r="I71" i="1"/>
  <c r="J71" i="1"/>
  <c r="K71" i="1"/>
  <c r="L71" i="1"/>
  <c r="M71" i="1"/>
  <c r="N71" i="1"/>
  <c r="O71" i="1" l="1"/>
  <c r="I70" i="1"/>
  <c r="I68" i="1"/>
  <c r="I69" i="1"/>
  <c r="I62" i="1"/>
  <c r="M64" i="1"/>
  <c r="J65" i="1"/>
  <c r="L64" i="1"/>
  <c r="L67" i="1"/>
  <c r="J70" i="1"/>
  <c r="N62" i="1"/>
  <c r="J68" i="1"/>
  <c r="J69" i="1"/>
  <c r="M67" i="1"/>
  <c r="M65" i="1"/>
  <c r="N65" i="1"/>
  <c r="K62" i="1"/>
  <c r="J62" i="1"/>
  <c r="L62" i="1"/>
  <c r="I65" i="1"/>
  <c r="I3" i="7"/>
  <c r="K3" i="7" s="1"/>
  <c r="I2" i="7"/>
  <c r="K2" i="7" s="1"/>
  <c r="B4" i="7"/>
  <c r="C4" i="7" s="1"/>
  <c r="B5" i="7"/>
  <c r="C5" i="7" s="1"/>
  <c r="B6" i="7"/>
  <c r="H6" i="7" s="1"/>
  <c r="B7" i="7"/>
  <c r="C7" i="7" s="1"/>
  <c r="B8" i="7"/>
  <c r="E8" i="7" s="1"/>
  <c r="B9" i="7"/>
  <c r="E9" i="7" s="1"/>
  <c r="B10" i="7"/>
  <c r="C10" i="7" s="1"/>
  <c r="H19" i="7"/>
  <c r="H20" i="7" s="1"/>
  <c r="I64" i="1" l="1"/>
  <c r="M61" i="1"/>
  <c r="I66" i="1"/>
  <c r="I63" i="1"/>
  <c r="I67" i="1"/>
  <c r="L69" i="1"/>
  <c r="M70" i="1"/>
  <c r="L70" i="1"/>
  <c r="M69" i="1"/>
  <c r="J66" i="1"/>
  <c r="J63" i="1"/>
  <c r="K65" i="1"/>
  <c r="K70" i="1"/>
  <c r="N68" i="1"/>
  <c r="K64" i="1"/>
  <c r="J64" i="1"/>
  <c r="K67" i="1"/>
  <c r="J67" i="1"/>
  <c r="K63" i="1"/>
  <c r="M62" i="1"/>
  <c r="O62" i="1" s="1"/>
  <c r="S35" i="1"/>
  <c r="L66" i="1"/>
  <c r="K68" i="1"/>
  <c r="N66" i="1"/>
  <c r="N69" i="1"/>
  <c r="N70" i="1"/>
  <c r="K69" i="1"/>
  <c r="K66" i="1"/>
  <c r="M68" i="1"/>
  <c r="L68" i="1"/>
  <c r="M66" i="1"/>
  <c r="S41" i="1"/>
  <c r="S42" i="1"/>
  <c r="S43" i="1"/>
  <c r="S39" i="1"/>
  <c r="S38" i="1"/>
  <c r="L63" i="1"/>
  <c r="L65" i="1"/>
  <c r="M63" i="1"/>
  <c r="G6" i="7"/>
  <c r="F6" i="7"/>
  <c r="E6" i="7"/>
  <c r="D6" i="7"/>
  <c r="C9" i="7"/>
  <c r="H5" i="7"/>
  <c r="C8" i="7"/>
  <c r="F5" i="7"/>
  <c r="C6" i="7"/>
  <c r="E4" i="7"/>
  <c r="D9" i="7"/>
  <c r="D4" i="7"/>
  <c r="H8" i="7"/>
  <c r="G8" i="7"/>
  <c r="F8" i="7"/>
  <c r="H7" i="7"/>
  <c r="F10" i="7"/>
  <c r="D8" i="7"/>
  <c r="G5" i="7"/>
  <c r="H10" i="7"/>
  <c r="E10" i="7"/>
  <c r="D10" i="7"/>
  <c r="G7" i="7"/>
  <c r="E5" i="7"/>
  <c r="G10" i="7"/>
  <c r="G9" i="7"/>
  <c r="E7" i="7"/>
  <c r="H4" i="7"/>
  <c r="H9" i="7"/>
  <c r="F7" i="7"/>
  <c r="D5" i="7"/>
  <c r="F9" i="7"/>
  <c r="D7" i="7"/>
  <c r="G4" i="7"/>
  <c r="F4" i="7"/>
  <c r="D62" i="6"/>
  <c r="E62" i="6"/>
  <c r="A12" i="6"/>
  <c r="A14" i="6"/>
  <c r="A25" i="6"/>
  <c r="A26" i="6"/>
  <c r="A36" i="6"/>
  <c r="A38" i="6"/>
  <c r="A48" i="6"/>
  <c r="A49" i="6"/>
  <c r="A50" i="6"/>
  <c r="A2" i="6"/>
  <c r="H60" i="6"/>
  <c r="H61" i="6" s="1"/>
  <c r="K51" i="6"/>
  <c r="B51" i="6"/>
  <c r="A51" i="6"/>
  <c r="K50" i="6"/>
  <c r="B50" i="6"/>
  <c r="K49" i="6"/>
  <c r="B49" i="6"/>
  <c r="K48" i="6"/>
  <c r="B48" i="6"/>
  <c r="K47" i="6"/>
  <c r="B47" i="6"/>
  <c r="A47" i="6"/>
  <c r="K46" i="6"/>
  <c r="B46" i="6"/>
  <c r="A46" i="6"/>
  <c r="K45" i="6"/>
  <c r="B45" i="6"/>
  <c r="A45" i="6"/>
  <c r="H45" i="6" s="1"/>
  <c r="K44" i="6"/>
  <c r="B44" i="6"/>
  <c r="A44" i="6"/>
  <c r="J44" i="6" s="1"/>
  <c r="K43" i="6"/>
  <c r="B43" i="6"/>
  <c r="A43" i="6"/>
  <c r="K42" i="6"/>
  <c r="B42" i="6"/>
  <c r="A42" i="6"/>
  <c r="K41" i="6"/>
  <c r="B41" i="6"/>
  <c r="A41" i="6"/>
  <c r="G41" i="6" s="1"/>
  <c r="K40" i="6"/>
  <c r="B40" i="6"/>
  <c r="A40" i="6"/>
  <c r="K39" i="6"/>
  <c r="B39" i="6"/>
  <c r="A39" i="6"/>
  <c r="K38" i="6"/>
  <c r="B38" i="6"/>
  <c r="K37" i="6"/>
  <c r="B37" i="6"/>
  <c r="A37" i="6"/>
  <c r="K36" i="6"/>
  <c r="B36" i="6"/>
  <c r="K35" i="6"/>
  <c r="B35" i="6"/>
  <c r="A35" i="6"/>
  <c r="K34" i="6"/>
  <c r="B34" i="6"/>
  <c r="A34" i="6"/>
  <c r="H34" i="6" s="1"/>
  <c r="K33" i="6"/>
  <c r="B33" i="6"/>
  <c r="H33" i="6" s="1"/>
  <c r="A33" i="6"/>
  <c r="K32" i="6"/>
  <c r="B32" i="6"/>
  <c r="A32" i="6"/>
  <c r="K31" i="6"/>
  <c r="B31" i="6"/>
  <c r="A31" i="6"/>
  <c r="J31" i="6" s="1"/>
  <c r="K30" i="6"/>
  <c r="B30" i="6"/>
  <c r="J30" i="6" s="1"/>
  <c r="A30" i="6"/>
  <c r="K29" i="6"/>
  <c r="B29" i="6"/>
  <c r="A29" i="6"/>
  <c r="K28" i="6"/>
  <c r="B28" i="6"/>
  <c r="A28" i="6"/>
  <c r="J28" i="6" s="1"/>
  <c r="K27" i="6"/>
  <c r="B27" i="6"/>
  <c r="A27" i="6"/>
  <c r="K26" i="6"/>
  <c r="B26" i="6"/>
  <c r="K25" i="6"/>
  <c r="B25" i="6"/>
  <c r="K24" i="6"/>
  <c r="B24" i="6"/>
  <c r="A24" i="6"/>
  <c r="K23" i="6"/>
  <c r="B23" i="6"/>
  <c r="A23" i="6"/>
  <c r="K22" i="6"/>
  <c r="B22" i="6"/>
  <c r="A22" i="6"/>
  <c r="H22" i="6" s="1"/>
  <c r="K21" i="6"/>
  <c r="B21" i="6"/>
  <c r="A21" i="6"/>
  <c r="K20" i="6"/>
  <c r="B20" i="6"/>
  <c r="G20" i="6" s="1"/>
  <c r="A20" i="6"/>
  <c r="K19" i="6"/>
  <c r="I19" i="6"/>
  <c r="B19" i="6"/>
  <c r="J19" i="6" s="1"/>
  <c r="A19" i="6"/>
  <c r="K18" i="6"/>
  <c r="B18" i="6"/>
  <c r="F18" i="6" s="1"/>
  <c r="A18" i="6"/>
  <c r="K17" i="6"/>
  <c r="B17" i="6"/>
  <c r="A17" i="6"/>
  <c r="I17" i="6" s="1"/>
  <c r="K16" i="6"/>
  <c r="E16" i="6"/>
  <c r="B16" i="6"/>
  <c r="A16" i="6"/>
  <c r="K15" i="6"/>
  <c r="B15" i="6"/>
  <c r="A15" i="6"/>
  <c r="K14" i="6"/>
  <c r="B14" i="6"/>
  <c r="K13" i="6"/>
  <c r="B13" i="6"/>
  <c r="A13" i="6"/>
  <c r="K12" i="6"/>
  <c r="B12" i="6"/>
  <c r="K11" i="6"/>
  <c r="B11" i="6"/>
  <c r="A11" i="6"/>
  <c r="K10" i="6"/>
  <c r="B10" i="6"/>
  <c r="A10" i="6"/>
  <c r="H10" i="6" s="1"/>
  <c r="K9" i="6"/>
  <c r="B9" i="6"/>
  <c r="I9" i="6" s="1"/>
  <c r="A9" i="6"/>
  <c r="G9" i="6" s="1"/>
  <c r="K8" i="6"/>
  <c r="B8" i="6"/>
  <c r="A8" i="6"/>
  <c r="K7" i="6"/>
  <c r="B7" i="6"/>
  <c r="G7" i="6" s="1"/>
  <c r="A7" i="6"/>
  <c r="K6" i="6"/>
  <c r="B6" i="6"/>
  <c r="J6" i="6" s="1"/>
  <c r="A6" i="6"/>
  <c r="F6" i="6" s="1"/>
  <c r="K5" i="6"/>
  <c r="B5" i="6"/>
  <c r="A5" i="6"/>
  <c r="K4" i="6"/>
  <c r="B4" i="6"/>
  <c r="A4" i="6"/>
  <c r="J4" i="6" s="1"/>
  <c r="K3" i="6"/>
  <c r="B3" i="6"/>
  <c r="A3" i="6"/>
  <c r="K2" i="6"/>
  <c r="B2" i="6"/>
  <c r="N64" i="1" l="1"/>
  <c r="O64" i="1" s="1"/>
  <c r="S37" i="1"/>
  <c r="S36" i="1"/>
  <c r="N63" i="1"/>
  <c r="O63" i="1" s="1"/>
  <c r="N67" i="1"/>
  <c r="O67" i="1" s="1"/>
  <c r="S40" i="1"/>
  <c r="O65" i="1"/>
  <c r="O70" i="1"/>
  <c r="E38" i="6"/>
  <c r="J9" i="6"/>
  <c r="D26" i="6"/>
  <c r="D5" i="6"/>
  <c r="H8" i="6"/>
  <c r="J16" i="6"/>
  <c r="G19" i="6"/>
  <c r="D30" i="6"/>
  <c r="J33" i="6"/>
  <c r="D42" i="6"/>
  <c r="H46" i="6"/>
  <c r="F20" i="6"/>
  <c r="I20" i="6"/>
  <c r="H19" i="6"/>
  <c r="H6" i="6"/>
  <c r="E9" i="6"/>
  <c r="F62" i="6"/>
  <c r="F63" i="6" s="1"/>
  <c r="J20" i="6"/>
  <c r="E7" i="6"/>
  <c r="D18" i="6"/>
  <c r="D20" i="6"/>
  <c r="I32" i="6"/>
  <c r="O69" i="1"/>
  <c r="O68" i="1"/>
  <c r="O66" i="1"/>
  <c r="I8" i="7"/>
  <c r="K8" i="7" s="1"/>
  <c r="I4" i="7"/>
  <c r="K4" i="7" s="1"/>
  <c r="I6" i="7"/>
  <c r="K6" i="7" s="1"/>
  <c r="I7" i="7"/>
  <c r="K7" i="7" s="1"/>
  <c r="I5" i="7"/>
  <c r="K5" i="7" s="1"/>
  <c r="I9" i="7"/>
  <c r="K9" i="7" s="1"/>
  <c r="I10" i="7"/>
  <c r="K10" i="7" s="1"/>
  <c r="G44" i="6"/>
  <c r="H41" i="6"/>
  <c r="H44" i="6"/>
  <c r="H16" i="6"/>
  <c r="H28" i="6"/>
  <c r="I41" i="6"/>
  <c r="I6" i="6"/>
  <c r="D16" i="6"/>
  <c r="F28" i="6"/>
  <c r="I31" i="6"/>
  <c r="F16" i="6"/>
  <c r="J34" i="6"/>
  <c r="J45" i="6"/>
  <c r="H4" i="6"/>
  <c r="G16" i="6"/>
  <c r="D29" i="6"/>
  <c r="J32" i="6"/>
  <c r="H42" i="6"/>
  <c r="F4" i="6"/>
  <c r="D32" i="6"/>
  <c r="F32" i="6"/>
  <c r="J35" i="6"/>
  <c r="I46" i="6"/>
  <c r="H7" i="6"/>
  <c r="D17" i="6"/>
  <c r="H32" i="6"/>
  <c r="D40" i="6"/>
  <c r="F43" i="6"/>
  <c r="J46" i="6"/>
  <c r="J51" i="6"/>
  <c r="J7" i="6"/>
  <c r="J22" i="6"/>
  <c r="I30" i="6"/>
  <c r="F50" i="6"/>
  <c r="E5" i="6"/>
  <c r="E29" i="6"/>
  <c r="F5" i="6"/>
  <c r="H21" i="6"/>
  <c r="F29" i="6"/>
  <c r="E40" i="6"/>
  <c r="G5" i="6"/>
  <c r="F8" i="6"/>
  <c r="H5" i="6"/>
  <c r="I10" i="6"/>
  <c r="G21" i="6"/>
  <c r="J24" i="6"/>
  <c r="H29" i="6"/>
  <c r="F31" i="6"/>
  <c r="J38" i="6"/>
  <c r="G40" i="6"/>
  <c r="E42" i="6"/>
  <c r="J43" i="6"/>
  <c r="D45" i="6"/>
  <c r="J47" i="6"/>
  <c r="G8" i="6"/>
  <c r="J50" i="6"/>
  <c r="E18" i="6"/>
  <c r="E21" i="6"/>
  <c r="G29" i="6"/>
  <c r="I43" i="6"/>
  <c r="E50" i="6"/>
  <c r="D4" i="6"/>
  <c r="I5" i="6"/>
  <c r="F7" i="6"/>
  <c r="I8" i="6"/>
  <c r="J10" i="6"/>
  <c r="J14" i="6"/>
  <c r="G18" i="6"/>
  <c r="I21" i="6"/>
  <c r="D28" i="6"/>
  <c r="I29" i="6"/>
  <c r="G31" i="6"/>
  <c r="D38" i="6"/>
  <c r="H40" i="6"/>
  <c r="F42" i="6"/>
  <c r="E45" i="6"/>
  <c r="I34" i="6"/>
  <c r="F40" i="6"/>
  <c r="E4" i="6"/>
  <c r="J8" i="6"/>
  <c r="H18" i="6"/>
  <c r="J21" i="6"/>
  <c r="E28" i="6"/>
  <c r="H31" i="6"/>
  <c r="G42" i="6"/>
  <c r="F45" i="6"/>
  <c r="G45" i="6"/>
  <c r="J48" i="6"/>
  <c r="G3" i="6"/>
  <c r="J37" i="6"/>
  <c r="D8" i="6"/>
  <c r="H43" i="6"/>
  <c r="G4" i="6"/>
  <c r="E6" i="6"/>
  <c r="J11" i="6"/>
  <c r="J15" i="6"/>
  <c r="E17" i="6"/>
  <c r="J18" i="6"/>
  <c r="G28" i="6"/>
  <c r="E30" i="6"/>
  <c r="D33" i="6"/>
  <c r="J39" i="6"/>
  <c r="D41" i="6"/>
  <c r="I42" i="6"/>
  <c r="D44" i="6"/>
  <c r="I45" i="6"/>
  <c r="F27" i="6"/>
  <c r="G43" i="6"/>
  <c r="D6" i="6"/>
  <c r="I7" i="6"/>
  <c r="H9" i="6"/>
  <c r="F17" i="6"/>
  <c r="H20" i="6"/>
  <c r="I22" i="6"/>
  <c r="F30" i="6"/>
  <c r="E33" i="6"/>
  <c r="E39" i="6"/>
  <c r="E41" i="6"/>
  <c r="J42" i="6"/>
  <c r="F44" i="6"/>
  <c r="D50" i="6"/>
  <c r="I18" i="6"/>
  <c r="G17" i="6"/>
  <c r="E26" i="6"/>
  <c r="G30" i="6"/>
  <c r="G33" i="6"/>
  <c r="J36" i="6"/>
  <c r="F41" i="6"/>
  <c r="J49" i="6"/>
  <c r="J23" i="6"/>
  <c r="J13" i="6"/>
  <c r="D25" i="6"/>
  <c r="G6" i="6"/>
  <c r="J12" i="6"/>
  <c r="H17" i="6"/>
  <c r="F19" i="6"/>
  <c r="H30" i="6"/>
  <c r="G32" i="6"/>
  <c r="I33" i="6"/>
  <c r="J40" i="6"/>
  <c r="I44" i="6"/>
  <c r="J2" i="6"/>
  <c r="D27" i="6"/>
  <c r="D39" i="6"/>
  <c r="D51" i="6"/>
  <c r="E51" i="6"/>
  <c r="E27" i="6"/>
  <c r="D37" i="6"/>
  <c r="D49" i="6"/>
  <c r="F51" i="6"/>
  <c r="G51" i="6"/>
  <c r="D14" i="6"/>
  <c r="E2" i="6"/>
  <c r="F15" i="6"/>
  <c r="F39" i="6"/>
  <c r="D12" i="6"/>
  <c r="E13" i="6"/>
  <c r="F14" i="6"/>
  <c r="G15" i="6"/>
  <c r="D24" i="6"/>
  <c r="G2" i="6"/>
  <c r="H3" i="6"/>
  <c r="I4" i="6"/>
  <c r="J5" i="6"/>
  <c r="D11" i="6"/>
  <c r="E12" i="6"/>
  <c r="F13" i="6"/>
  <c r="G14" i="6"/>
  <c r="H15" i="6"/>
  <c r="I16" i="6"/>
  <c r="J17" i="6"/>
  <c r="D23" i="6"/>
  <c r="E24" i="6"/>
  <c r="F25" i="6"/>
  <c r="G26" i="6"/>
  <c r="H27" i="6"/>
  <c r="I28" i="6"/>
  <c r="J29" i="6"/>
  <c r="D35" i="6"/>
  <c r="E36" i="6"/>
  <c r="F37" i="6"/>
  <c r="G38" i="6"/>
  <c r="H39" i="6"/>
  <c r="I40" i="6"/>
  <c r="J41" i="6"/>
  <c r="D47" i="6"/>
  <c r="E48" i="6"/>
  <c r="F49" i="6"/>
  <c r="G50" i="6"/>
  <c r="H51" i="6"/>
  <c r="D15" i="6"/>
  <c r="D2" i="6"/>
  <c r="E14" i="6"/>
  <c r="F2" i="6"/>
  <c r="E25" i="6"/>
  <c r="F26" i="6"/>
  <c r="G27" i="6"/>
  <c r="D36" i="6"/>
  <c r="E37" i="6"/>
  <c r="F38" i="6"/>
  <c r="G39" i="6"/>
  <c r="E49" i="6"/>
  <c r="H2" i="6"/>
  <c r="I3" i="6"/>
  <c r="D10" i="6"/>
  <c r="E11" i="6"/>
  <c r="F12" i="6"/>
  <c r="G13" i="6"/>
  <c r="H14" i="6"/>
  <c r="I15" i="6"/>
  <c r="D22" i="6"/>
  <c r="E23" i="6"/>
  <c r="F24" i="6"/>
  <c r="G25" i="6"/>
  <c r="H26" i="6"/>
  <c r="I27" i="6"/>
  <c r="D34" i="6"/>
  <c r="E35" i="6"/>
  <c r="F36" i="6"/>
  <c r="G37" i="6"/>
  <c r="H38" i="6"/>
  <c r="I39" i="6"/>
  <c r="D46" i="6"/>
  <c r="E47" i="6"/>
  <c r="F48" i="6"/>
  <c r="G49" i="6"/>
  <c r="H50" i="6"/>
  <c r="I51" i="6"/>
  <c r="D3" i="6"/>
  <c r="E15" i="6"/>
  <c r="D13" i="6"/>
  <c r="D48" i="6"/>
  <c r="I2" i="6"/>
  <c r="J3" i="6"/>
  <c r="D9" i="6"/>
  <c r="E10" i="6"/>
  <c r="F11" i="6"/>
  <c r="G12" i="6"/>
  <c r="H13" i="6"/>
  <c r="I14" i="6"/>
  <c r="D21" i="6"/>
  <c r="E22" i="6"/>
  <c r="F23" i="6"/>
  <c r="G24" i="6"/>
  <c r="H25" i="6"/>
  <c r="I26" i="6"/>
  <c r="J27" i="6"/>
  <c r="E34" i="6"/>
  <c r="F35" i="6"/>
  <c r="G36" i="6"/>
  <c r="H37" i="6"/>
  <c r="I38" i="6"/>
  <c r="E46" i="6"/>
  <c r="F47" i="6"/>
  <c r="G48" i="6"/>
  <c r="H49" i="6"/>
  <c r="I50" i="6"/>
  <c r="E3" i="6"/>
  <c r="F3" i="6"/>
  <c r="F10" i="6"/>
  <c r="G11" i="6"/>
  <c r="H12" i="6"/>
  <c r="I13" i="6"/>
  <c r="F22" i="6"/>
  <c r="G23" i="6"/>
  <c r="H24" i="6"/>
  <c r="I25" i="6"/>
  <c r="J26" i="6"/>
  <c r="F34" i="6"/>
  <c r="G35" i="6"/>
  <c r="H36" i="6"/>
  <c r="I37" i="6"/>
  <c r="F46" i="6"/>
  <c r="G47" i="6"/>
  <c r="H48" i="6"/>
  <c r="I49" i="6"/>
  <c r="D7" i="6"/>
  <c r="E8" i="6"/>
  <c r="F9" i="6"/>
  <c r="G10" i="6"/>
  <c r="H11" i="6"/>
  <c r="I12" i="6"/>
  <c r="D19" i="6"/>
  <c r="E20" i="6"/>
  <c r="F21" i="6"/>
  <c r="G22" i="6"/>
  <c r="H23" i="6"/>
  <c r="I24" i="6"/>
  <c r="J25" i="6"/>
  <c r="D31" i="6"/>
  <c r="E32" i="6"/>
  <c r="F33" i="6"/>
  <c r="G34" i="6"/>
  <c r="H35" i="6"/>
  <c r="I36" i="6"/>
  <c r="D43" i="6"/>
  <c r="E44" i="6"/>
  <c r="G46" i="6"/>
  <c r="H47" i="6"/>
  <c r="I48" i="6"/>
  <c r="I11" i="6"/>
  <c r="E19" i="6"/>
  <c r="I23" i="6"/>
  <c r="E31" i="6"/>
  <c r="I35" i="6"/>
  <c r="E43" i="6"/>
  <c r="I47" i="6"/>
  <c r="L6" i="6" l="1"/>
  <c r="L42" i="6"/>
  <c r="L29" i="6"/>
  <c r="L20" i="6"/>
  <c r="L33" i="6"/>
  <c r="L32" i="6"/>
  <c r="L28" i="6"/>
  <c r="L5" i="6"/>
  <c r="L17" i="6"/>
  <c r="L30" i="6"/>
  <c r="L18" i="6"/>
  <c r="L40" i="6"/>
  <c r="L8" i="6"/>
  <c r="L16" i="6"/>
  <c r="L7" i="6"/>
  <c r="L45" i="6"/>
  <c r="L44" i="6"/>
  <c r="L4" i="6"/>
  <c r="L41" i="6"/>
  <c r="L25" i="6"/>
  <c r="L21" i="6"/>
  <c r="L3" i="6"/>
  <c r="L39" i="6"/>
  <c r="L43" i="6"/>
  <c r="L19" i="6"/>
  <c r="L9" i="6"/>
  <c r="L51" i="6"/>
  <c r="L35" i="6"/>
  <c r="L50" i="6"/>
  <c r="L10" i="6"/>
  <c r="L38" i="6"/>
  <c r="L14" i="6"/>
  <c r="L46" i="6"/>
  <c r="L47" i="6"/>
  <c r="L49" i="6"/>
  <c r="L48" i="6"/>
  <c r="L26" i="6"/>
  <c r="L23" i="6"/>
  <c r="L37" i="6"/>
  <c r="L13" i="6"/>
  <c r="L27" i="6"/>
  <c r="L31" i="6"/>
  <c r="L15" i="6"/>
  <c r="L11" i="6"/>
  <c r="L22" i="6"/>
  <c r="L36" i="6"/>
  <c r="L24" i="6"/>
  <c r="L34" i="6"/>
  <c r="L2" i="6"/>
  <c r="L12" i="6"/>
  <c r="B2" i="2" l="1"/>
  <c r="L2" i="2" s="1"/>
  <c r="L3" i="2" s="1"/>
  <c r="B3" i="2"/>
  <c r="B4" i="2"/>
  <c r="L4" i="2" s="1"/>
  <c r="L5" i="2" s="1"/>
  <c r="B5" i="2"/>
  <c r="B6" i="2"/>
  <c r="L6" i="2" s="1"/>
  <c r="L7" i="2" s="1"/>
  <c r="B7" i="2"/>
  <c r="B8" i="2"/>
  <c r="L8" i="2" s="1"/>
  <c r="L9" i="2" s="1"/>
  <c r="B9" i="2"/>
  <c r="B10" i="2"/>
  <c r="L10" i="2" s="1"/>
  <c r="B11" i="2"/>
  <c r="A2" i="2"/>
  <c r="A3" i="2"/>
  <c r="A4" i="2"/>
  <c r="A5" i="2"/>
  <c r="A6" i="2"/>
  <c r="A7" i="2"/>
  <c r="A8" i="2"/>
  <c r="A9" i="2"/>
  <c r="A10" i="2"/>
  <c r="A11" i="2"/>
  <c r="K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9" i="1"/>
  <c r="A10" i="1"/>
  <c r="A11" i="1"/>
  <c r="A13" i="1"/>
  <c r="A14" i="1"/>
  <c r="A17" i="1"/>
  <c r="A2" i="1"/>
  <c r="A3" i="1"/>
  <c r="A7" i="1"/>
  <c r="A8" i="1"/>
  <c r="A12" i="1"/>
  <c r="A15" i="1"/>
  <c r="A16" i="1"/>
  <c r="A18" i="1"/>
  <c r="L11" i="2" l="1"/>
  <c r="P10" i="2"/>
  <c r="Q10" i="2" s="1"/>
  <c r="J4" i="2"/>
  <c r="G5" i="2"/>
  <c r="H11" i="2"/>
  <c r="K8" i="2"/>
  <c r="G4" i="2"/>
  <c r="K9" i="2"/>
  <c r="I4" i="2"/>
  <c r="K7" i="2"/>
  <c r="K4" i="2"/>
  <c r="G10" i="2"/>
  <c r="I5" i="2"/>
  <c r="H5" i="2"/>
  <c r="J9" i="2"/>
  <c r="J5" i="2"/>
  <c r="H4" i="2"/>
  <c r="H6" i="2"/>
  <c r="J8" i="2"/>
  <c r="I6" i="2"/>
  <c r="K2" i="2"/>
  <c r="J6" i="2"/>
  <c r="K6" i="2"/>
  <c r="G6" i="2"/>
  <c r="H7" i="2"/>
  <c r="I7" i="2"/>
  <c r="I8" i="2"/>
  <c r="J7" i="2"/>
  <c r="K10" i="2"/>
  <c r="G3" i="2"/>
  <c r="H2" i="2"/>
  <c r="I3" i="2"/>
  <c r="I2" i="2"/>
  <c r="J3" i="2"/>
  <c r="K3" i="2"/>
  <c r="G11" i="2"/>
  <c r="G2" i="2"/>
  <c r="J2" i="2"/>
  <c r="I11" i="2"/>
  <c r="H9" i="2"/>
  <c r="H3" i="2"/>
  <c r="G9" i="2"/>
  <c r="G8" i="2"/>
  <c r="J11" i="2"/>
  <c r="G7" i="2"/>
  <c r="H8" i="2"/>
  <c r="I9" i="2"/>
  <c r="J10" i="2"/>
  <c r="K11" i="2"/>
  <c r="H10" i="2"/>
  <c r="I10" i="2"/>
  <c r="H27" i="1"/>
  <c r="H28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E2" i="1"/>
  <c r="F2" i="1"/>
  <c r="G2" i="1"/>
  <c r="H2" i="1"/>
  <c r="I2" i="1"/>
  <c r="J2" i="1"/>
  <c r="D2" i="1"/>
  <c r="P9" i="2" l="1"/>
  <c r="Q9" i="2" s="1"/>
  <c r="S8" i="2"/>
  <c r="P11" i="2"/>
  <c r="Q11" i="2" s="1"/>
  <c r="S10" i="2"/>
  <c r="P5" i="2"/>
  <c r="Q5" i="2" s="1"/>
  <c r="S4" i="2"/>
  <c r="P7" i="2"/>
  <c r="Q7" i="2" s="1"/>
  <c r="S6" i="2"/>
  <c r="P3" i="2"/>
  <c r="Q3" i="2" s="1"/>
  <c r="S2" i="2"/>
  <c r="P8" i="2"/>
  <c r="Q8" i="2" s="1"/>
  <c r="P4" i="2"/>
  <c r="Q4" i="2" s="1"/>
  <c r="P6" i="2"/>
  <c r="Q6" i="2" s="1"/>
  <c r="P2" i="2"/>
  <c r="Q2" i="2" s="1"/>
  <c r="M2" i="2"/>
  <c r="M6" i="2"/>
  <c r="M4" i="2"/>
  <c r="M3" i="2"/>
  <c r="M8" i="2"/>
  <c r="M5" i="2"/>
  <c r="M11" i="2"/>
  <c r="M7" i="2"/>
  <c r="M10" i="2"/>
  <c r="M9" i="2"/>
  <c r="H3" i="1"/>
  <c r="I3" i="1"/>
  <c r="J3" i="1"/>
  <c r="F3" i="1"/>
  <c r="D3" i="1"/>
  <c r="A4" i="1"/>
  <c r="E3" i="1"/>
  <c r="G3" i="1"/>
  <c r="L2" i="1"/>
  <c r="N2" i="2" l="1"/>
  <c r="N6" i="2"/>
  <c r="N10" i="2"/>
  <c r="N4" i="2"/>
  <c r="N8" i="2"/>
  <c r="A5" i="1"/>
  <c r="H4" i="1"/>
  <c r="J4" i="1"/>
  <c r="D4" i="1"/>
  <c r="E4" i="1"/>
  <c r="F4" i="1"/>
  <c r="I4" i="1"/>
  <c r="G4" i="1"/>
  <c r="L3" i="1"/>
  <c r="L4" i="1" l="1"/>
  <c r="H5" i="1"/>
  <c r="E5" i="1"/>
  <c r="F5" i="1"/>
  <c r="D5" i="1"/>
  <c r="J5" i="1"/>
  <c r="G5" i="1"/>
  <c r="A6" i="1"/>
  <c r="I5" i="1"/>
  <c r="J7" i="1"/>
  <c r="G7" i="1"/>
  <c r="I7" i="1"/>
  <c r="H7" i="1"/>
  <c r="D7" i="1"/>
  <c r="F7" i="1"/>
  <c r="E7" i="1"/>
  <c r="E6" i="1" l="1"/>
  <c r="D6" i="1"/>
  <c r="I6" i="1"/>
  <c r="H6" i="1"/>
  <c r="F6" i="1"/>
  <c r="J6" i="1"/>
  <c r="G6" i="1"/>
  <c r="L5" i="1"/>
  <c r="D8" i="1"/>
  <c r="F8" i="1"/>
  <c r="J8" i="1"/>
  <c r="G8" i="1"/>
  <c r="I8" i="1"/>
  <c r="E8" i="1"/>
  <c r="H8" i="1"/>
  <c r="L7" i="1"/>
  <c r="L6" i="1" l="1"/>
  <c r="L8" i="1"/>
  <c r="D9" i="1"/>
  <c r="F9" i="1"/>
  <c r="J9" i="1"/>
  <c r="G9" i="1"/>
  <c r="I9" i="1"/>
  <c r="E9" i="1"/>
  <c r="H9" i="1"/>
  <c r="H10" i="1" l="1"/>
  <c r="D10" i="1"/>
  <c r="F10" i="1"/>
  <c r="J10" i="1"/>
  <c r="G10" i="1"/>
  <c r="I10" i="1"/>
  <c r="E10" i="1"/>
  <c r="L9" i="1"/>
  <c r="L10" i="1" l="1"/>
  <c r="E11" i="1"/>
  <c r="H11" i="1"/>
  <c r="J11" i="1"/>
  <c r="I11" i="1"/>
  <c r="D11" i="1"/>
  <c r="F11" i="1"/>
  <c r="G11" i="1"/>
  <c r="L11" i="1" l="1"/>
  <c r="E12" i="1"/>
  <c r="H12" i="1"/>
  <c r="D12" i="1"/>
  <c r="F12" i="1"/>
  <c r="J12" i="1"/>
  <c r="G12" i="1"/>
  <c r="I12" i="1"/>
  <c r="E13" i="1" l="1"/>
  <c r="H13" i="1"/>
  <c r="D13" i="1"/>
  <c r="F13" i="1"/>
  <c r="J13" i="1"/>
  <c r="G13" i="1"/>
  <c r="I13" i="1"/>
  <c r="L12" i="1"/>
  <c r="L13" i="1" l="1"/>
  <c r="J14" i="1"/>
  <c r="D14" i="1"/>
  <c r="H14" i="1"/>
  <c r="E14" i="1"/>
  <c r="F14" i="1"/>
  <c r="I14" i="1"/>
  <c r="G14" i="1"/>
  <c r="I15" i="1" l="1"/>
  <c r="E15" i="1"/>
  <c r="H15" i="1"/>
  <c r="J15" i="1"/>
  <c r="G15" i="1"/>
  <c r="D15" i="1"/>
  <c r="F15" i="1"/>
  <c r="L14" i="1"/>
  <c r="L15" i="1" l="1"/>
  <c r="I16" i="1"/>
  <c r="E16" i="1"/>
  <c r="D16" i="1"/>
  <c r="F16" i="1"/>
  <c r="H16" i="1"/>
  <c r="G16" i="1"/>
  <c r="J16" i="1"/>
  <c r="L16" i="1" l="1"/>
  <c r="I17" i="1"/>
  <c r="E17" i="1"/>
  <c r="D17" i="1"/>
  <c r="F17" i="1"/>
  <c r="H17" i="1"/>
  <c r="G17" i="1"/>
  <c r="J17" i="1"/>
  <c r="L17" i="1" l="1"/>
  <c r="J18" i="1"/>
  <c r="I18" i="1"/>
  <c r="E18" i="1"/>
  <c r="F18" i="1"/>
  <c r="H18" i="1"/>
  <c r="G18" i="1"/>
  <c r="D18" i="1"/>
  <c r="L18" i="1" l="1"/>
  <c r="N61" i="2"/>
  <c r="K55" i="2"/>
  <c r="N58" i="2"/>
  <c r="M56" i="2"/>
  <c r="M57" i="2"/>
  <c r="J58" i="2"/>
  <c r="S33" i="2"/>
  <c r="O52" i="2"/>
  <c r="J61" i="2"/>
  <c r="K61" i="2"/>
  <c r="M61" i="2"/>
  <c r="L63" i="2"/>
  <c r="M63" i="2"/>
  <c r="L58" i="2"/>
  <c r="J63" i="2"/>
  <c r="L56" i="2"/>
  <c r="L60" i="2"/>
  <c r="O55" i="2"/>
  <c r="S32" i="2"/>
  <c r="N56" i="2"/>
  <c r="J60" i="2"/>
  <c r="L59" i="2"/>
  <c r="K63" i="2"/>
  <c r="M54" i="2"/>
  <c r="J55" i="2"/>
  <c r="N54" i="2"/>
  <c r="O50" i="2"/>
  <c r="O53" i="2"/>
  <c r="M60" i="2"/>
  <c r="J59" i="2"/>
  <c r="J56" i="2"/>
  <c r="N60" i="2"/>
  <c r="S34" i="2"/>
  <c r="L57" i="2"/>
  <c r="O56" i="2"/>
  <c r="K60" i="2"/>
  <c r="O54" i="2"/>
  <c r="N55" i="2"/>
  <c r="O59" i="2"/>
  <c r="S36" i="2"/>
  <c r="J57" i="2"/>
  <c r="O51" i="2"/>
  <c r="S31" i="2"/>
  <c r="M55" i="2"/>
  <c r="L55" i="2"/>
  <c r="N57" i="2"/>
  <c r="S35" i="2"/>
  <c r="O57" i="2"/>
  <c r="K58" i="2"/>
  <c r="K59" i="2"/>
  <c r="M62" i="2"/>
  <c r="K62" i="2"/>
  <c r="K56" i="2"/>
  <c r="L61" i="2"/>
  <c r="N63" i="2"/>
  <c r="L54" i="2"/>
  <c r="M59" i="2"/>
  <c r="S38" i="2"/>
  <c r="S37" i="2"/>
  <c r="N59" i="2"/>
  <c r="M58" i="2"/>
  <c r="K57" i="2"/>
  <c r="J62" i="2"/>
  <c r="O58" i="2"/>
  <c r="S30" i="2"/>
  <c r="L62" i="2"/>
  <c r="P58" i="2" s="1"/>
  <c r="N62" i="2"/>
  <c r="Q58" i="2" l="1"/>
  <c r="P56" i="2"/>
  <c r="Q56" i="2" s="1"/>
  <c r="P59" i="2"/>
  <c r="Q59" i="2" s="1"/>
  <c r="P53" i="2"/>
  <c r="Q53" i="2" s="1"/>
  <c r="P51" i="2"/>
  <c r="Q51" i="2" s="1"/>
  <c r="P54" i="2"/>
  <c r="Q54" i="2" s="1"/>
  <c r="P57" i="2"/>
  <c r="Q57" i="2" s="1"/>
  <c r="P55" i="2"/>
  <c r="Q55" i="2" s="1"/>
  <c r="P52" i="2"/>
  <c r="Q52" i="2" s="1"/>
  <c r="P50" i="2"/>
  <c r="Q50" i="2" s="1"/>
  <c r="N61" i="1"/>
  <c r="J61" i="1" l="1"/>
  <c r="I61" i="1"/>
  <c r="L61" i="1" l="1"/>
  <c r="K61" i="1"/>
  <c r="S34" i="1"/>
  <c r="O61" i="1" l="1"/>
</calcChain>
</file>

<file path=xl/sharedStrings.xml><?xml version="1.0" encoding="utf-8"?>
<sst xmlns="http://schemas.openxmlformats.org/spreadsheetml/2006/main" count="182" uniqueCount="80">
  <si>
    <t>SD</t>
  </si>
  <si>
    <t>Trend</t>
  </si>
  <si>
    <t>Y1</t>
  </si>
  <si>
    <t>Y2</t>
  </si>
  <si>
    <t>Y3</t>
  </si>
  <si>
    <t>Y4</t>
  </si>
  <si>
    <t>Y5</t>
  </si>
  <si>
    <t>Y6</t>
  </si>
  <si>
    <t>Y7</t>
  </si>
  <si>
    <t>Base</t>
  </si>
  <si>
    <t>Column1</t>
  </si>
  <si>
    <t>Name</t>
  </si>
  <si>
    <t>Code</t>
  </si>
  <si>
    <t>d0: [100,100,100,100,100,100,100]</t>
  </si>
  <si>
    <t>ID</t>
  </si>
  <si>
    <t>Y8</t>
  </si>
  <si>
    <t>d1</t>
  </si>
  <si>
    <t>Source =1</t>
  </si>
  <si>
    <t>Source 4, first 7 data points.</t>
  </si>
  <si>
    <t>d2</t>
  </si>
  <si>
    <t>d3</t>
  </si>
  <si>
    <t>d4</t>
  </si>
  <si>
    <t>d5</t>
  </si>
  <si>
    <t>d6</t>
  </si>
  <si>
    <t>d7</t>
  </si>
  <si>
    <t>d8</t>
  </si>
  <si>
    <t>d9</t>
  </si>
  <si>
    <t>A</t>
  </si>
  <si>
    <t>B</t>
  </si>
  <si>
    <t>small</t>
  </si>
  <si>
    <t>medium</t>
  </si>
  <si>
    <t>std</t>
  </si>
  <si>
    <t>base</t>
  </si>
  <si>
    <t>Growth Rate</t>
  </si>
  <si>
    <t>d10</t>
  </si>
  <si>
    <t>Region A</t>
  </si>
  <si>
    <t>Region B</t>
  </si>
  <si>
    <t>Region C</t>
  </si>
  <si>
    <t>Region D</t>
  </si>
  <si>
    <t>North</t>
  </si>
  <si>
    <t>South</t>
  </si>
  <si>
    <t>East</t>
  </si>
  <si>
    <t>West</t>
  </si>
  <si>
    <t>Group A</t>
  </si>
  <si>
    <t>Group B</t>
  </si>
  <si>
    <t>Group C</t>
  </si>
  <si>
    <t>Group D</t>
  </si>
  <si>
    <t>Group E</t>
  </si>
  <si>
    <t>Area 1</t>
  </si>
  <si>
    <t>Area 2</t>
  </si>
  <si>
    <t>Area 3</t>
  </si>
  <si>
    <t>Drink A</t>
  </si>
  <si>
    <t>Drink B</t>
  </si>
  <si>
    <t>Drink C</t>
  </si>
  <si>
    <t>Drink D</t>
  </si>
  <si>
    <t>Salespeople</t>
  </si>
  <si>
    <t>Profit</t>
  </si>
  <si>
    <t>fam</t>
  </si>
  <si>
    <t>a</t>
  </si>
  <si>
    <t>b</t>
  </si>
  <si>
    <t>c</t>
  </si>
  <si>
    <t>d</t>
  </si>
  <si>
    <t>Total Miles Driven</t>
  </si>
  <si>
    <t>Years</t>
  </si>
  <si>
    <t>Mod</t>
  </si>
  <si>
    <t>Rand</t>
  </si>
  <si>
    <t>Sliders</t>
  </si>
  <si>
    <t>Choice</t>
  </si>
  <si>
    <t>Force last column to be exactly the % increase.</t>
  </si>
  <si>
    <t>Year</t>
  </si>
  <si>
    <t>e</t>
  </si>
  <si>
    <t>f</t>
  </si>
  <si>
    <t>g</t>
  </si>
  <si>
    <t>h</t>
  </si>
  <si>
    <t>i</t>
  </si>
  <si>
    <t>j</t>
  </si>
  <si>
    <t>k</t>
  </si>
  <si>
    <t>l</t>
  </si>
  <si>
    <t>FIRST SHOWN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</si>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</sst>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0" fontId="0" fillId="2" borderId="1" xfId="0" applyFont="1" applyFill="1" applyBorder="1"/>
    <xf numFmtId="43" fontId="0" fillId="0" borderId="0" xfId="1" applyFont="1"/>
    <xf numFmtId="43" fontId="0" fillId="0" borderId="0" xfId="0" applyNumberFormat="1"/>
    <xf numFmtId="164" fontId="0" fillId="2" borderId="2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43" fontId="3" fillId="0" borderId="0" xfId="1" applyFont="1"/>
    <xf numFmtId="165" fontId="0" fillId="0" borderId="0" xfId="0" applyNumberFormat="1"/>
    <xf numFmtId="0" fontId="0" fillId="0" borderId="0" xfId="0" applyNumberFormat="1"/>
    <xf numFmtId="164" fontId="0" fillId="0" borderId="0" xfId="0" applyNumberFormat="1" applyFont="1" applyBorder="1"/>
    <xf numFmtId="0" fontId="0" fillId="2" borderId="0" xfId="0" applyFont="1" applyFill="1" applyBorder="1"/>
    <xf numFmtId="16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0">
    <dxf>
      <numFmt numFmtId="166" formatCode="_(* #,##0.0_);_(* \(#,##0.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Bar!$D$78:$D$83</c:f>
              <c:numCache>
                <c:formatCode>General</c:formatCode>
                <c:ptCount val="6"/>
                <c:pt idx="0">
                  <c:v>437</c:v>
                </c:pt>
                <c:pt idx="1">
                  <c:v>542</c:v>
                </c:pt>
                <c:pt idx="2">
                  <c:v>462</c:v>
                </c:pt>
                <c:pt idx="3">
                  <c:v>657</c:v>
                </c:pt>
                <c:pt idx="4">
                  <c:v>513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2D49-92B2-69DAAE76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46271"/>
        <c:axId val="1262831215"/>
      </c:barChart>
      <c:catAx>
        <c:axId val="131454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31215"/>
        <c:crosses val="autoZero"/>
        <c:auto val="1"/>
        <c:lblAlgn val="ctr"/>
        <c:lblOffset val="100"/>
        <c:noMultiLvlLbl val="0"/>
      </c:catAx>
      <c:valAx>
        <c:axId val="1262831215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74-3F4F-B86B-9332212094CE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74-3F4F-B86B-9332212094CE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374-3F4F-B86B-9332212094C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374-3F4F-B86B-933221209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pie!$E$109:$E$112</c:f>
              <c:strCache>
                <c:ptCount val="4"/>
                <c:pt idx="0">
                  <c:v>Drink A</c:v>
                </c:pt>
                <c:pt idx="1">
                  <c:v>Drink B</c:v>
                </c:pt>
                <c:pt idx="2">
                  <c:v>Drink C</c:v>
                </c:pt>
                <c:pt idx="3">
                  <c:v>Drink D</c:v>
                </c:pt>
              </c:strCache>
            </c:strRef>
          </c:cat>
          <c:val>
            <c:numRef>
              <c:f>pie!$F$109:$F$112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3845-A8BA-26E551FF3E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Combo!$C$19:$C$24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Combo!$E$19:$E$24</c:f>
              <c:numCache>
                <c:formatCode>General</c:formatCode>
                <c:ptCount val="6"/>
                <c:pt idx="0">
                  <c:v>321</c:v>
                </c:pt>
                <c:pt idx="1">
                  <c:v>159</c:v>
                </c:pt>
                <c:pt idx="2">
                  <c:v>250</c:v>
                </c:pt>
                <c:pt idx="3">
                  <c:v>192</c:v>
                </c:pt>
                <c:pt idx="4">
                  <c:v>170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F-7940-BF58-2C6CE62A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Combo!$C$19:$C$24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Combo!$D$19:$D$24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7940-BF58-2C6CE62A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Combo!$C$36:$C$41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Combo!$E$36:$E$41</c:f>
              <c:numCache>
                <c:formatCode>General</c:formatCode>
                <c:ptCount val="6"/>
                <c:pt idx="0">
                  <c:v>423</c:v>
                </c:pt>
                <c:pt idx="1">
                  <c:v>382</c:v>
                </c:pt>
                <c:pt idx="2">
                  <c:v>848</c:v>
                </c:pt>
                <c:pt idx="3">
                  <c:v>1039</c:v>
                </c:pt>
                <c:pt idx="4">
                  <c:v>1283</c:v>
                </c:pt>
                <c:pt idx="5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C-6A4F-92D6-CA0D5FFE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Combo!$C$36:$C$41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Combo!$D$36:$D$41</c:f>
              <c:numCache>
                <c:formatCode>General</c:formatCode>
                <c:ptCount val="6"/>
                <c:pt idx="0">
                  <c:v>62</c:v>
                </c:pt>
                <c:pt idx="1">
                  <c:v>52</c:v>
                </c:pt>
                <c:pt idx="2">
                  <c:v>53</c:v>
                </c:pt>
                <c:pt idx="3">
                  <c:v>41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C-6A4F-92D6-CA0D5FFE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Combo!$C$45:$C$50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Combo!$E$45:$E$50</c:f>
              <c:numCache>
                <c:formatCode>General</c:formatCode>
                <c:ptCount val="6"/>
                <c:pt idx="0">
                  <c:v>423</c:v>
                </c:pt>
                <c:pt idx="1">
                  <c:v>382</c:v>
                </c:pt>
                <c:pt idx="2">
                  <c:v>848</c:v>
                </c:pt>
                <c:pt idx="3">
                  <c:v>1039</c:v>
                </c:pt>
                <c:pt idx="4">
                  <c:v>1283</c:v>
                </c:pt>
                <c:pt idx="5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7D48-9B05-129DA03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Combo!$C$45:$C$50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Combo!$D$45:$D$50</c:f>
              <c:numCache>
                <c:formatCode>General</c:formatCode>
                <c:ptCount val="6"/>
                <c:pt idx="0">
                  <c:v>47</c:v>
                </c:pt>
                <c:pt idx="1">
                  <c:v>48</c:v>
                </c:pt>
                <c:pt idx="2">
                  <c:v>46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0-7D48-9B05-129DA03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Combo!$C$73:$C$78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Combo!$E$73:$E$78</c:f>
              <c:numCache>
                <c:formatCode>General</c:formatCode>
                <c:ptCount val="6"/>
                <c:pt idx="0">
                  <c:v>321</c:v>
                </c:pt>
                <c:pt idx="1">
                  <c:v>159</c:v>
                </c:pt>
                <c:pt idx="2">
                  <c:v>250</c:v>
                </c:pt>
                <c:pt idx="3">
                  <c:v>192</c:v>
                </c:pt>
                <c:pt idx="4">
                  <c:v>170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6942-916E-C2CD2668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Combo!$C$73:$C$78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Combo!$D$73:$D$78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7-6942-916E-C2CD2668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Combo!$C$94:$C$99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Combo!$E$94:$E$99</c:f>
              <c:numCache>
                <c:formatCode>General</c:formatCode>
                <c:ptCount val="6"/>
                <c:pt idx="0">
                  <c:v>51</c:v>
                </c:pt>
                <c:pt idx="1">
                  <c:v>49</c:v>
                </c:pt>
                <c:pt idx="2">
                  <c:v>61</c:v>
                </c:pt>
                <c:pt idx="3">
                  <c:v>37</c:v>
                </c:pt>
                <c:pt idx="4">
                  <c:v>29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754D-89FE-B10E02C1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Combo!$C$94:$C$99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Combo!$D$94:$D$99</c:f>
              <c:numCache>
                <c:formatCode>General</c:formatCode>
                <c:ptCount val="6"/>
                <c:pt idx="0">
                  <c:v>71</c:v>
                </c:pt>
                <c:pt idx="1">
                  <c:v>91</c:v>
                </c:pt>
                <c:pt idx="2">
                  <c:v>79</c:v>
                </c:pt>
                <c:pt idx="3">
                  <c:v>72</c:v>
                </c:pt>
                <c:pt idx="4">
                  <c:v>71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7-754D-89FE-B10E02C1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Scatter!$B$5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Scatter!$A$6:$A$47</c:f>
              <c:numCache>
                <c:formatCode>_(* #,##0_);_(* \(#,##0\);_(* "-"??_);_(@_)</c:formatCode>
                <c:ptCount val="42"/>
                <c:pt idx="0">
                  <c:v>204.19173497217514</c:v>
                </c:pt>
                <c:pt idx="1">
                  <c:v>759.21090261476843</c:v>
                </c:pt>
                <c:pt idx="2">
                  <c:v>1218.0160344164606</c:v>
                </c:pt>
                <c:pt idx="3">
                  <c:v>1570.7857705263727</c:v>
                </c:pt>
                <c:pt idx="4">
                  <c:v>2858.900897263497</c:v>
                </c:pt>
                <c:pt idx="5">
                  <c:v>1805.4108187169006</c:v>
                </c:pt>
                <c:pt idx="6">
                  <c:v>2786.0285482079653</c:v>
                </c:pt>
                <c:pt idx="7">
                  <c:v>1719.5214846645949</c:v>
                </c:pt>
                <c:pt idx="8">
                  <c:v>2528.178075767416</c:v>
                </c:pt>
                <c:pt idx="9">
                  <c:v>4423.5637717432837</c:v>
                </c:pt>
                <c:pt idx="10">
                  <c:v>2472.8587241990285</c:v>
                </c:pt>
                <c:pt idx="11">
                  <c:v>4924.8821836087282</c:v>
                </c:pt>
                <c:pt idx="12">
                  <c:v>4509.0949409803688</c:v>
                </c:pt>
                <c:pt idx="13">
                  <c:v>7307.800014860828</c:v>
                </c:pt>
                <c:pt idx="14">
                  <c:v>8179.5085288695054</c:v>
                </c:pt>
                <c:pt idx="15">
                  <c:v>9551.378162943729</c:v>
                </c:pt>
                <c:pt idx="16">
                  <c:v>5336.7809263915451</c:v>
                </c:pt>
                <c:pt idx="17">
                  <c:v>6868.9901556178738</c:v>
                </c:pt>
                <c:pt idx="18">
                  <c:v>5190.8856431364402</c:v>
                </c:pt>
                <c:pt idx="19">
                  <c:v>7037.3381389826181</c:v>
                </c:pt>
                <c:pt idx="20">
                  <c:v>6651.6942392968376</c:v>
                </c:pt>
                <c:pt idx="21">
                  <c:v>8943.3499685681127</c:v>
                </c:pt>
                <c:pt idx="22">
                  <c:v>8362.8224082218021</c:v>
                </c:pt>
                <c:pt idx="23">
                  <c:v>11731.979853730083</c:v>
                </c:pt>
                <c:pt idx="24">
                  <c:v>9773.6680196737689</c:v>
                </c:pt>
                <c:pt idx="25">
                  <c:v>14793.983924355265</c:v>
                </c:pt>
                <c:pt idx="26">
                  <c:v>14145.535694750366</c:v>
                </c:pt>
                <c:pt idx="27">
                  <c:v>8669.2980344134048</c:v>
                </c:pt>
                <c:pt idx="28">
                  <c:v>6747.3339011849948</c:v>
                </c:pt>
                <c:pt idx="29">
                  <c:v>11967.368412141423</c:v>
                </c:pt>
                <c:pt idx="30">
                  <c:v>15053.753105881427</c:v>
                </c:pt>
                <c:pt idx="31">
                  <c:v>11065.383627008912</c:v>
                </c:pt>
                <c:pt idx="32">
                  <c:v>14648.729012781056</c:v>
                </c:pt>
                <c:pt idx="33">
                  <c:v>18524.071701653706</c:v>
                </c:pt>
                <c:pt idx="34">
                  <c:v>7397.2966354848322</c:v>
                </c:pt>
                <c:pt idx="35">
                  <c:v>9859.5927827897976</c:v>
                </c:pt>
                <c:pt idx="36">
                  <c:v>20515.673415655387</c:v>
                </c:pt>
                <c:pt idx="37">
                  <c:v>20068.719379301168</c:v>
                </c:pt>
                <c:pt idx="38">
                  <c:v>16209.168442661516</c:v>
                </c:pt>
                <c:pt idx="39">
                  <c:v>8740.8329249885792</c:v>
                </c:pt>
                <c:pt idx="40">
                  <c:v>18180.645878012187</c:v>
                </c:pt>
                <c:pt idx="41">
                  <c:v>11812.612536829503</c:v>
                </c:pt>
              </c:numCache>
            </c:numRef>
          </c:xVal>
          <c:yVal>
            <c:numRef>
              <c:f>Scatter!$B$6:$B$47</c:f>
              <c:numCache>
                <c:formatCode>General</c:formatCode>
                <c:ptCount val="42"/>
                <c:pt idx="0">
                  <c:v>3.0668117121242662</c:v>
                </c:pt>
                <c:pt idx="1">
                  <c:v>2.4060120950769646</c:v>
                </c:pt>
                <c:pt idx="2">
                  <c:v>2.3886727398513514</c:v>
                </c:pt>
                <c:pt idx="3">
                  <c:v>4.1422577712039361</c:v>
                </c:pt>
                <c:pt idx="4">
                  <c:v>3.9516651054750689</c:v>
                </c:pt>
                <c:pt idx="5">
                  <c:v>5.3948736211165391</c:v>
                </c:pt>
                <c:pt idx="6">
                  <c:v>4.5069152281482481</c:v>
                </c:pt>
                <c:pt idx="7">
                  <c:v>2.8202372580788766</c:v>
                </c:pt>
                <c:pt idx="8">
                  <c:v>4.8441463855606761</c:v>
                </c:pt>
                <c:pt idx="9">
                  <c:v>7.1712711071529514</c:v>
                </c:pt>
                <c:pt idx="10">
                  <c:v>7.333666368469669</c:v>
                </c:pt>
                <c:pt idx="11">
                  <c:v>7.8105890477915088</c:v>
                </c:pt>
                <c:pt idx="12">
                  <c:v>4.121900131838518</c:v>
                </c:pt>
                <c:pt idx="13">
                  <c:v>5.7985980655205083</c:v>
                </c:pt>
                <c:pt idx="14">
                  <c:v>5.9115241431761607</c:v>
                </c:pt>
                <c:pt idx="15">
                  <c:v>10.847600203331552</c:v>
                </c:pt>
                <c:pt idx="16">
                  <c:v>8.4894508250284524</c:v>
                </c:pt>
                <c:pt idx="17">
                  <c:v>9.6870631415544448</c:v>
                </c:pt>
                <c:pt idx="18">
                  <c:v>12.496441574215401</c:v>
                </c:pt>
                <c:pt idx="19">
                  <c:v>5.7141228235020156</c:v>
                </c:pt>
                <c:pt idx="20">
                  <c:v>5.408951792073327</c:v>
                </c:pt>
                <c:pt idx="21">
                  <c:v>10.827173254352973</c:v>
                </c:pt>
                <c:pt idx="22">
                  <c:v>10.363494074620435</c:v>
                </c:pt>
                <c:pt idx="23">
                  <c:v>17.281497778633096</c:v>
                </c:pt>
                <c:pt idx="24">
                  <c:v>17.109801323313729</c:v>
                </c:pt>
                <c:pt idx="25">
                  <c:v>10.6347220699241</c:v>
                </c:pt>
                <c:pt idx="26">
                  <c:v>18.809439280033228</c:v>
                </c:pt>
                <c:pt idx="27">
                  <c:v>11.598915714712131</c:v>
                </c:pt>
                <c:pt idx="28">
                  <c:v>8.8674231688532128</c:v>
                </c:pt>
                <c:pt idx="29">
                  <c:v>11.197040239681332</c:v>
                </c:pt>
                <c:pt idx="30">
                  <c:v>9.63139343575663</c:v>
                </c:pt>
                <c:pt idx="31">
                  <c:v>8.0426171959038228</c:v>
                </c:pt>
                <c:pt idx="32">
                  <c:v>19.841648300725016</c:v>
                </c:pt>
                <c:pt idx="33">
                  <c:v>8.3579803868532956</c:v>
                </c:pt>
                <c:pt idx="34">
                  <c:v>22.254137568990505</c:v>
                </c:pt>
                <c:pt idx="35">
                  <c:v>9.1714553352048291</c:v>
                </c:pt>
                <c:pt idx="36">
                  <c:v>12.924115090062173</c:v>
                </c:pt>
                <c:pt idx="37">
                  <c:v>20.520518495683643</c:v>
                </c:pt>
                <c:pt idx="38">
                  <c:v>10.414285569336039</c:v>
                </c:pt>
                <c:pt idx="39">
                  <c:v>26.627050945800118</c:v>
                </c:pt>
                <c:pt idx="40">
                  <c:v>10.809597820867491</c:v>
                </c:pt>
                <c:pt idx="41">
                  <c:v>26.208151456372107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D-FE4F-A109-43C3A161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1775"/>
        <c:axId val="417963263"/>
      </c:scatterChart>
      <c:valAx>
        <c:axId val="2588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Miles on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263"/>
        <c:crosses val="autoZero"/>
        <c:crossBetween val="midCat"/>
      </c:valAx>
      <c:valAx>
        <c:axId val="4179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Years</a:t>
                </a:r>
                <a:r>
                  <a:rPr lang="en-US" sz="2400" baseline="0"/>
                  <a:t> Car Driven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Scatter!$B$5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Scatter!$A$6:$A$47</c:f>
              <c:numCache>
                <c:formatCode>_(* #,##0_);_(* \(#,##0\);_(* "-"??_);_(@_)</c:formatCode>
                <c:ptCount val="42"/>
                <c:pt idx="0">
                  <c:v>204.19173497217514</c:v>
                </c:pt>
                <c:pt idx="1">
                  <c:v>759.21090261476843</c:v>
                </c:pt>
                <c:pt idx="2">
                  <c:v>1218.0160344164606</c:v>
                </c:pt>
                <c:pt idx="3">
                  <c:v>1570.7857705263727</c:v>
                </c:pt>
                <c:pt idx="4">
                  <c:v>2858.900897263497</c:v>
                </c:pt>
                <c:pt idx="5">
                  <c:v>1805.4108187169006</c:v>
                </c:pt>
                <c:pt idx="6">
                  <c:v>2786.0285482079653</c:v>
                </c:pt>
                <c:pt idx="7">
                  <c:v>1719.5214846645949</c:v>
                </c:pt>
                <c:pt idx="8">
                  <c:v>2528.178075767416</c:v>
                </c:pt>
                <c:pt idx="9">
                  <c:v>4423.5637717432837</c:v>
                </c:pt>
                <c:pt idx="10">
                  <c:v>2472.8587241990285</c:v>
                </c:pt>
                <c:pt idx="11">
                  <c:v>4924.8821836087282</c:v>
                </c:pt>
                <c:pt idx="12">
                  <c:v>4509.0949409803688</c:v>
                </c:pt>
                <c:pt idx="13">
                  <c:v>7307.800014860828</c:v>
                </c:pt>
                <c:pt idx="14">
                  <c:v>8179.5085288695054</c:v>
                </c:pt>
                <c:pt idx="15">
                  <c:v>9551.378162943729</c:v>
                </c:pt>
                <c:pt idx="16">
                  <c:v>5336.7809263915451</c:v>
                </c:pt>
                <c:pt idx="17">
                  <c:v>6868.9901556178738</c:v>
                </c:pt>
                <c:pt idx="18">
                  <c:v>5190.8856431364402</c:v>
                </c:pt>
                <c:pt idx="19">
                  <c:v>7037.3381389826181</c:v>
                </c:pt>
                <c:pt idx="20">
                  <c:v>6651.6942392968376</c:v>
                </c:pt>
                <c:pt idx="21">
                  <c:v>8943.3499685681127</c:v>
                </c:pt>
                <c:pt idx="22">
                  <c:v>8362.8224082218021</c:v>
                </c:pt>
                <c:pt idx="23">
                  <c:v>11731.979853730083</c:v>
                </c:pt>
                <c:pt idx="24">
                  <c:v>9773.6680196737689</c:v>
                </c:pt>
                <c:pt idx="25">
                  <c:v>14793.983924355265</c:v>
                </c:pt>
                <c:pt idx="26">
                  <c:v>14145.535694750366</c:v>
                </c:pt>
                <c:pt idx="27">
                  <c:v>8669.2980344134048</c:v>
                </c:pt>
                <c:pt idx="28">
                  <c:v>6747.3339011849948</c:v>
                </c:pt>
                <c:pt idx="29">
                  <c:v>11967.368412141423</c:v>
                </c:pt>
                <c:pt idx="30">
                  <c:v>15053.753105881427</c:v>
                </c:pt>
                <c:pt idx="31">
                  <c:v>11065.383627008912</c:v>
                </c:pt>
                <c:pt idx="32">
                  <c:v>14648.729012781056</c:v>
                </c:pt>
                <c:pt idx="33">
                  <c:v>18524.071701653706</c:v>
                </c:pt>
                <c:pt idx="34">
                  <c:v>7397.2966354848322</c:v>
                </c:pt>
                <c:pt idx="35">
                  <c:v>9859.5927827897976</c:v>
                </c:pt>
                <c:pt idx="36">
                  <c:v>20515.673415655387</c:v>
                </c:pt>
                <c:pt idx="37">
                  <c:v>20068.719379301168</c:v>
                </c:pt>
                <c:pt idx="38">
                  <c:v>16209.168442661516</c:v>
                </c:pt>
                <c:pt idx="39">
                  <c:v>8740.8329249885792</c:v>
                </c:pt>
                <c:pt idx="40">
                  <c:v>18180.645878012187</c:v>
                </c:pt>
                <c:pt idx="41">
                  <c:v>11812.612536829503</c:v>
                </c:pt>
              </c:numCache>
            </c:numRef>
          </c:xVal>
          <c:yVal>
            <c:numRef>
              <c:f>Scatter!$B$6:$B$47</c:f>
              <c:numCache>
                <c:formatCode>General</c:formatCode>
                <c:ptCount val="42"/>
                <c:pt idx="0">
                  <c:v>3.0668117121242662</c:v>
                </c:pt>
                <c:pt idx="1">
                  <c:v>2.4060120950769646</c:v>
                </c:pt>
                <c:pt idx="2">
                  <c:v>2.3886727398513514</c:v>
                </c:pt>
                <c:pt idx="3">
                  <c:v>4.1422577712039361</c:v>
                </c:pt>
                <c:pt idx="4">
                  <c:v>3.9516651054750689</c:v>
                </c:pt>
                <c:pt idx="5">
                  <c:v>5.3948736211165391</c:v>
                </c:pt>
                <c:pt idx="6">
                  <c:v>4.5069152281482481</c:v>
                </c:pt>
                <c:pt idx="7">
                  <c:v>2.8202372580788766</c:v>
                </c:pt>
                <c:pt idx="8">
                  <c:v>4.8441463855606761</c:v>
                </c:pt>
                <c:pt idx="9">
                  <c:v>7.1712711071529514</c:v>
                </c:pt>
                <c:pt idx="10">
                  <c:v>7.333666368469669</c:v>
                </c:pt>
                <c:pt idx="11">
                  <c:v>7.8105890477915088</c:v>
                </c:pt>
                <c:pt idx="12">
                  <c:v>4.121900131838518</c:v>
                </c:pt>
                <c:pt idx="13">
                  <c:v>5.7985980655205083</c:v>
                </c:pt>
                <c:pt idx="14">
                  <c:v>5.9115241431761607</c:v>
                </c:pt>
                <c:pt idx="15">
                  <c:v>10.847600203331552</c:v>
                </c:pt>
                <c:pt idx="16">
                  <c:v>8.4894508250284524</c:v>
                </c:pt>
                <c:pt idx="17">
                  <c:v>9.6870631415544448</c:v>
                </c:pt>
                <c:pt idx="18">
                  <c:v>12.496441574215401</c:v>
                </c:pt>
                <c:pt idx="19">
                  <c:v>5.7141228235020156</c:v>
                </c:pt>
                <c:pt idx="20">
                  <c:v>5.408951792073327</c:v>
                </c:pt>
                <c:pt idx="21">
                  <c:v>10.827173254352973</c:v>
                </c:pt>
                <c:pt idx="22">
                  <c:v>10.363494074620435</c:v>
                </c:pt>
                <c:pt idx="23">
                  <c:v>17.281497778633096</c:v>
                </c:pt>
                <c:pt idx="24">
                  <c:v>17.109801323313729</c:v>
                </c:pt>
                <c:pt idx="25">
                  <c:v>10.6347220699241</c:v>
                </c:pt>
                <c:pt idx="26">
                  <c:v>18.809439280033228</c:v>
                </c:pt>
                <c:pt idx="27">
                  <c:v>11.598915714712131</c:v>
                </c:pt>
                <c:pt idx="28">
                  <c:v>8.8674231688532128</c:v>
                </c:pt>
                <c:pt idx="29">
                  <c:v>11.197040239681332</c:v>
                </c:pt>
                <c:pt idx="30">
                  <c:v>9.63139343575663</c:v>
                </c:pt>
                <c:pt idx="31">
                  <c:v>8.0426171959038228</c:v>
                </c:pt>
                <c:pt idx="32">
                  <c:v>19.841648300725016</c:v>
                </c:pt>
                <c:pt idx="33">
                  <c:v>8.3579803868532956</c:v>
                </c:pt>
                <c:pt idx="34">
                  <c:v>22.254137568990505</c:v>
                </c:pt>
                <c:pt idx="35">
                  <c:v>9.1714553352048291</c:v>
                </c:pt>
                <c:pt idx="36">
                  <c:v>12.924115090062173</c:v>
                </c:pt>
                <c:pt idx="37">
                  <c:v>20.520518495683643</c:v>
                </c:pt>
                <c:pt idx="38">
                  <c:v>10.414285569336039</c:v>
                </c:pt>
                <c:pt idx="39">
                  <c:v>26.627050945800118</c:v>
                </c:pt>
                <c:pt idx="40">
                  <c:v>10.809597820867491</c:v>
                </c:pt>
                <c:pt idx="41">
                  <c:v>26.208151456372107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D-684F-9D66-06144B9B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1775"/>
        <c:axId val="417963263"/>
      </c:scatterChart>
      <c:valAx>
        <c:axId val="2588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Miles on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263"/>
        <c:crosses val="autoZero"/>
        <c:crossBetween val="midCat"/>
      </c:valAx>
      <c:valAx>
        <c:axId val="4179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Years</a:t>
                </a:r>
                <a:r>
                  <a:rPr lang="en-US" sz="2400" baseline="0"/>
                  <a:t> Car Driven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4-7D43-BA17-3D6B4D50E97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4-7D43-BA17-3D6B4D50E97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4-7D43-BA17-3D6B4D50E97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4-7D43-BA17-3D6B4D50E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7B44-BD9E-7659FB3750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AD-F94E-A1DE-E3F99D5A9A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AD-F94E-A1DE-E3F99D5A9A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AD-F94E-A1DE-E3F99D5A9A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5AD-F94E-A1DE-E3F99D5A9A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AD-F94E-A1DE-E3F99D5A9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E-AC44-8BF8-FC0F1306F80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E-AC44-8BF8-FC0F1306F80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E-AC44-8BF8-FC0F1306F80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E-AC44-8BF8-FC0F1306F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E-AC44-8BF8-FC0F1306F8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7A-D34D-A7A5-AABE60378E4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7A-D34D-A7A5-AABE60378E4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7A-D34D-A7A5-AABE60378E4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7A-D34D-A7A5-AABE60378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A-D34D-A7A5-AABE60378E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B-F242-8D81-E0E3FC070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5B-F242-8D81-E0E3FC070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5B-F242-8D81-E0E3FC070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5B-F242-8D81-E0E3FC070F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A9-F94D-9D8E-A3E6129EA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B-F242-8D81-E0E3FC070F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68-7241-93CE-79BB3DE6A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68-7241-93CE-79BB3DE6A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68-7241-93CE-79BB3DE6AE7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68-7241-93CE-79BB3DE6AE7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03-C045-832C-72CEAC5D7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8-7241-93CE-79BB3DE6AE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D-ED4B-BCAB-B6EDC06F5B8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D-ED4B-BCAB-B6EDC06F5B8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CD-ED4B-BCAB-B6EDC06F5B8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CD-ED4B-BCAB-B6EDC06F5B8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CD-ED4B-BCAB-B6EDC06F5B8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5CD-ED4B-BCAB-B6EDC06F5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D-ED4B-BCAB-B6EDC06F5B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5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20-A440-B1AA-6321A1A19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20-A440-B1AA-6321A1A19D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20-A440-B1AA-6321A1A19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620-A440-B1AA-6321A1A19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620-A440-B1AA-6321A1A19D1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20-A440-B1AA-6321A1A19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20-A440-B1AA-6321A1A19D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151B6771-F9A4-7648-8457-13AC6460BC99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waterfall" uniqueId="{959D82E8-E2AA-944D-98D6-615D81824B5D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waterfall" uniqueId="{45D60E3F-EBDA-A949-8818-47E293378283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/>
    <cx:plotArea>
      <cx:plotAreaRegion>
        <cx:series layoutId="waterfall" uniqueId="{0E7E4C94-4B6B-754D-9950-FC48A225CED2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waterfall" uniqueId="{91BDA3D2-4F69-8841-892E-5F4940C422F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60</xdr:row>
      <xdr:rowOff>114300</xdr:rowOff>
    </xdr:from>
    <xdr:to>
      <xdr:col>13</xdr:col>
      <xdr:colOff>228600</xdr:colOff>
      <xdr:row>84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845D0-6215-DD4D-A9AD-4C4965ED9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412750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8847F-C05C-2B4B-9776-CB08373C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3098800</xdr:colOff>
      <xdr:row>4</xdr:row>
      <xdr:rowOff>139700</xdr:rowOff>
    </xdr:from>
    <xdr:to>
      <xdr:col>12</xdr:col>
      <xdr:colOff>44450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72D7-0BFD-A041-944C-9FE8F324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27</xdr:row>
      <xdr:rowOff>127000</xdr:rowOff>
    </xdr:from>
    <xdr:to>
      <xdr:col>9</xdr:col>
      <xdr:colOff>571500</xdr:colOff>
      <xdr:row>53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03280-CA93-DA48-A995-06F361C8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3105150</xdr:colOff>
      <xdr:row>26</xdr:row>
      <xdr:rowOff>38100</xdr:rowOff>
    </xdr:from>
    <xdr:to>
      <xdr:col>12</xdr:col>
      <xdr:colOff>50800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AA5F35-B7F0-9F46-AA3C-7ACD3596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52</xdr:row>
      <xdr:rowOff>127000</xdr:rowOff>
    </xdr:from>
    <xdr:to>
      <xdr:col>9</xdr:col>
      <xdr:colOff>1397000</xdr:colOff>
      <xdr:row>78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37702C-0B97-594E-BC22-5E89001C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755650</xdr:colOff>
      <xdr:row>51</xdr:row>
      <xdr:rowOff>38100</xdr:rowOff>
    </xdr:from>
    <xdr:to>
      <xdr:col>13</xdr:col>
      <xdr:colOff>50800</xdr:colOff>
      <xdr:row>70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A45264-4676-BA45-A767-C14CFF065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355600</xdr:colOff>
      <xdr:row>76</xdr:row>
      <xdr:rowOff>127000</xdr:rowOff>
    </xdr:from>
    <xdr:to>
      <xdr:col>9</xdr:col>
      <xdr:colOff>1397000</xdr:colOff>
      <xdr:row>102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51F254-C190-1448-8FD0-0D5DD92E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755650</xdr:colOff>
      <xdr:row>75</xdr:row>
      <xdr:rowOff>38100</xdr:rowOff>
    </xdr:from>
    <xdr:to>
      <xdr:col>13</xdr:col>
      <xdr:colOff>50800</xdr:colOff>
      <xdr:row>94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6487EF-3CAB-344B-A344-00949930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2470150</xdr:colOff>
      <xdr:row>86</xdr:row>
      <xdr:rowOff>0</xdr:rowOff>
    </xdr:from>
    <xdr:to>
      <xdr:col>15</xdr:col>
      <xdr:colOff>330200</xdr:colOff>
      <xdr:row>121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073A4-9194-E74B-AEF1-6E647A39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5</xdr:row>
      <xdr:rowOff>76200</xdr:rowOff>
    </xdr:from>
    <xdr:to>
      <xdr:col>18</xdr:col>
      <xdr:colOff>38100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B5409-A110-7C45-826F-1905EBAB5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0" y="10922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1536700</xdr:colOff>
      <xdr:row>23</xdr:row>
      <xdr:rowOff>139700</xdr:rowOff>
    </xdr:from>
    <xdr:to>
      <xdr:col>14</xdr:col>
      <xdr:colOff>774700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68C66B-35CA-8D48-AB67-46805E731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9000" y="4813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45</xdr:row>
      <xdr:rowOff>88900</xdr:rowOff>
    </xdr:from>
    <xdr:to>
      <xdr:col>11</xdr:col>
      <xdr:colOff>2387600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9C1300-2C99-C348-A674-773C98D9E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9232900"/>
              <a:ext cx="8661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520700</xdr:colOff>
      <xdr:row>20</xdr:row>
      <xdr:rowOff>114300</xdr:rowOff>
    </xdr:from>
    <xdr:to>
      <xdr:col>7</xdr:col>
      <xdr:colOff>609600</xdr:colOff>
      <xdr:row>42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43ABCE-212A-3B4A-B35F-05022A5A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" y="4178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234950</xdr:colOff>
      <xdr:row>24</xdr:row>
      <xdr:rowOff>12700</xdr:rowOff>
    </xdr:from>
    <xdr:to>
      <xdr:col>11</xdr:col>
      <xdr:colOff>1473200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C5E313-D5E0-B648-9667-1B013C5D78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4889500"/>
              <a:ext cx="586105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25400</xdr:rowOff>
    </xdr:from>
    <xdr:to>
      <xdr:col>9</xdr:col>
      <xdr:colOff>1333500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C94172-9063-8647-BE9A-28966528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9</xdr:col>
      <xdr:colOff>1295400</xdr:colOff>
      <xdr:row>48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20B3BA-FD0E-6243-9389-503EEAED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48</xdr:row>
      <xdr:rowOff>177800</xdr:rowOff>
    </xdr:from>
    <xdr:to>
      <xdr:col>9</xdr:col>
      <xdr:colOff>1155700</xdr:colOff>
      <xdr:row>66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6D870-19BD-654A-943A-E3D6F30A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69</xdr:row>
      <xdr:rowOff>127000</xdr:rowOff>
    </xdr:from>
    <xdr:to>
      <xdr:col>9</xdr:col>
      <xdr:colOff>1257300</xdr:colOff>
      <xdr:row>87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B4B23-49A5-5C40-B6BE-131F2D14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9</xdr:col>
      <xdr:colOff>1295400</xdr:colOff>
      <xdr:row>108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B87CED-D36D-064C-993D-59253616D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15</xdr:row>
      <xdr:rowOff>177800</xdr:rowOff>
    </xdr:from>
    <xdr:to>
      <xdr:col>12</xdr:col>
      <xdr:colOff>127000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82C2-83B7-5E45-8E5E-6B99903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520700</xdr:colOff>
      <xdr:row>73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1956B-2458-D845-8366-AD65DE2F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1BC09-2762-7F46-BC97-CDC006DC9585}" name="Table1" displayName="Table1" ref="A1:L18" totalsRowShown="0">
  <autoFilter ref="A1:L18" xr:uid="{1438CCB5-5640-B94A-832A-BEBB59BFD392}"/>
  <tableColumns count="12">
    <tableColumn id="2" xr3:uid="{793AC483-7B4B-6649-B0C1-F117E0A99792}" name="SD" dataDxfId="49">
      <calculatedColumnFormula>Table1[[#This Row],[Base]]/4</calculatedColumnFormula>
    </tableColumn>
    <tableColumn id="3" xr3:uid="{88F5F56B-BD0D-BD43-A8C9-098C86840130}" name="Trend" dataDxfId="48">
      <calculatedColumnFormula>CHOOSE( MOD(ROW(A1), 5)+1, 0, 0.2, 0.4, 0.6, 0.8, 1)</calculatedColumnFormula>
    </tableColumn>
    <tableColumn id="12" xr3:uid="{6F4DD052-1F9D-BC47-98A8-DA91B3061F01}" name="Base" dataDxfId="47" dataCellStyle="Comma"/>
    <tableColumn id="4" xr3:uid="{EB1F1F70-771E-EE47-9CB1-4F9867FCE59F}" name="Y1" dataDxfId="46">
      <calculatedColumnFormula>ROUND(((RIGHT(D$1,1)-1) * ($B2/6) * $C2 + $C2) + (RAND()-0.5)*$A2,0)</calculatedColumnFormula>
    </tableColumn>
    <tableColumn id="5" xr3:uid="{9A82FA5F-8DF1-3B4D-887E-E3AD5073ECF2}" name="Y2" dataDxfId="45">
      <calculatedColumnFormula>ROUND(((RIGHT(E$1,1)-1) * ($B2/6) * $C2 + $C2) + (RAND()-0.5)*$A2,0)</calculatedColumnFormula>
    </tableColumn>
    <tableColumn id="6" xr3:uid="{136DED33-BE77-224C-A7D3-CF9506700B54}" name="Y3" dataDxfId="44">
      <calculatedColumnFormula>ROUND(((RIGHT(F$1,1)-1) * ($B2/6) * $C2 + $C2) + (RAND()-0.5)*$A2,0)</calculatedColumnFormula>
    </tableColumn>
    <tableColumn id="7" xr3:uid="{EF9DCA78-6089-C346-99E8-7CEF92FE32D6}" name="Y4" dataDxfId="43">
      <calculatedColumnFormula>ROUND(((RIGHT(G$1,1)-1) * ($B2/6) * $C2 + $C2) + (RAND()-0.5)*$A2,0)</calculatedColumnFormula>
    </tableColumn>
    <tableColumn id="8" xr3:uid="{7D1D3D38-81FE-2241-B77F-C17F76495704}" name="Y5" dataDxfId="42">
      <calculatedColumnFormula>ROUND(((RIGHT(H$1,1)-1) * ($B2/6) * $C2 + $C2) + (RAND()-0.5)*$A2,0)</calculatedColumnFormula>
    </tableColumn>
    <tableColumn id="9" xr3:uid="{8E7E760C-3D3F-B549-9391-EDFFE360CAD1}" name="Y6" dataDxfId="41">
      <calculatedColumnFormula>ROUND(((RIGHT(I$1,1)-1) * ($B2/6) * $C2 + $C2) + (RAND()-0.5)*$A2,0)</calculatedColumnFormula>
    </tableColumn>
    <tableColumn id="10" xr3:uid="{22E5AEDE-F199-824D-A668-F556B57181E1}" name="Y7" dataDxfId="40">
      <calculatedColumnFormula>ROUND(((RIGHT(J$1,1)-1) * ($B2/6) * $C2 + $C2) + (RAND()-0.5)*$A2,0)</calculatedColumnFormula>
    </tableColumn>
    <tableColumn id="11" xr3:uid="{61E0B8AB-7FF8-CB45-A528-0A233E60DB2D}" name="Name" dataDxfId="39">
      <calculatedColumnFormula>"d"&amp;ROW(A1)</calculatedColumnFormula>
    </tableColumn>
    <tableColumn id="13" xr3:uid="{ED9DB98D-039A-4142-971A-36BDCB27DEA1}" name="Code" dataDxfId="38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5AFF4-4972-8642-B544-E7F1C5DE8FB0}" name="Table17" displayName="Table17" ref="A1:L51" totalsRowShown="0">
  <autoFilter ref="A1:L51" xr:uid="{1438CCB5-5640-B94A-832A-BEBB59BFD392}"/>
  <tableColumns count="12">
    <tableColumn id="2" xr3:uid="{98267793-C962-F747-ACA9-8660C25F3C9A}" name="SD" dataDxfId="37">
      <calculatedColumnFormula>Table17[[#This Row],[Base]]/4</calculatedColumnFormula>
    </tableColumn>
    <tableColumn id="3" xr3:uid="{52270018-5149-F740-9402-5FC350FA3925}" name="Trend" dataDxfId="36">
      <calculatedColumnFormula>CHOOSE( MOD(ROW(A1), 5)+1, 0, 0.2, 0.4, 0.6, 0.8, 1)</calculatedColumnFormula>
    </tableColumn>
    <tableColumn id="12" xr3:uid="{B8FAB15D-7CDD-7B41-8BAE-EB73E4796C0F}" name="Base" dataDxfId="35" dataCellStyle="Comma"/>
    <tableColumn id="4" xr3:uid="{5C2D69D9-712F-B94C-87B3-2FBA192BB6A6}" name="Y1" dataDxfId="34">
      <calculatedColumnFormula>ROUND(((RIGHT(D$1,1)-1) * ($B2/6) * $C2 + $C2) + (RAND()-0.5)*$A2,0)</calculatedColumnFormula>
    </tableColumn>
    <tableColumn id="5" xr3:uid="{FD6C289C-1E10-9245-AB36-A0DEE892BBDF}" name="Y2" dataDxfId="33">
      <calculatedColumnFormula>ROUND(((RIGHT(E$1,1)-1) * ($B2/6) * $C2 + $C2) + (RAND()-0.5)*$A2,0)</calculatedColumnFormula>
    </tableColumn>
    <tableColumn id="6" xr3:uid="{8E195681-A230-B147-891C-6AF94583C13C}" name="Y3" dataDxfId="32">
      <calculatedColumnFormula>ROUND(((RIGHT(F$1,1)-1) * ($B2/6) * $C2 + $C2) + (RAND()-0.5)*$A2,0)</calculatedColumnFormula>
    </tableColumn>
    <tableColumn id="7" xr3:uid="{9A03520E-CFF6-A640-95F6-00475D563439}" name="Y4" dataDxfId="31">
      <calculatedColumnFormula>ROUND(((RIGHT(G$1,1)-1) * ($B2/6) * $C2 + $C2) + (RAND()-0.5)*$A2,0)</calculatedColumnFormula>
    </tableColumn>
    <tableColumn id="8" xr3:uid="{F1D6A799-12B3-DF4D-8100-5E071F1221C2}" name="Y5" dataDxfId="30">
      <calculatedColumnFormula>ROUND(((RIGHT(H$1,1)-1) * ($B2/6) * $C2 + $C2) + (RAND()-0.5)*$A2,0)</calculatedColumnFormula>
    </tableColumn>
    <tableColumn id="9" xr3:uid="{21730861-B966-374D-8F42-E2050CBAF59E}" name="Y6" dataDxfId="29">
      <calculatedColumnFormula>ROUND(((RIGHT(I$1,1)-1) * ($B2/6) * $C2 + $C2) + (RAND()-0.5)*$A2,0)</calculatedColumnFormula>
    </tableColumn>
    <tableColumn id="10" xr3:uid="{E9DF4217-1127-7B44-B57B-92340CDA329A}" name="Y7" dataDxfId="28">
      <calculatedColumnFormula>ROUND(((RIGHT(J$1,1)-1) * ($B2/6) * $C2 + $C2) + (RAND()-0.5)*$A2,0)</calculatedColumnFormula>
    </tableColumn>
    <tableColumn id="11" xr3:uid="{23260808-00D8-7446-9891-612FF09C1493}" name="Name" dataDxfId="27">
      <calculatedColumnFormula>"d"&amp;ROW(A1)</calculatedColumnFormula>
    </tableColumn>
    <tableColumn id="13" xr3:uid="{9A6C36D4-140B-ED41-BC7B-60D665562EB4}" name="Code" dataDxfId="26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5791E-9E21-AB40-8CA9-8184339FE4F5}" name="Table13" displayName="Table13" ref="A1:N25" totalsRowShown="0">
  <autoFilter ref="A1:N25" xr:uid="{194C5C6C-0E37-CA4E-9054-39B671C99ABE}">
    <filterColumn colId="1">
      <filters>
        <filter val="&quot;Company&quot;"/>
      </filters>
    </filterColumn>
  </autoFilter>
  <tableColumns count="14">
    <tableColumn id="11" xr3:uid="{C6D31F48-F10A-9340-A317-B2ED46384263}" name="Name" dataDxfId="25">
      <calculatedColumnFormula>"d"&amp; FLOOR(ROW(D2)/2, 1)</calculatedColumnFormula>
    </tableColumn>
    <tableColumn id="14" xr3:uid="{EECF823A-2A60-584E-93DE-C7E1AA8CDC64}" name="ID" dataDxfId="24">
      <calculatedColumnFormula>CHOOSE(MOD(ROW(D2),2)+1, """SP500""", """Company""")</calculatedColumnFormula>
    </tableColumn>
    <tableColumn id="12" xr3:uid="{B574EF14-B8DC-6040-B089-4FE8918D537D}" name="Base" dataDxfId="23" dataCellStyle="Comma"/>
    <tableColumn id="2" xr3:uid="{DBE12482-0F20-264D-95B0-80A97DDFCE0D}" name="SD" dataDxfId="22">
      <calculatedColumnFormula>CHOOSE(MOD(ROW(F2),2)+1, 5, 20)</calculatedColumnFormula>
    </tableColumn>
    <tableColumn id="3" xr3:uid="{BF5C2A6A-EB80-284D-B2E8-CF1CF2526DD8}" name="Trend" dataDxfId="21"/>
    <tableColumn id="4" xr3:uid="{A1D6125D-800F-F948-A918-F622EA2773A6}" name="Y1" dataDxfId="20">
      <calculatedColumnFormula>100</calculatedColumnFormula>
    </tableColumn>
    <tableColumn id="5" xr3:uid="{4C39572F-E486-904B-99D4-F1AA958D1000}" name="Y2" dataDxfId="19">
      <calculatedColumnFormula>ROUND(((RIGHT(G$1,1)-1) * ($E2/6) * $C2 + $C2) + (RAND()-0.5)*$D2,0)</calculatedColumnFormula>
    </tableColumn>
    <tableColumn id="6" xr3:uid="{FC91D5AE-BA67-7F47-8978-41857B001A70}" name="Y3" dataDxfId="18">
      <calculatedColumnFormula>ROUND(((RIGHT(H$1,1)-1) * ($E2/6) * $C2 + $C2) + (RAND()-0.5)*$D2,0)</calculatedColumnFormula>
    </tableColumn>
    <tableColumn id="7" xr3:uid="{5B943F1C-EF07-8F41-87C7-C1CEA2990458}" name="Y4" dataDxfId="17">
      <calculatedColumnFormula>ROUND(((RIGHT(I$1,1)-1) * ($E2/6) * $C2 + $C2) + (RAND()-0.5)*$D2,0)</calculatedColumnFormula>
    </tableColumn>
    <tableColumn id="8" xr3:uid="{FEAB5A26-8D15-6743-90CE-D9F1BF54B4E4}" name="Y5" dataDxfId="16">
      <calculatedColumnFormula>ROUND(((RIGHT(J$1,1)-1) * ($E2/6) * $C2 + $C2) + (RAND()-0.5)*$D2,0)</calculatedColumnFormula>
    </tableColumn>
    <tableColumn id="9" xr3:uid="{E03722EF-A0CE-4649-98BA-F139080D4553}" name="Y6" dataDxfId="2">
      <calculatedColumnFormula>ROUND(((RIGHT(K$1,1)-1) * ($E2/6) * $C2 + $C2) + (RAND()-0.5)*$D2,0)</calculatedColumnFormula>
    </tableColumn>
    <tableColumn id="10" xr3:uid="{C074BE10-2313-1447-BCF4-EC488DE1B895}" name="Y7" dataDxfId="0">
      <calculatedColumnFormula>IF( B2="""SP500""", ROUND(((RIGHT(L$1,1)-1) * ($E2/6) * $C2 + $C2) + (RAND()-0.5)*$D2,0), ROUND(L1*(1+E2),0))</calculatedColumnFormula>
    </tableColumn>
    <tableColumn id="13" xr3:uid="{0E17CC0E-BC45-D744-B7A4-FED1EB160716}" name="Code" dataDxfId="1">
      <calculatedColumnFormula>B2&amp;": [" &amp; F2 &amp; ", " &amp; G2 &amp;", " &amp; H2 &amp;", " &amp; I2 &amp; ", "&amp; J2 &amp; ", " &amp; K2 &amp; ", "&amp; L2 &amp; "]"</calculatedColumnFormula>
    </tableColumn>
    <tableColumn id="15" xr3:uid="{80CF0928-AAB2-DE48-9C42-D560365522A3}" name="Column1" dataDxfId="15">
      <calculatedColumnFormula>IF( MOD(ROW(A2),2) = 1, " ", A2&amp;": {"&amp;M2&amp;", "&amp;M3&amp;"},")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5F017-22D1-3348-AE8C-7B1339C6DBB2}" name="Table15" displayName="Table15" ref="A1:L10" totalsRowShown="0">
  <autoFilter ref="A1:L10" xr:uid="{1438CCB5-5640-B94A-832A-BEBB59BFD392}"/>
  <tableColumns count="12">
    <tableColumn id="12" xr3:uid="{836E7731-A9CC-2043-9ADF-5E3014146C25}" name="Base" dataDxfId="14" dataCellStyle="Comma"/>
    <tableColumn id="4" xr3:uid="{0515C17D-DCDA-6A45-BA18-6D3BFACA9AAA}" name="Y1" dataDxfId="13">
      <calculatedColumnFormula>Table15[[#This Row],[Base]]*(1+RANDBETWEEN(1,3)/10)</calculatedColumnFormula>
    </tableColumn>
    <tableColumn id="5" xr3:uid="{331FACED-63FC-FF45-977E-8DB11C37A9AB}" name="Y2" dataDxfId="12">
      <calculatedColumnFormula>$B2*(RANDBETWEEN(8,14)/100)</calculatedColumnFormula>
    </tableColumn>
    <tableColumn id="6" xr3:uid="{92DA26E5-4314-8349-84F9-ABA0DF576953}" name="Y3" dataDxfId="11">
      <calculatedColumnFormula>$B2*(RANDBETWEEN(8,14)/100)</calculatedColumnFormula>
    </tableColumn>
    <tableColumn id="7" xr3:uid="{4E6E4B94-BC75-CA42-92FD-1F97065F9267}" name="Y4" dataDxfId="10">
      <calculatedColumnFormula>$B2*(RANDBETWEEN(8,14)/100)</calculatedColumnFormula>
    </tableColumn>
    <tableColumn id="8" xr3:uid="{5817D8D3-449A-8A44-B26D-E44611F90A35}" name="Y5" dataDxfId="9">
      <calculatedColumnFormula>$B2*(RANDBETWEEN(8,14)/100)</calculatedColumnFormula>
    </tableColumn>
    <tableColumn id="9" xr3:uid="{3C15014B-7DDA-D14A-9DFB-4B8E6696398F}" name="Y6" dataDxfId="8">
      <calculatedColumnFormula>$B2*(RANDBETWEEN(8,14)/100)</calculatedColumnFormula>
    </tableColumn>
    <tableColumn id="10" xr3:uid="{DD645BB2-EF3B-FA43-B89D-C984FA1C02A6}" name="Y7" dataDxfId="7">
      <calculatedColumnFormula>$B2*(RANDBETWEEN(8,14)/100)</calculatedColumnFormula>
    </tableColumn>
    <tableColumn id="1" xr3:uid="{566CD185-D0D9-DB42-8F41-C17EEBB96A92}" name="Y8" dataDxfId="6">
      <calculatedColumnFormula>SUM(Table15[[#This Row],[Y1]:[Y7]])</calculatedColumnFormula>
    </tableColumn>
    <tableColumn id="11" xr3:uid="{3D904AD2-4FE1-F245-9366-9CD850AEA4B1}" name="Name" dataDxfId="5">
      <calculatedColumnFormula>"d"&amp;ROW(#REF!)</calculatedColumnFormula>
    </tableColumn>
    <tableColumn id="13" xr3:uid="{BC83A4D0-BE11-3D41-8DD4-9D1935E0029B}" name="Code" dataDxfId="4">
      <calculatedColumnFormula>J2&amp;": [" &amp; B2 &amp; ", " &amp; C2 &amp;", " &amp; D2 &amp;", " &amp; E2 &amp; ", "&amp; F2 &amp; ", " &amp; G2 &amp; ", "&amp; H2 &amp;", "&amp;I2 &amp;"],"</calculatedColumnFormula>
    </tableColumn>
    <tableColumn id="2" xr3:uid="{DF044E38-01AC-8F41-881D-7702D3D0E4D5}" name="Column1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8168-1930-FE47-9FB1-3C0476DD1B2C}">
  <dimension ref="A1:S86"/>
  <sheetViews>
    <sheetView topLeftCell="A27" workbookViewId="0">
      <selection activeCell="L31" sqref="L31"/>
    </sheetView>
  </sheetViews>
  <sheetFormatPr baseColWidth="10" defaultRowHeight="16" x14ac:dyDescent="0.2"/>
  <cols>
    <col min="7" max="7" width="12.5" customWidth="1"/>
    <col min="10" max="10" width="13.1640625" customWidth="1"/>
    <col min="12" max="13" width="14.6640625" customWidth="1"/>
    <col min="15" max="15" width="19.832031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Table1[[#This Row],[Base]]/4</f>
        <v>343.5</v>
      </c>
      <c r="B2" s="1">
        <f t="shared" ref="B2:B18" si="0">CHOOSE( MOD(ROW(A1), 5)+1, 0, 0.2, 0.4, 0.6, 0.8, 1)</f>
        <v>0.2</v>
      </c>
      <c r="C2" s="2">
        <v>1374</v>
      </c>
      <c r="D2" s="3">
        <f ca="1">ROUND(((RIGHT(D$1,1)-1) * ($B2/6) * $C2 + $C2) + (RAND()-0.5)*$A2,0)</f>
        <v>1382</v>
      </c>
      <c r="E2" s="3">
        <f t="shared" ref="E2:J2" ca="1" si="1">ROUND(((RIGHT(E$1,1)-1) * ($B2/6) * $C2 + $C2) + (RAND()-0.5)*$A2,0)</f>
        <v>1404</v>
      </c>
      <c r="F2" s="3">
        <f t="shared" ca="1" si="1"/>
        <v>1479</v>
      </c>
      <c r="G2" s="3">
        <f t="shared" ca="1" si="1"/>
        <v>1530</v>
      </c>
      <c r="H2" s="3">
        <f t="shared" ca="1" si="1"/>
        <v>1427</v>
      </c>
      <c r="I2" s="3">
        <f t="shared" ca="1" si="1"/>
        <v>1535</v>
      </c>
      <c r="J2" s="3">
        <f t="shared" ca="1" si="1"/>
        <v>1653</v>
      </c>
      <c r="K2" t="str">
        <f t="shared" ref="K2:K18" si="2">"d"&amp;ROW(A1)</f>
        <v>d1</v>
      </c>
      <c r="L2" t="str">
        <f t="shared" ref="L2:L18" ca="1" si="3">K2&amp;": [" &amp; D2 &amp; ", " &amp; E2 &amp;", " &amp; F2 &amp;", " &amp; G2 &amp; ", "&amp; H2 &amp; ", " &amp; I2 &amp; ", "&amp; J2 &amp; "],"</f>
        <v>d1: [1382, 1404, 1479, 1530, 1427, 1535, 1653],</v>
      </c>
    </row>
    <row r="3" spans="1:12" x14ac:dyDescent="0.2">
      <c r="A3" s="3">
        <f>Table1[[#This Row],[Base]]/4</f>
        <v>1709.75</v>
      </c>
      <c r="B3" s="1">
        <f t="shared" si="0"/>
        <v>0.4</v>
      </c>
      <c r="C3" s="2">
        <v>6839</v>
      </c>
      <c r="D3" s="3">
        <f t="shared" ref="D3:D18" ca="1" si="4">ROUND(((RIGHT(D$1,1)-1) * ($B3/6) * $C3 + $C3) + (RAND()-0.5)*$A3,0)</f>
        <v>7460</v>
      </c>
      <c r="E3" s="3">
        <f t="shared" ref="E3:E18" ca="1" si="5">ROUND(((RIGHT(E$1,1)-1) * ($B3/6) * $C3 + $C3) + (RAND()-0.5)*$A3,0)</f>
        <v>7875</v>
      </c>
      <c r="F3" s="3">
        <f t="shared" ref="F3:F18" ca="1" si="6">ROUND(((RIGHT(F$1,1)-1) * ($B3/6) * $C3 + $C3) + (RAND()-0.5)*$A3,0)</f>
        <v>7938</v>
      </c>
      <c r="G3" s="3">
        <f t="shared" ref="G3:G18" ca="1" si="7">ROUND(((RIGHT(G$1,1)-1) * ($B3/6) * $C3 + $C3) + (RAND()-0.5)*$A3,0)</f>
        <v>8532</v>
      </c>
      <c r="H3" s="3">
        <f t="shared" ref="H3:H18" ca="1" si="8">ROUND(((RIGHT(H$1,1)-1) * ($B3/6) * $C3 + $C3) + (RAND()-0.5)*$A3,0)</f>
        <v>8863</v>
      </c>
      <c r="I3" s="3">
        <f t="shared" ref="I3:I18" ca="1" si="9">ROUND(((RIGHT(I$1,1)-1) * ($B3/6) * $C3 + $C3) + (RAND()-0.5)*$A3,0)</f>
        <v>9887</v>
      </c>
      <c r="J3" s="3">
        <f t="shared" ref="J3:J18" ca="1" si="10">ROUND(((RIGHT(J$1,1)-1) * ($B3/6) * $C3 + $C3) + (RAND()-0.5)*$A3,0)</f>
        <v>9032</v>
      </c>
      <c r="K3" t="str">
        <f t="shared" si="2"/>
        <v>d2</v>
      </c>
      <c r="L3" t="str">
        <f t="shared" ca="1" si="3"/>
        <v>d2: [7460, 7875, 7938, 8532, 8863, 9887, 9032],</v>
      </c>
    </row>
    <row r="4" spans="1:12" x14ac:dyDescent="0.2">
      <c r="A4" s="3">
        <f>Table1[[#This Row],[Base]]/4</f>
        <v>693.5</v>
      </c>
      <c r="B4" s="1">
        <f t="shared" si="0"/>
        <v>0.6</v>
      </c>
      <c r="C4" s="2">
        <v>2774</v>
      </c>
      <c r="D4" s="3">
        <f t="shared" ca="1" si="4"/>
        <v>2800</v>
      </c>
      <c r="E4" s="3">
        <f t="shared" ca="1" si="5"/>
        <v>2736</v>
      </c>
      <c r="F4" s="3">
        <f t="shared" ca="1" si="6"/>
        <v>3110</v>
      </c>
      <c r="G4" s="3">
        <f t="shared" ca="1" si="7"/>
        <v>3830</v>
      </c>
      <c r="H4" s="3">
        <f t="shared" ca="1" si="8"/>
        <v>3615</v>
      </c>
      <c r="I4" s="3">
        <f t="shared" ca="1" si="9"/>
        <v>3994</v>
      </c>
      <c r="J4" s="3">
        <f t="shared" ca="1" si="10"/>
        <v>4571</v>
      </c>
      <c r="K4" t="str">
        <f t="shared" si="2"/>
        <v>d3</v>
      </c>
      <c r="L4" t="str">
        <f t="shared" ca="1" si="3"/>
        <v>d3: [2800, 2736, 3110, 3830, 3615, 3994, 4571],</v>
      </c>
    </row>
    <row r="5" spans="1:12" x14ac:dyDescent="0.2">
      <c r="A5" s="3">
        <f>Table1[[#This Row],[Base]]/4</f>
        <v>1569</v>
      </c>
      <c r="B5" s="1">
        <f t="shared" si="0"/>
        <v>0.8</v>
      </c>
      <c r="C5" s="2">
        <v>6276</v>
      </c>
      <c r="D5" s="3">
        <f t="shared" ca="1" si="4"/>
        <v>6730</v>
      </c>
      <c r="E5" s="3">
        <f t="shared" ca="1" si="5"/>
        <v>7159</v>
      </c>
      <c r="F5" s="3">
        <f t="shared" ca="1" si="6"/>
        <v>7333</v>
      </c>
      <c r="G5" s="3">
        <f t="shared" ca="1" si="7"/>
        <v>8730</v>
      </c>
      <c r="H5" s="3">
        <f t="shared" ca="1" si="8"/>
        <v>10285</v>
      </c>
      <c r="I5" s="3">
        <f t="shared" ca="1" si="9"/>
        <v>10939</v>
      </c>
      <c r="J5" s="3">
        <f t="shared" ca="1" si="10"/>
        <v>11065</v>
      </c>
      <c r="K5" t="str">
        <f t="shared" si="2"/>
        <v>d4</v>
      </c>
      <c r="L5" t="str">
        <f t="shared" ca="1" si="3"/>
        <v>d4: [6730, 7159, 7333, 8730, 10285, 10939, 11065],</v>
      </c>
    </row>
    <row r="6" spans="1:12" x14ac:dyDescent="0.2">
      <c r="A6" s="3">
        <f>Table1[[#This Row],[Base]]/4</f>
        <v>566.75</v>
      </c>
      <c r="B6" s="1">
        <f t="shared" si="0"/>
        <v>0</v>
      </c>
      <c r="C6" s="2">
        <v>2267</v>
      </c>
      <c r="D6" s="3">
        <f t="shared" ca="1" si="4"/>
        <v>2148</v>
      </c>
      <c r="E6" s="3">
        <f t="shared" ca="1" si="5"/>
        <v>2165</v>
      </c>
      <c r="F6" s="3">
        <f t="shared" ca="1" si="6"/>
        <v>2457</v>
      </c>
      <c r="G6" s="3">
        <f t="shared" ca="1" si="7"/>
        <v>2046</v>
      </c>
      <c r="H6" s="3">
        <f t="shared" ca="1" si="8"/>
        <v>2325</v>
      </c>
      <c r="I6" s="3">
        <f t="shared" ca="1" si="9"/>
        <v>2105</v>
      </c>
      <c r="J6" s="3">
        <f t="shared" ca="1" si="10"/>
        <v>1995</v>
      </c>
      <c r="K6" t="str">
        <f t="shared" si="2"/>
        <v>d5</v>
      </c>
      <c r="L6" t="str">
        <f t="shared" ca="1" si="3"/>
        <v>d5: [2148, 2165, 2457, 2046, 2325, 2105, 1995],</v>
      </c>
    </row>
    <row r="7" spans="1:12" x14ac:dyDescent="0.2">
      <c r="A7" s="3">
        <f>Table1[[#This Row],[Base]]/4</f>
        <v>2231.75</v>
      </c>
      <c r="B7" s="1">
        <f t="shared" si="0"/>
        <v>0.2</v>
      </c>
      <c r="C7" s="2">
        <v>8927</v>
      </c>
      <c r="D7" s="3">
        <f t="shared" ca="1" si="4"/>
        <v>7970</v>
      </c>
      <c r="E7" s="3">
        <f t="shared" ca="1" si="5"/>
        <v>8438</v>
      </c>
      <c r="F7" s="3">
        <f t="shared" ca="1" si="6"/>
        <v>9134</v>
      </c>
      <c r="G7" s="3">
        <f t="shared" ca="1" si="7"/>
        <v>9618</v>
      </c>
      <c r="H7" s="3">
        <f t="shared" ca="1" si="8"/>
        <v>10162</v>
      </c>
      <c r="I7" s="3">
        <f t="shared" ca="1" si="9"/>
        <v>10372</v>
      </c>
      <c r="J7" s="3">
        <f t="shared" ca="1" si="10"/>
        <v>9833</v>
      </c>
      <c r="K7" t="str">
        <f t="shared" si="2"/>
        <v>d6</v>
      </c>
      <c r="L7" t="str">
        <f t="shared" ca="1" si="3"/>
        <v>d6: [7970, 8438, 9134, 9618, 10162, 10372, 9833],</v>
      </c>
    </row>
    <row r="8" spans="1:12" x14ac:dyDescent="0.2">
      <c r="A8" s="3">
        <f>Table1[[#This Row],[Base]]/4</f>
        <v>441.25</v>
      </c>
      <c r="B8" s="1">
        <f t="shared" si="0"/>
        <v>0.4</v>
      </c>
      <c r="C8" s="2">
        <v>1765</v>
      </c>
      <c r="D8" s="3">
        <f t="shared" ca="1" si="4"/>
        <v>1744</v>
      </c>
      <c r="E8" s="3">
        <f t="shared" ca="1" si="5"/>
        <v>1800</v>
      </c>
      <c r="F8" s="3">
        <f t="shared" ca="1" si="6"/>
        <v>1935</v>
      </c>
      <c r="G8" s="3">
        <f t="shared" ca="1" si="7"/>
        <v>2129</v>
      </c>
      <c r="H8" s="3">
        <f t="shared" ca="1" si="8"/>
        <v>2028</v>
      </c>
      <c r="I8" s="3">
        <f t="shared" ca="1" si="9"/>
        <v>2482</v>
      </c>
      <c r="J8" s="3">
        <f t="shared" ca="1" si="10"/>
        <v>2364</v>
      </c>
      <c r="K8" t="str">
        <f t="shared" si="2"/>
        <v>d7</v>
      </c>
      <c r="L8" t="str">
        <f t="shared" ca="1" si="3"/>
        <v>d7: [1744, 1800, 1935, 2129, 2028, 2482, 2364],</v>
      </c>
    </row>
    <row r="9" spans="1:12" x14ac:dyDescent="0.2">
      <c r="A9" s="3">
        <f>Table1[[#This Row],[Base]]/4</f>
        <v>2447.75</v>
      </c>
      <c r="B9" s="1">
        <f t="shared" si="0"/>
        <v>0.6</v>
      </c>
      <c r="C9" s="2">
        <v>9791</v>
      </c>
      <c r="D9" s="3">
        <f t="shared" ca="1" si="4"/>
        <v>9966</v>
      </c>
      <c r="E9" s="3">
        <f t="shared" ca="1" si="5"/>
        <v>9646</v>
      </c>
      <c r="F9" s="3">
        <f t="shared" ca="1" si="6"/>
        <v>11118</v>
      </c>
      <c r="G9" s="3">
        <f t="shared" ca="1" si="7"/>
        <v>12515</v>
      </c>
      <c r="H9" s="3">
        <f t="shared" ca="1" si="8"/>
        <v>14156</v>
      </c>
      <c r="I9" s="3">
        <f t="shared" ca="1" si="9"/>
        <v>15575</v>
      </c>
      <c r="J9" s="3">
        <f t="shared" ca="1" si="10"/>
        <v>16581</v>
      </c>
      <c r="K9" t="str">
        <f t="shared" si="2"/>
        <v>d8</v>
      </c>
      <c r="L9" t="str">
        <f t="shared" ca="1" si="3"/>
        <v>d8: [9966, 9646, 11118, 12515, 14156, 15575, 16581],</v>
      </c>
    </row>
    <row r="10" spans="1:12" x14ac:dyDescent="0.2">
      <c r="A10" s="3">
        <f>Table1[[#This Row],[Base]]/4</f>
        <v>2037.5</v>
      </c>
      <c r="B10" s="1">
        <f t="shared" si="0"/>
        <v>0.8</v>
      </c>
      <c r="C10" s="2">
        <v>8150</v>
      </c>
      <c r="D10" s="3">
        <f t="shared" ca="1" si="4"/>
        <v>8478</v>
      </c>
      <c r="E10" s="3">
        <f t="shared" ca="1" si="5"/>
        <v>9738</v>
      </c>
      <c r="F10" s="3">
        <f t="shared" ca="1" si="6"/>
        <v>9396</v>
      </c>
      <c r="G10" s="3">
        <f t="shared" ca="1" si="7"/>
        <v>11662</v>
      </c>
      <c r="H10" s="3">
        <f t="shared" ca="1" si="8"/>
        <v>12845</v>
      </c>
      <c r="I10" s="3">
        <f t="shared" ca="1" si="9"/>
        <v>13682</v>
      </c>
      <c r="J10" s="3">
        <f t="shared" ca="1" si="10"/>
        <v>14206</v>
      </c>
      <c r="K10" t="str">
        <f t="shared" si="2"/>
        <v>d9</v>
      </c>
      <c r="L10" t="str">
        <f t="shared" ca="1" si="3"/>
        <v>d9: [8478, 9738, 9396, 11662, 12845, 13682, 14206],</v>
      </c>
    </row>
    <row r="11" spans="1:12" x14ac:dyDescent="0.2">
      <c r="A11" s="3">
        <f>Table1[[#This Row],[Base]]/4</f>
        <v>356.75</v>
      </c>
      <c r="B11" s="1">
        <f t="shared" si="0"/>
        <v>0</v>
      </c>
      <c r="C11" s="2">
        <v>1427</v>
      </c>
      <c r="D11" s="3">
        <f t="shared" ca="1" si="4"/>
        <v>1378</v>
      </c>
      <c r="E11" s="3">
        <f t="shared" ca="1" si="5"/>
        <v>1555</v>
      </c>
      <c r="F11" s="3">
        <f t="shared" ca="1" si="6"/>
        <v>1536</v>
      </c>
      <c r="G11" s="3">
        <f t="shared" ca="1" si="7"/>
        <v>1533</v>
      </c>
      <c r="H11" s="3">
        <f t="shared" ca="1" si="8"/>
        <v>1508</v>
      </c>
      <c r="I11" s="3">
        <f t="shared" ca="1" si="9"/>
        <v>1395</v>
      </c>
      <c r="J11" s="3">
        <f t="shared" ca="1" si="10"/>
        <v>1372</v>
      </c>
      <c r="K11" t="str">
        <f t="shared" si="2"/>
        <v>d10</v>
      </c>
      <c r="L11" t="str">
        <f t="shared" ca="1" si="3"/>
        <v>d10: [1378, 1555, 1536, 1533, 1508, 1395, 1372],</v>
      </c>
    </row>
    <row r="12" spans="1:12" x14ac:dyDescent="0.2">
      <c r="A12" s="3">
        <f>Table1[[#This Row],[Base]]/4</f>
        <v>725.25</v>
      </c>
      <c r="B12" s="1">
        <f t="shared" si="0"/>
        <v>0.2</v>
      </c>
      <c r="C12" s="2">
        <v>2901</v>
      </c>
      <c r="D12" s="3">
        <f t="shared" ca="1" si="4"/>
        <v>2729</v>
      </c>
      <c r="E12" s="3">
        <f t="shared" ca="1" si="5"/>
        <v>3035</v>
      </c>
      <c r="F12" s="3">
        <f t="shared" ca="1" si="6"/>
        <v>2974</v>
      </c>
      <c r="G12" s="3">
        <f t="shared" ca="1" si="7"/>
        <v>3521</v>
      </c>
      <c r="H12" s="3">
        <f t="shared" ca="1" si="8"/>
        <v>3488</v>
      </c>
      <c r="I12" s="3">
        <f t="shared" ca="1" si="9"/>
        <v>3424</v>
      </c>
      <c r="J12" s="3">
        <f t="shared" ca="1" si="10"/>
        <v>3170</v>
      </c>
      <c r="K12" t="str">
        <f t="shared" si="2"/>
        <v>d11</v>
      </c>
      <c r="L12" t="str">
        <f t="shared" ca="1" si="3"/>
        <v>d11: [2729, 3035, 2974, 3521, 3488, 3424, 3170],</v>
      </c>
    </row>
    <row r="13" spans="1:12" x14ac:dyDescent="0.2">
      <c r="A13" s="3">
        <f>Table1[[#This Row],[Base]]/4</f>
        <v>614.25</v>
      </c>
      <c r="B13" s="1">
        <f t="shared" si="0"/>
        <v>0.4</v>
      </c>
      <c r="C13" s="2">
        <v>2457</v>
      </c>
      <c r="D13" s="3">
        <f t="shared" ca="1" si="4"/>
        <v>2614</v>
      </c>
      <c r="E13" s="3">
        <f t="shared" ca="1" si="5"/>
        <v>2638</v>
      </c>
      <c r="F13" s="3">
        <f t="shared" ca="1" si="6"/>
        <v>2664</v>
      </c>
      <c r="G13" s="3">
        <f t="shared" ca="1" si="7"/>
        <v>3245</v>
      </c>
      <c r="H13" s="3">
        <f t="shared" ca="1" si="8"/>
        <v>3063</v>
      </c>
      <c r="I13" s="3">
        <f t="shared" ca="1" si="9"/>
        <v>3374</v>
      </c>
      <c r="J13" s="3">
        <f t="shared" ca="1" si="10"/>
        <v>3623</v>
      </c>
      <c r="K13" t="str">
        <f t="shared" si="2"/>
        <v>d12</v>
      </c>
      <c r="L13" t="str">
        <f t="shared" ca="1" si="3"/>
        <v>d12: [2614, 2638, 2664, 3245, 3063, 3374, 3623],</v>
      </c>
    </row>
    <row r="14" spans="1:12" x14ac:dyDescent="0.2">
      <c r="A14" s="3">
        <f>Table1[[#This Row],[Base]]/4</f>
        <v>2400</v>
      </c>
      <c r="B14" s="1">
        <f t="shared" si="0"/>
        <v>0.6</v>
      </c>
      <c r="C14" s="2">
        <v>9600</v>
      </c>
      <c r="D14" s="3">
        <f t="shared" ca="1" si="4"/>
        <v>8953</v>
      </c>
      <c r="E14" s="3">
        <f t="shared" ca="1" si="5"/>
        <v>10722</v>
      </c>
      <c r="F14" s="3">
        <f t="shared" ca="1" si="6"/>
        <v>10660</v>
      </c>
      <c r="G14" s="3">
        <f t="shared" ca="1" si="7"/>
        <v>13082</v>
      </c>
      <c r="H14" s="3">
        <f t="shared" ca="1" si="8"/>
        <v>13476</v>
      </c>
      <c r="I14" s="3">
        <f t="shared" ca="1" si="9"/>
        <v>14783</v>
      </c>
      <c r="J14" s="3">
        <f t="shared" ca="1" si="10"/>
        <v>16222</v>
      </c>
      <c r="K14" t="str">
        <f t="shared" si="2"/>
        <v>d13</v>
      </c>
      <c r="L14" t="str">
        <f t="shared" ca="1" si="3"/>
        <v>d13: [8953, 10722, 10660, 13082, 13476, 14783, 16222],</v>
      </c>
    </row>
    <row r="15" spans="1:12" x14ac:dyDescent="0.2">
      <c r="A15" s="3">
        <f>Table1[[#This Row],[Base]]/4</f>
        <v>252.25</v>
      </c>
      <c r="B15" s="1">
        <f t="shared" si="0"/>
        <v>0.8</v>
      </c>
      <c r="C15" s="2">
        <v>1009</v>
      </c>
      <c r="D15" s="3">
        <f t="shared" ca="1" si="4"/>
        <v>936</v>
      </c>
      <c r="E15" s="3">
        <f t="shared" ca="1" si="5"/>
        <v>1222</v>
      </c>
      <c r="F15" s="3">
        <f t="shared" ca="1" si="6"/>
        <v>1281</v>
      </c>
      <c r="G15" s="3">
        <f t="shared" ca="1" si="7"/>
        <v>1359</v>
      </c>
      <c r="H15" s="3">
        <f t="shared" ca="1" si="8"/>
        <v>1546</v>
      </c>
      <c r="I15" s="3">
        <f t="shared" ca="1" si="9"/>
        <v>1757</v>
      </c>
      <c r="J15" s="3">
        <f t="shared" ca="1" si="10"/>
        <v>1771</v>
      </c>
      <c r="K15" t="str">
        <f t="shared" si="2"/>
        <v>d14</v>
      </c>
      <c r="L15" t="str">
        <f t="shared" ca="1" si="3"/>
        <v>d14: [936, 1222, 1281, 1359, 1546, 1757, 1771],</v>
      </c>
    </row>
    <row r="16" spans="1:12" x14ac:dyDescent="0.2">
      <c r="A16" s="3">
        <f>Table1[[#This Row],[Base]]/4</f>
        <v>759.75</v>
      </c>
      <c r="B16" s="1">
        <f t="shared" si="0"/>
        <v>0</v>
      </c>
      <c r="C16" s="2">
        <v>3039</v>
      </c>
      <c r="D16" s="3">
        <f t="shared" ca="1" si="4"/>
        <v>3267</v>
      </c>
      <c r="E16" s="3">
        <f t="shared" ca="1" si="5"/>
        <v>3122</v>
      </c>
      <c r="F16" s="3">
        <f t="shared" ca="1" si="6"/>
        <v>2869</v>
      </c>
      <c r="G16" s="3">
        <f t="shared" ca="1" si="7"/>
        <v>2696</v>
      </c>
      <c r="H16" s="3">
        <f t="shared" ca="1" si="8"/>
        <v>3363</v>
      </c>
      <c r="I16" s="3">
        <f t="shared" ca="1" si="9"/>
        <v>3014</v>
      </c>
      <c r="J16" s="3">
        <f t="shared" ca="1" si="10"/>
        <v>3116</v>
      </c>
      <c r="K16" t="str">
        <f t="shared" si="2"/>
        <v>d15</v>
      </c>
      <c r="L16" t="str">
        <f t="shared" ca="1" si="3"/>
        <v>d15: [3267, 3122, 2869, 2696, 3363, 3014, 3116],</v>
      </c>
    </row>
    <row r="17" spans="1:14" x14ac:dyDescent="0.2">
      <c r="A17" s="3">
        <f>Table1[[#This Row],[Base]]/4</f>
        <v>1844.25</v>
      </c>
      <c r="B17" s="1">
        <f t="shared" si="0"/>
        <v>0.2</v>
      </c>
      <c r="C17" s="2">
        <v>7377</v>
      </c>
      <c r="D17" s="3">
        <f t="shared" ca="1" si="4"/>
        <v>6797</v>
      </c>
      <c r="E17" s="3">
        <f t="shared" ca="1" si="5"/>
        <v>7006</v>
      </c>
      <c r="F17" s="3">
        <f t="shared" ca="1" si="6"/>
        <v>7861</v>
      </c>
      <c r="G17" s="3">
        <f t="shared" ca="1" si="7"/>
        <v>8890</v>
      </c>
      <c r="H17" s="3">
        <f t="shared" ca="1" si="8"/>
        <v>8542</v>
      </c>
      <c r="I17" s="3">
        <f t="shared" ca="1" si="9"/>
        <v>8762</v>
      </c>
      <c r="J17" s="3">
        <f t="shared" ca="1" si="10"/>
        <v>8281</v>
      </c>
      <c r="K17" t="str">
        <f t="shared" si="2"/>
        <v>d16</v>
      </c>
      <c r="L17" t="str">
        <f t="shared" ca="1" si="3"/>
        <v>d16: [6797, 7006, 7861, 8890, 8542, 8762, 8281],</v>
      </c>
    </row>
    <row r="18" spans="1:14" x14ac:dyDescent="0.2">
      <c r="A18" s="3">
        <f>Table1[[#This Row],[Base]]/4</f>
        <v>959.5</v>
      </c>
      <c r="B18" s="1">
        <f t="shared" si="0"/>
        <v>0.4</v>
      </c>
      <c r="C18" s="2">
        <v>3838</v>
      </c>
      <c r="D18" s="3">
        <f t="shared" ca="1" si="4"/>
        <v>3635</v>
      </c>
      <c r="E18" s="3">
        <f t="shared" ca="1" si="5"/>
        <v>4203</v>
      </c>
      <c r="F18" s="3">
        <f t="shared" ca="1" si="6"/>
        <v>4741</v>
      </c>
      <c r="G18" s="3">
        <f t="shared" ca="1" si="7"/>
        <v>4427</v>
      </c>
      <c r="H18" s="3">
        <f t="shared" ca="1" si="8"/>
        <v>5148</v>
      </c>
      <c r="I18" s="3">
        <f t="shared" ca="1" si="9"/>
        <v>5168</v>
      </c>
      <c r="J18" s="3">
        <f t="shared" ca="1" si="10"/>
        <v>5341</v>
      </c>
      <c r="K18" t="str">
        <f t="shared" si="2"/>
        <v>d17</v>
      </c>
      <c r="L18" t="str">
        <f t="shared" ca="1" si="3"/>
        <v>d17: [3635, 4203, 4741, 4427, 5148, 5168, 5341],</v>
      </c>
    </row>
    <row r="22" spans="1:14" x14ac:dyDescent="0.2">
      <c r="L22" t="s">
        <v>13</v>
      </c>
    </row>
    <row r="26" spans="1:14" x14ac:dyDescent="0.2">
      <c r="H26">
        <v>300</v>
      </c>
    </row>
    <row r="27" spans="1:14" x14ac:dyDescent="0.2">
      <c r="H27">
        <f>356-300</f>
        <v>56</v>
      </c>
    </row>
    <row r="28" spans="1:14" x14ac:dyDescent="0.2">
      <c r="H28">
        <f>H27/H26</f>
        <v>0.18666666666666668</v>
      </c>
    </row>
    <row r="30" spans="1:14" x14ac:dyDescent="0.2">
      <c r="I30" s="12" t="s">
        <v>78</v>
      </c>
      <c r="N30" s="12" t="s">
        <v>68</v>
      </c>
    </row>
    <row r="31" spans="1:14" x14ac:dyDescent="0.2">
      <c r="H31" t="s">
        <v>69</v>
      </c>
    </row>
    <row r="32" spans="1:14" x14ac:dyDescent="0.2"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N32" s="12">
        <v>6</v>
      </c>
    </row>
    <row r="33" spans="1:19" x14ac:dyDescent="0.2">
      <c r="D33" t="s">
        <v>27</v>
      </c>
      <c r="E33" t="s">
        <v>28</v>
      </c>
      <c r="F33" t="s">
        <v>33</v>
      </c>
      <c r="G33" t="s">
        <v>31</v>
      </c>
      <c r="H33" t="s">
        <v>32</v>
      </c>
      <c r="I33">
        <f>I32/6</f>
        <v>0.16666666666666666</v>
      </c>
      <c r="J33">
        <f t="shared" ref="J33:N33" si="11">J32/6</f>
        <v>0.33333333333333331</v>
      </c>
      <c r="K33">
        <f t="shared" si="11"/>
        <v>0.5</v>
      </c>
      <c r="L33">
        <f t="shared" si="11"/>
        <v>0.66666666666666663</v>
      </c>
      <c r="M33">
        <f t="shared" si="11"/>
        <v>0.83333333333333337</v>
      </c>
      <c r="N33" s="12">
        <f t="shared" si="11"/>
        <v>1</v>
      </c>
    </row>
    <row r="34" spans="1:19" x14ac:dyDescent="0.2">
      <c r="A34" t="s">
        <v>58</v>
      </c>
      <c r="B34" t="s">
        <v>67</v>
      </c>
      <c r="C34">
        <v>1</v>
      </c>
      <c r="F34" s="1">
        <v>0.15</v>
      </c>
      <c r="G34">
        <v>200</v>
      </c>
      <c r="H34">
        <f ca="1">RANDBETWEEN(3,12)*100</f>
        <v>800</v>
      </c>
      <c r="I34" s="8">
        <f ca="1" xml:space="preserve"> ROUND(RAND()*$G34 +(1 + $F34)^(I$33)*$H34,0)</f>
        <v>900</v>
      </c>
      <c r="J34" s="8">
        <f t="shared" ref="J34:M49" ca="1" si="12">MIN( $N34*1.05,   ROUND(RAND()*$G34 +(1 + $F34)^(J$33)*$H34,0))</f>
        <v>1001</v>
      </c>
      <c r="K34" s="8">
        <f t="shared" ca="1" si="12"/>
        <v>979</v>
      </c>
      <c r="L34" s="8">
        <f t="shared" ca="1" si="12"/>
        <v>898</v>
      </c>
      <c r="M34" s="8">
        <f t="shared" ca="1" si="12"/>
        <v>1080</v>
      </c>
      <c r="N34" s="13">
        <f ca="1">ROUND(I34+I34*F34,0)</f>
        <v>1035</v>
      </c>
      <c r="P34" s="6">
        <f ca="1">(N34-I34)/I34</f>
        <v>0.15</v>
      </c>
      <c r="Q34" s="7" t="str">
        <f t="shared" ref="Q34:Q55" si="13">"d"&amp;C34</f>
        <v>d1</v>
      </c>
      <c r="R34" s="7"/>
      <c r="S34" s="7" t="str">
        <f t="shared" ref="S34:S55" ca="1" si="14">Q34&amp;": [" &amp; I34 &amp; ", " &amp; J34 &amp;", " &amp; K34 &amp;", " &amp; L34 &amp; ", "&amp; M34 &amp; ", " &amp; N34 &amp; "],"</f>
        <v>d1: [900, 1001, 979, 898, 1080, 1035],</v>
      </c>
    </row>
    <row r="35" spans="1:19" x14ac:dyDescent="0.2">
      <c r="A35" t="s">
        <v>59</v>
      </c>
      <c r="C35">
        <f>C34+1</f>
        <v>2</v>
      </c>
      <c r="D35" t="s">
        <v>29</v>
      </c>
      <c r="F35" s="1">
        <v>0.3</v>
      </c>
      <c r="G35">
        <v>200</v>
      </c>
      <c r="H35">
        <f t="shared" ref="H35:H57" ca="1" si="15">RANDBETWEEN(3,12)*100</f>
        <v>700</v>
      </c>
      <c r="I35" s="8">
        <f t="shared" ref="I35:I57" ca="1" si="16" xml:space="preserve"> ROUND(RAND()*$G35 +(1 + $F35)^(I$33)*$H35,0)</f>
        <v>801</v>
      </c>
      <c r="J35" s="8">
        <f t="shared" ca="1" si="12"/>
        <v>913</v>
      </c>
      <c r="K35" s="8">
        <f t="shared" ca="1" si="12"/>
        <v>934</v>
      </c>
      <c r="L35" s="8">
        <f t="shared" ca="1" si="12"/>
        <v>930</v>
      </c>
      <c r="M35" s="8">
        <f t="shared" ca="1" si="12"/>
        <v>1059</v>
      </c>
      <c r="N35" s="13">
        <f t="shared" ref="N35:N57" ca="1" si="17">ROUND(I35+I35*F35,0)</f>
        <v>1041</v>
      </c>
      <c r="P35" s="6">
        <f t="shared" ref="P35:P57" ca="1" si="18">(N35-I35)/I35</f>
        <v>0.29962546816479402</v>
      </c>
      <c r="Q35" s="7" t="str">
        <f t="shared" si="13"/>
        <v>d2</v>
      </c>
      <c r="R35" s="7"/>
      <c r="S35" s="7" t="str">
        <f t="shared" ca="1" si="14"/>
        <v>d2: [801, 913, 934, 930, 1059, 1041],</v>
      </c>
    </row>
    <row r="36" spans="1:19" x14ac:dyDescent="0.2">
      <c r="A36" t="s">
        <v>60</v>
      </c>
      <c r="C36">
        <f t="shared" ref="C36:C55" si="19">C35+1</f>
        <v>3</v>
      </c>
      <c r="E36" t="s">
        <v>29</v>
      </c>
      <c r="F36" s="1">
        <v>0.6</v>
      </c>
      <c r="G36">
        <v>200</v>
      </c>
      <c r="H36">
        <f t="shared" ca="1" si="15"/>
        <v>300</v>
      </c>
      <c r="I36" s="8">
        <f t="shared" ca="1" si="16"/>
        <v>382</v>
      </c>
      <c r="J36" s="8">
        <f t="shared" ca="1" si="12"/>
        <v>510</v>
      </c>
      <c r="K36" s="8">
        <f t="shared" ca="1" si="12"/>
        <v>393</v>
      </c>
      <c r="L36" s="8">
        <f t="shared" ca="1" si="12"/>
        <v>534</v>
      </c>
      <c r="M36" s="8">
        <f t="shared" ca="1" si="12"/>
        <v>535</v>
      </c>
      <c r="N36" s="13">
        <f t="shared" ca="1" si="17"/>
        <v>611</v>
      </c>
      <c r="P36" s="6">
        <f t="shared" ca="1" si="18"/>
        <v>0.59947643979057597</v>
      </c>
      <c r="Q36" s="7" t="str">
        <f t="shared" si="13"/>
        <v>d3</v>
      </c>
      <c r="R36" s="7"/>
      <c r="S36" s="7" t="str">
        <f t="shared" ca="1" si="14"/>
        <v>d3: [382, 510, 393, 534, 535, 611],</v>
      </c>
    </row>
    <row r="37" spans="1:19" x14ac:dyDescent="0.2">
      <c r="A37" t="s">
        <v>61</v>
      </c>
      <c r="C37">
        <f t="shared" si="19"/>
        <v>4</v>
      </c>
      <c r="D37" t="s">
        <v>30</v>
      </c>
      <c r="F37" s="1">
        <v>0.6</v>
      </c>
      <c r="G37">
        <v>200</v>
      </c>
      <c r="H37">
        <f t="shared" ca="1" si="15"/>
        <v>1100</v>
      </c>
      <c r="I37" s="8">
        <f t="shared" ca="1" si="16"/>
        <v>1289</v>
      </c>
      <c r="J37" s="8">
        <f t="shared" ca="1" si="12"/>
        <v>1328</v>
      </c>
      <c r="K37" s="8">
        <f t="shared" ca="1" si="12"/>
        <v>1490</v>
      </c>
      <c r="L37" s="8">
        <f t="shared" ca="1" si="12"/>
        <v>1673</v>
      </c>
      <c r="M37" s="8">
        <f t="shared" ca="1" si="12"/>
        <v>1631</v>
      </c>
      <c r="N37" s="13">
        <f t="shared" ca="1" si="17"/>
        <v>2062</v>
      </c>
      <c r="P37" s="6">
        <f t="shared" ca="1" si="18"/>
        <v>0.5996896819239721</v>
      </c>
      <c r="Q37" s="7" t="str">
        <f t="shared" si="13"/>
        <v>d4</v>
      </c>
      <c r="R37" s="7"/>
      <c r="S37" s="7" t="str">
        <f t="shared" ca="1" si="14"/>
        <v>d4: [1289, 1328, 1490, 1673, 1631, 2062],</v>
      </c>
    </row>
    <row r="38" spans="1:19" x14ac:dyDescent="0.2">
      <c r="A38" t="s">
        <v>70</v>
      </c>
      <c r="C38">
        <f t="shared" si="19"/>
        <v>5</v>
      </c>
      <c r="E38" t="s">
        <v>30</v>
      </c>
      <c r="F38" s="1">
        <v>0.3</v>
      </c>
      <c r="G38">
        <v>200</v>
      </c>
      <c r="H38">
        <f t="shared" ca="1" si="15"/>
        <v>1200</v>
      </c>
      <c r="I38" s="8">
        <f t="shared" ca="1" si="16"/>
        <v>1304</v>
      </c>
      <c r="J38" s="8">
        <f t="shared" ca="1" si="12"/>
        <v>1419</v>
      </c>
      <c r="K38" s="8">
        <f t="shared" ca="1" si="12"/>
        <v>1464</v>
      </c>
      <c r="L38" s="8">
        <f t="shared" ca="1" si="12"/>
        <v>1526</v>
      </c>
      <c r="M38" s="8">
        <f t="shared" ca="1" si="12"/>
        <v>1608</v>
      </c>
      <c r="N38" s="13">
        <f t="shared" ca="1" si="17"/>
        <v>1695</v>
      </c>
      <c r="P38" s="6">
        <f t="shared" ca="1" si="18"/>
        <v>0.29984662576687116</v>
      </c>
      <c r="Q38" s="7" t="str">
        <f t="shared" si="13"/>
        <v>d5</v>
      </c>
      <c r="R38" s="7"/>
      <c r="S38" s="7" t="str">
        <f t="shared" ca="1" si="14"/>
        <v>d5: [1304, 1419, 1464, 1526, 1608, 1695],</v>
      </c>
    </row>
    <row r="39" spans="1:19" x14ac:dyDescent="0.2">
      <c r="A39" t="s">
        <v>71</v>
      </c>
      <c r="C39">
        <f t="shared" si="19"/>
        <v>6</v>
      </c>
      <c r="F39" s="1">
        <v>0.15</v>
      </c>
      <c r="G39">
        <v>200</v>
      </c>
      <c r="H39">
        <f t="shared" ca="1" si="15"/>
        <v>300</v>
      </c>
      <c r="I39" s="8">
        <f t="shared" ca="1" si="16"/>
        <v>495</v>
      </c>
      <c r="J39" s="8">
        <f t="shared" ca="1" si="12"/>
        <v>358</v>
      </c>
      <c r="K39" s="8">
        <f t="shared" ca="1" si="12"/>
        <v>341</v>
      </c>
      <c r="L39" s="8">
        <f t="shared" ca="1" si="12"/>
        <v>497</v>
      </c>
      <c r="M39" s="8">
        <f t="shared" ca="1" si="12"/>
        <v>426</v>
      </c>
      <c r="N39" s="13">
        <f t="shared" ca="1" si="17"/>
        <v>569</v>
      </c>
      <c r="P39" s="6">
        <f t="shared" ca="1" si="18"/>
        <v>0.14949494949494949</v>
      </c>
      <c r="Q39" s="7" t="str">
        <f t="shared" si="13"/>
        <v>d6</v>
      </c>
      <c r="R39" s="7"/>
      <c r="S39" s="7" t="str">
        <f t="shared" ca="1" si="14"/>
        <v>d6: [495, 358, 341, 497, 426, 569],</v>
      </c>
    </row>
    <row r="40" spans="1:19" x14ac:dyDescent="0.2">
      <c r="A40" t="s">
        <v>72</v>
      </c>
      <c r="C40">
        <f t="shared" si="19"/>
        <v>7</v>
      </c>
      <c r="D40" t="s">
        <v>29</v>
      </c>
      <c r="F40" s="1">
        <v>0.3</v>
      </c>
      <c r="G40">
        <v>200</v>
      </c>
      <c r="H40">
        <f t="shared" ca="1" si="15"/>
        <v>500</v>
      </c>
      <c r="I40" s="8">
        <f t="shared" ca="1" si="16"/>
        <v>526</v>
      </c>
      <c r="J40" s="8">
        <f t="shared" ca="1" si="12"/>
        <v>558</v>
      </c>
      <c r="K40" s="8">
        <f t="shared" ca="1" si="12"/>
        <v>714</v>
      </c>
      <c r="L40" s="8">
        <f t="shared" ca="1" si="12"/>
        <v>615</v>
      </c>
      <c r="M40" s="8">
        <f t="shared" ca="1" si="12"/>
        <v>718.2</v>
      </c>
      <c r="N40" s="13">
        <f t="shared" ca="1" si="17"/>
        <v>684</v>
      </c>
      <c r="P40" s="6">
        <f t="shared" ca="1" si="18"/>
        <v>0.30038022813688214</v>
      </c>
      <c r="Q40" s="7" t="str">
        <f t="shared" si="13"/>
        <v>d7</v>
      </c>
      <c r="R40" s="7"/>
      <c r="S40" s="7" t="str">
        <f t="shared" ca="1" si="14"/>
        <v>d7: [526, 558, 714, 615, 718.2, 684],</v>
      </c>
    </row>
    <row r="41" spans="1:19" x14ac:dyDescent="0.2">
      <c r="A41" t="s">
        <v>73</v>
      </c>
      <c r="C41">
        <f t="shared" si="19"/>
        <v>8</v>
      </c>
      <c r="E41" t="s">
        <v>29</v>
      </c>
      <c r="F41" s="1">
        <v>0.6</v>
      </c>
      <c r="G41">
        <v>200</v>
      </c>
      <c r="H41">
        <f t="shared" ca="1" si="15"/>
        <v>1200</v>
      </c>
      <c r="I41" s="8">
        <f t="shared" ca="1" si="16"/>
        <v>1365</v>
      </c>
      <c r="J41" s="8">
        <f t="shared" ca="1" si="12"/>
        <v>1499</v>
      </c>
      <c r="K41" s="8">
        <f t="shared" ca="1" si="12"/>
        <v>1682</v>
      </c>
      <c r="L41" s="8">
        <f t="shared" ca="1" si="12"/>
        <v>1696</v>
      </c>
      <c r="M41" s="8">
        <f t="shared" ca="1" si="12"/>
        <v>1848</v>
      </c>
      <c r="N41" s="13">
        <f t="shared" ca="1" si="17"/>
        <v>2184</v>
      </c>
      <c r="P41" s="6">
        <f t="shared" ca="1" si="18"/>
        <v>0.6</v>
      </c>
      <c r="Q41" s="7" t="str">
        <f t="shared" si="13"/>
        <v>d8</v>
      </c>
      <c r="R41" s="7"/>
      <c r="S41" s="7" t="str">
        <f t="shared" ca="1" si="14"/>
        <v>d8: [1365, 1499, 1682, 1696, 1848, 2184],</v>
      </c>
    </row>
    <row r="42" spans="1:19" x14ac:dyDescent="0.2">
      <c r="A42" t="s">
        <v>74</v>
      </c>
      <c r="C42">
        <f t="shared" si="19"/>
        <v>9</v>
      </c>
      <c r="D42" t="s">
        <v>30</v>
      </c>
      <c r="F42" s="1">
        <v>0.6</v>
      </c>
      <c r="G42">
        <v>200</v>
      </c>
      <c r="H42">
        <f t="shared" ca="1" si="15"/>
        <v>900</v>
      </c>
      <c r="I42" s="8">
        <f t="shared" ca="1" si="16"/>
        <v>1073</v>
      </c>
      <c r="J42" s="8">
        <f t="shared" ca="1" si="12"/>
        <v>1196</v>
      </c>
      <c r="K42" s="8">
        <f t="shared" ca="1" si="12"/>
        <v>1213</v>
      </c>
      <c r="L42" s="8">
        <f t="shared" ca="1" si="12"/>
        <v>1384</v>
      </c>
      <c r="M42" s="8">
        <f t="shared" ca="1" si="12"/>
        <v>1428</v>
      </c>
      <c r="N42" s="13">
        <f t="shared" ca="1" si="17"/>
        <v>1717</v>
      </c>
      <c r="P42" s="6">
        <f t="shared" ca="1" si="18"/>
        <v>0.60018639328984158</v>
      </c>
      <c r="Q42" s="7" t="str">
        <f t="shared" si="13"/>
        <v>d9</v>
      </c>
      <c r="R42" s="7"/>
      <c r="S42" s="7" t="str">
        <f t="shared" ca="1" si="14"/>
        <v>d9: [1073, 1196, 1213, 1384, 1428, 1717],</v>
      </c>
    </row>
    <row r="43" spans="1:19" x14ac:dyDescent="0.2">
      <c r="A43" t="s">
        <v>75</v>
      </c>
      <c r="C43">
        <f t="shared" si="19"/>
        <v>10</v>
      </c>
      <c r="E43" t="s">
        <v>30</v>
      </c>
      <c r="F43" s="1">
        <v>0.3</v>
      </c>
      <c r="G43">
        <v>200</v>
      </c>
      <c r="H43">
        <f t="shared" ca="1" si="15"/>
        <v>1200</v>
      </c>
      <c r="I43" s="8">
        <f t="shared" ca="1" si="16"/>
        <v>1275</v>
      </c>
      <c r="J43" s="8">
        <f t="shared" ca="1" si="12"/>
        <v>1414</v>
      </c>
      <c r="K43" s="8">
        <f t="shared" ca="1" si="12"/>
        <v>1420</v>
      </c>
      <c r="L43" s="8">
        <f t="shared" ca="1" si="12"/>
        <v>1523</v>
      </c>
      <c r="M43" s="8">
        <f t="shared" ca="1" si="12"/>
        <v>1593</v>
      </c>
      <c r="N43" s="13">
        <f t="shared" ca="1" si="17"/>
        <v>1658</v>
      </c>
      <c r="P43" s="6">
        <f t="shared" ca="1" si="18"/>
        <v>0.30039215686274512</v>
      </c>
      <c r="Q43" s="7" t="str">
        <f t="shared" si="13"/>
        <v>d10</v>
      </c>
      <c r="R43" s="7"/>
      <c r="S43" s="7" t="str">
        <f t="shared" ca="1" si="14"/>
        <v>d10: [1275, 1414, 1420, 1523, 1593, 1658],</v>
      </c>
    </row>
    <row r="44" spans="1:19" x14ac:dyDescent="0.2">
      <c r="A44" t="s">
        <v>76</v>
      </c>
      <c r="C44">
        <f t="shared" si="19"/>
        <v>11</v>
      </c>
      <c r="F44" s="1">
        <v>0.3</v>
      </c>
      <c r="G44">
        <v>200</v>
      </c>
      <c r="H44">
        <f t="shared" ca="1" si="15"/>
        <v>300</v>
      </c>
      <c r="I44" s="8">
        <f t="shared" ca="1" si="16"/>
        <v>478</v>
      </c>
      <c r="J44" s="8">
        <f t="shared" ca="1" si="12"/>
        <v>412</v>
      </c>
      <c r="K44" s="8">
        <f t="shared" ca="1" si="12"/>
        <v>497</v>
      </c>
      <c r="L44" s="8">
        <f t="shared" ca="1" si="12"/>
        <v>431</v>
      </c>
      <c r="M44" s="8">
        <f t="shared" ca="1" si="12"/>
        <v>466</v>
      </c>
      <c r="N44" s="13">
        <f t="shared" ca="1" si="17"/>
        <v>621</v>
      </c>
      <c r="P44" s="6">
        <f t="shared" ca="1" si="18"/>
        <v>0.29916317991631797</v>
      </c>
      <c r="Q44" s="7" t="str">
        <f t="shared" si="13"/>
        <v>d11</v>
      </c>
      <c r="R44" s="7"/>
      <c r="S44" s="7" t="str">
        <f t="shared" ca="1" si="14"/>
        <v>d11: [478, 412, 497, 431, 466, 621],</v>
      </c>
    </row>
    <row r="45" spans="1:19" x14ac:dyDescent="0.2">
      <c r="A45" t="s">
        <v>77</v>
      </c>
      <c r="C45">
        <f t="shared" si="19"/>
        <v>12</v>
      </c>
      <c r="F45" s="1">
        <v>0.6</v>
      </c>
      <c r="G45">
        <v>200</v>
      </c>
      <c r="H45">
        <f t="shared" ca="1" si="15"/>
        <v>1100</v>
      </c>
      <c r="I45" s="8">
        <f t="shared" ca="1" si="16"/>
        <v>1195</v>
      </c>
      <c r="J45" s="8">
        <f t="shared" ca="1" si="12"/>
        <v>1327</v>
      </c>
      <c r="K45" s="8">
        <f t="shared" ca="1" si="12"/>
        <v>1578</v>
      </c>
      <c r="L45" s="8">
        <f t="shared" ca="1" si="12"/>
        <v>1628</v>
      </c>
      <c r="M45" s="8">
        <f t="shared" ca="1" si="12"/>
        <v>1653</v>
      </c>
      <c r="N45" s="13">
        <f t="shared" ca="1" si="17"/>
        <v>1912</v>
      </c>
      <c r="P45" s="6">
        <f t="shared" ca="1" si="18"/>
        <v>0.6</v>
      </c>
      <c r="Q45" s="7" t="str">
        <f t="shared" si="13"/>
        <v>d12</v>
      </c>
      <c r="R45" s="7"/>
      <c r="S45" s="7" t="str">
        <f t="shared" ca="1" si="14"/>
        <v>d12: [1195, 1327, 1578, 1628, 1653, 1912],</v>
      </c>
    </row>
    <row r="46" spans="1:19" x14ac:dyDescent="0.2">
      <c r="A46" s="12" t="s">
        <v>58</v>
      </c>
      <c r="B46" t="s">
        <v>66</v>
      </c>
      <c r="C46">
        <f t="shared" si="19"/>
        <v>13</v>
      </c>
      <c r="F46" s="1">
        <v>0.15</v>
      </c>
      <c r="G46">
        <v>200</v>
      </c>
      <c r="H46">
        <f t="shared" ca="1" si="15"/>
        <v>500</v>
      </c>
      <c r="I46" s="8">
        <f t="shared" ca="1" si="16"/>
        <v>635</v>
      </c>
      <c r="J46" s="8">
        <f t="shared" ca="1" si="12"/>
        <v>611</v>
      </c>
      <c r="K46" s="8">
        <f t="shared" ca="1" si="12"/>
        <v>723</v>
      </c>
      <c r="L46" s="8">
        <f t="shared" ca="1" si="12"/>
        <v>656</v>
      </c>
      <c r="M46" s="8">
        <f t="shared" ca="1" si="12"/>
        <v>601</v>
      </c>
      <c r="N46" s="13">
        <f t="shared" ca="1" si="17"/>
        <v>730</v>
      </c>
      <c r="P46" s="6">
        <f t="shared" ca="1" si="18"/>
        <v>0.14960629921259844</v>
      </c>
      <c r="Q46" s="7" t="str">
        <f t="shared" si="13"/>
        <v>d13</v>
      </c>
      <c r="R46" s="7"/>
      <c r="S46" s="7" t="str">
        <f t="shared" ca="1" si="14"/>
        <v>d13: [635, 611, 723, 656, 601, 730],</v>
      </c>
    </row>
    <row r="47" spans="1:19" x14ac:dyDescent="0.2">
      <c r="A47" s="12" t="s">
        <v>59</v>
      </c>
      <c r="C47">
        <f t="shared" si="19"/>
        <v>14</v>
      </c>
      <c r="D47" t="s">
        <v>29</v>
      </c>
      <c r="F47" s="1">
        <v>0.3</v>
      </c>
      <c r="G47">
        <v>200</v>
      </c>
      <c r="H47">
        <f t="shared" ca="1" si="15"/>
        <v>400</v>
      </c>
      <c r="I47" s="8">
        <f t="shared" ca="1" si="16"/>
        <v>443</v>
      </c>
      <c r="J47" s="8">
        <f t="shared" ca="1" si="12"/>
        <v>566</v>
      </c>
      <c r="K47" s="8">
        <f t="shared" ca="1" si="12"/>
        <v>478</v>
      </c>
      <c r="L47" s="8">
        <f t="shared" ca="1" si="12"/>
        <v>602</v>
      </c>
      <c r="M47" s="8">
        <f t="shared" ca="1" si="12"/>
        <v>531</v>
      </c>
      <c r="N47" s="13">
        <f t="shared" ca="1" si="17"/>
        <v>576</v>
      </c>
      <c r="P47" s="6">
        <f t="shared" ca="1" si="18"/>
        <v>0.30022573363431149</v>
      </c>
      <c r="Q47" s="7" t="str">
        <f t="shared" si="13"/>
        <v>d14</v>
      </c>
      <c r="R47" s="7"/>
      <c r="S47" s="7" t="str">
        <f t="shared" ca="1" si="14"/>
        <v>d14: [443, 566, 478, 602, 531, 576],</v>
      </c>
    </row>
    <row r="48" spans="1:19" x14ac:dyDescent="0.2">
      <c r="A48" s="12" t="s">
        <v>60</v>
      </c>
      <c r="C48">
        <f t="shared" si="19"/>
        <v>15</v>
      </c>
      <c r="E48" t="s">
        <v>29</v>
      </c>
      <c r="F48" s="1">
        <v>0.6</v>
      </c>
      <c r="G48">
        <v>200</v>
      </c>
      <c r="H48">
        <f t="shared" ca="1" si="15"/>
        <v>300</v>
      </c>
      <c r="I48" s="8">
        <f t="shared" ca="1" si="16"/>
        <v>456</v>
      </c>
      <c r="J48" s="8">
        <f t="shared" ca="1" si="12"/>
        <v>408</v>
      </c>
      <c r="K48" s="8">
        <f t="shared" ca="1" si="12"/>
        <v>484</v>
      </c>
      <c r="L48" s="8">
        <f t="shared" ca="1" si="12"/>
        <v>582</v>
      </c>
      <c r="M48" s="8">
        <f t="shared" ca="1" si="12"/>
        <v>539</v>
      </c>
      <c r="N48" s="13">
        <f t="shared" ca="1" si="17"/>
        <v>730</v>
      </c>
      <c r="P48" s="6">
        <f t="shared" ca="1" si="18"/>
        <v>0.60087719298245612</v>
      </c>
      <c r="Q48" s="7" t="str">
        <f t="shared" si="13"/>
        <v>d15</v>
      </c>
      <c r="R48" s="7"/>
      <c r="S48" s="7" t="str">
        <f t="shared" ca="1" si="14"/>
        <v>d15: [456, 408, 484, 582, 539, 730],</v>
      </c>
    </row>
    <row r="49" spans="1:19" x14ac:dyDescent="0.2">
      <c r="A49" s="12" t="s">
        <v>61</v>
      </c>
      <c r="C49">
        <f t="shared" si="19"/>
        <v>16</v>
      </c>
      <c r="D49" t="s">
        <v>30</v>
      </c>
      <c r="F49" s="1">
        <v>0.6</v>
      </c>
      <c r="G49">
        <v>200</v>
      </c>
      <c r="H49">
        <f t="shared" ca="1" si="15"/>
        <v>1200</v>
      </c>
      <c r="I49" s="8">
        <f t="shared" ca="1" si="16"/>
        <v>1485</v>
      </c>
      <c r="J49" s="8">
        <f t="shared" ca="1" si="12"/>
        <v>1540</v>
      </c>
      <c r="K49" s="8">
        <f t="shared" ca="1" si="12"/>
        <v>1677</v>
      </c>
      <c r="L49" s="8">
        <f t="shared" ca="1" si="12"/>
        <v>1658</v>
      </c>
      <c r="M49" s="8">
        <f t="shared" ca="1" si="12"/>
        <v>1806</v>
      </c>
      <c r="N49" s="13">
        <f t="shared" ca="1" si="17"/>
        <v>2376</v>
      </c>
      <c r="P49" s="6">
        <f t="shared" ca="1" si="18"/>
        <v>0.6</v>
      </c>
      <c r="Q49" s="7" t="str">
        <f t="shared" si="13"/>
        <v>d16</v>
      </c>
      <c r="R49" s="7"/>
      <c r="S49" s="7" t="str">
        <f t="shared" ca="1" si="14"/>
        <v>d16: [1485, 1540, 1677, 1658, 1806, 2376],</v>
      </c>
    </row>
    <row r="50" spans="1:19" x14ac:dyDescent="0.2">
      <c r="A50" s="12" t="s">
        <v>70</v>
      </c>
      <c r="C50">
        <f t="shared" si="19"/>
        <v>17</v>
      </c>
      <c r="E50" t="s">
        <v>30</v>
      </c>
      <c r="F50" s="1">
        <v>0.3</v>
      </c>
      <c r="G50">
        <v>200</v>
      </c>
      <c r="H50">
        <f t="shared" ca="1" si="15"/>
        <v>300</v>
      </c>
      <c r="I50" s="8">
        <f t="shared" ca="1" si="16"/>
        <v>487</v>
      </c>
      <c r="J50" s="8">
        <f t="shared" ref="J50:M57" ca="1" si="20">MIN( $N50*1.05,   ROUND(RAND()*$G50 +(1 + $F50)^(J$33)*$H50,0))</f>
        <v>473</v>
      </c>
      <c r="K50" s="8">
        <f t="shared" ca="1" si="20"/>
        <v>518</v>
      </c>
      <c r="L50" s="8">
        <f t="shared" ca="1" si="20"/>
        <v>412</v>
      </c>
      <c r="M50" s="8">
        <f t="shared" ca="1" si="20"/>
        <v>516</v>
      </c>
      <c r="N50" s="13">
        <f t="shared" ca="1" si="17"/>
        <v>633</v>
      </c>
      <c r="P50" s="6">
        <f t="shared" ca="1" si="18"/>
        <v>0.29979466119096509</v>
      </c>
      <c r="Q50" s="7" t="str">
        <f t="shared" si="13"/>
        <v>d17</v>
      </c>
      <c r="R50" s="7"/>
      <c r="S50" s="7" t="str">
        <f t="shared" ca="1" si="14"/>
        <v>d17: [487, 473, 518, 412, 516, 633],</v>
      </c>
    </row>
    <row r="51" spans="1:19" x14ac:dyDescent="0.2">
      <c r="A51" s="12" t="s">
        <v>71</v>
      </c>
      <c r="C51">
        <f t="shared" si="19"/>
        <v>18</v>
      </c>
      <c r="F51" s="1">
        <v>0.15</v>
      </c>
      <c r="G51">
        <v>200</v>
      </c>
      <c r="H51">
        <f t="shared" ca="1" si="15"/>
        <v>1200</v>
      </c>
      <c r="I51" s="8">
        <f t="shared" ca="1" si="16"/>
        <v>1394</v>
      </c>
      <c r="J51" s="8">
        <f t="shared" ca="1" si="20"/>
        <v>1445</v>
      </c>
      <c r="K51" s="8">
        <f t="shared" ca="1" si="20"/>
        <v>1294</v>
      </c>
      <c r="L51" s="8">
        <f t="shared" ca="1" si="20"/>
        <v>1450</v>
      </c>
      <c r="M51" s="8">
        <f t="shared" ca="1" si="20"/>
        <v>1465</v>
      </c>
      <c r="N51" s="13">
        <f t="shared" ca="1" si="17"/>
        <v>1603</v>
      </c>
      <c r="P51" s="6">
        <f t="shared" ca="1" si="18"/>
        <v>0.14992826398852224</v>
      </c>
      <c r="Q51" s="7" t="str">
        <f t="shared" si="13"/>
        <v>d18</v>
      </c>
      <c r="R51" s="7"/>
      <c r="S51" s="7" t="str">
        <f t="shared" ca="1" si="14"/>
        <v>d18: [1394, 1445, 1294, 1450, 1465, 1603],</v>
      </c>
    </row>
    <row r="52" spans="1:19" x14ac:dyDescent="0.2">
      <c r="A52" s="12" t="s">
        <v>72</v>
      </c>
      <c r="C52">
        <f t="shared" si="19"/>
        <v>19</v>
      </c>
      <c r="D52" t="s">
        <v>29</v>
      </c>
      <c r="F52" s="1">
        <v>0.3</v>
      </c>
      <c r="G52">
        <v>200</v>
      </c>
      <c r="H52">
        <f t="shared" ca="1" si="15"/>
        <v>600</v>
      </c>
      <c r="I52" s="8">
        <f t="shared" ca="1" si="16"/>
        <v>728</v>
      </c>
      <c r="J52" s="8">
        <f t="shared" ca="1" si="20"/>
        <v>691</v>
      </c>
      <c r="K52" s="8">
        <f t="shared" ca="1" si="20"/>
        <v>757</v>
      </c>
      <c r="L52" s="8">
        <f t="shared" ca="1" si="20"/>
        <v>831</v>
      </c>
      <c r="M52" s="8">
        <f t="shared" ca="1" si="20"/>
        <v>767</v>
      </c>
      <c r="N52" s="13">
        <f t="shared" ca="1" si="17"/>
        <v>946</v>
      </c>
      <c r="P52" s="6">
        <f t="shared" ca="1" si="18"/>
        <v>0.29945054945054944</v>
      </c>
      <c r="Q52" s="7" t="str">
        <f t="shared" si="13"/>
        <v>d19</v>
      </c>
      <c r="R52" s="7"/>
      <c r="S52" s="7" t="str">
        <f t="shared" ca="1" si="14"/>
        <v>d19: [728, 691, 757, 831, 767, 946],</v>
      </c>
    </row>
    <row r="53" spans="1:19" x14ac:dyDescent="0.2">
      <c r="A53" s="12" t="s">
        <v>73</v>
      </c>
      <c r="C53">
        <f t="shared" si="19"/>
        <v>20</v>
      </c>
      <c r="E53" t="s">
        <v>29</v>
      </c>
      <c r="F53" s="1">
        <v>0.6</v>
      </c>
      <c r="G53">
        <v>200</v>
      </c>
      <c r="H53">
        <f t="shared" ca="1" si="15"/>
        <v>900</v>
      </c>
      <c r="I53" s="8">
        <f t="shared" ca="1" si="16"/>
        <v>1025</v>
      </c>
      <c r="J53" s="8">
        <f t="shared" ca="1" si="20"/>
        <v>1092</v>
      </c>
      <c r="K53" s="8">
        <f t="shared" ca="1" si="20"/>
        <v>1281</v>
      </c>
      <c r="L53" s="8">
        <f t="shared" ca="1" si="20"/>
        <v>1369</v>
      </c>
      <c r="M53" s="8">
        <f t="shared" ca="1" si="20"/>
        <v>1463</v>
      </c>
      <c r="N53" s="13">
        <f t="shared" ca="1" si="17"/>
        <v>1640</v>
      </c>
      <c r="P53" s="6">
        <f t="shared" ca="1" si="18"/>
        <v>0.6</v>
      </c>
      <c r="Q53" s="7" t="str">
        <f t="shared" si="13"/>
        <v>d20</v>
      </c>
      <c r="R53" s="7"/>
      <c r="S53" s="7" t="str">
        <f t="shared" ca="1" si="14"/>
        <v>d20: [1025, 1092, 1281, 1369, 1463, 1640],</v>
      </c>
    </row>
    <row r="54" spans="1:19" x14ac:dyDescent="0.2">
      <c r="A54" s="12" t="s">
        <v>74</v>
      </c>
      <c r="C54">
        <f t="shared" si="19"/>
        <v>21</v>
      </c>
      <c r="D54" t="s">
        <v>30</v>
      </c>
      <c r="F54" s="1">
        <v>0.6</v>
      </c>
      <c r="G54">
        <v>200</v>
      </c>
      <c r="H54">
        <f t="shared" ca="1" si="15"/>
        <v>600</v>
      </c>
      <c r="I54" s="8">
        <f t="shared" ca="1" si="16"/>
        <v>789</v>
      </c>
      <c r="J54" s="8">
        <f t="shared" ca="1" si="20"/>
        <v>702</v>
      </c>
      <c r="K54" s="8">
        <f t="shared" ca="1" si="20"/>
        <v>876</v>
      </c>
      <c r="L54" s="8">
        <f t="shared" ca="1" si="20"/>
        <v>870</v>
      </c>
      <c r="M54" s="8">
        <f t="shared" ca="1" si="20"/>
        <v>982</v>
      </c>
      <c r="N54" s="13">
        <f t="shared" ca="1" si="17"/>
        <v>1262</v>
      </c>
      <c r="P54" s="6">
        <f t="shared" ca="1" si="18"/>
        <v>0.59949302915082381</v>
      </c>
      <c r="Q54" s="7" t="str">
        <f t="shared" si="13"/>
        <v>d21</v>
      </c>
      <c r="R54" s="7"/>
      <c r="S54" s="7" t="str">
        <f t="shared" ca="1" si="14"/>
        <v>d21: [789, 702, 876, 870, 982, 1262],</v>
      </c>
    </row>
    <row r="55" spans="1:19" x14ac:dyDescent="0.2">
      <c r="A55" s="12" t="s">
        <v>75</v>
      </c>
      <c r="C55">
        <f t="shared" si="19"/>
        <v>22</v>
      </c>
      <c r="E55" t="s">
        <v>30</v>
      </c>
      <c r="F55" s="1">
        <v>0.3</v>
      </c>
      <c r="G55">
        <v>200</v>
      </c>
      <c r="H55">
        <f t="shared" ca="1" si="15"/>
        <v>900</v>
      </c>
      <c r="I55" s="8">
        <f t="shared" ca="1" si="16"/>
        <v>963</v>
      </c>
      <c r="J55" s="8">
        <f t="shared" ca="1" si="20"/>
        <v>1096</v>
      </c>
      <c r="K55" s="8">
        <f t="shared" ca="1" si="20"/>
        <v>1099</v>
      </c>
      <c r="L55" s="8">
        <f t="shared" ca="1" si="20"/>
        <v>1246</v>
      </c>
      <c r="M55" s="8">
        <f t="shared" ca="1" si="20"/>
        <v>1189</v>
      </c>
      <c r="N55" s="13">
        <f t="shared" ca="1" si="17"/>
        <v>1252</v>
      </c>
      <c r="P55" s="6">
        <f t="shared" ca="1" si="18"/>
        <v>0.30010384215991692</v>
      </c>
      <c r="Q55" s="7" t="str">
        <f t="shared" si="13"/>
        <v>d22</v>
      </c>
      <c r="R55" s="7"/>
      <c r="S55" s="7" t="str">
        <f t="shared" ca="1" si="14"/>
        <v>d22: [963, 1096, 1099, 1246, 1189, 1252],</v>
      </c>
    </row>
    <row r="56" spans="1:19" x14ac:dyDescent="0.2">
      <c r="A56" s="12" t="s">
        <v>76</v>
      </c>
      <c r="C56">
        <f t="shared" ref="C56:C57" si="21">C55+1</f>
        <v>23</v>
      </c>
      <c r="F56" s="1">
        <v>0.3</v>
      </c>
      <c r="G56">
        <v>200</v>
      </c>
      <c r="H56">
        <f t="shared" ca="1" si="15"/>
        <v>700</v>
      </c>
      <c r="I56" s="8">
        <f t="shared" ca="1" si="16"/>
        <v>841</v>
      </c>
      <c r="J56" s="8">
        <f t="shared" ca="1" si="20"/>
        <v>889</v>
      </c>
      <c r="K56" s="8">
        <f t="shared" ca="1" si="20"/>
        <v>879</v>
      </c>
      <c r="L56" s="8">
        <f t="shared" ca="1" si="20"/>
        <v>1025</v>
      </c>
      <c r="M56" s="8">
        <f t="shared" ca="1" si="20"/>
        <v>946</v>
      </c>
      <c r="N56" s="13">
        <f t="shared" ca="1" si="17"/>
        <v>1093</v>
      </c>
      <c r="P56" s="6">
        <f t="shared" ca="1" si="18"/>
        <v>0.29964328180737215</v>
      </c>
      <c r="Q56" s="7" t="str">
        <f t="shared" ref="Q56:Q57" si="22">"d"&amp;C56</f>
        <v>d23</v>
      </c>
      <c r="R56" s="7"/>
      <c r="S56" s="7" t="str">
        <f t="shared" ref="S56:S57" ca="1" si="23">Q56&amp;": [" &amp; I56 &amp; ", " &amp; J56 &amp;", " &amp; K56 &amp;", " &amp; L56 &amp; ", "&amp; M56 &amp; ", " &amp; N56 &amp; "],"</f>
        <v>d23: [841, 889, 879, 1025, 946, 1093],</v>
      </c>
    </row>
    <row r="57" spans="1:19" x14ac:dyDescent="0.2">
      <c r="A57" s="12" t="s">
        <v>77</v>
      </c>
      <c r="C57">
        <f t="shared" si="21"/>
        <v>24</v>
      </c>
      <c r="F57" s="1">
        <v>0.6</v>
      </c>
      <c r="G57">
        <v>200</v>
      </c>
      <c r="H57">
        <f t="shared" ca="1" si="15"/>
        <v>700</v>
      </c>
      <c r="I57" s="8">
        <f t="shared" ca="1" si="16"/>
        <v>830</v>
      </c>
      <c r="J57" s="8">
        <f t="shared" ca="1" si="20"/>
        <v>902</v>
      </c>
      <c r="K57" s="8">
        <f t="shared" ca="1" si="20"/>
        <v>963</v>
      </c>
      <c r="L57" s="8">
        <f t="shared" ca="1" si="20"/>
        <v>960</v>
      </c>
      <c r="M57" s="8">
        <f t="shared" ca="1" si="20"/>
        <v>1197</v>
      </c>
      <c r="N57" s="13">
        <f t="shared" ca="1" si="17"/>
        <v>1328</v>
      </c>
      <c r="P57" s="6">
        <f t="shared" ca="1" si="18"/>
        <v>0.6</v>
      </c>
      <c r="Q57" s="7" t="str">
        <f t="shared" si="22"/>
        <v>d24</v>
      </c>
      <c r="R57" s="7"/>
      <c r="S57" s="7" t="str">
        <f t="shared" ca="1" si="23"/>
        <v>d24: [830, 902, 963, 960, 1197, 1328],</v>
      </c>
    </row>
    <row r="61" spans="1:19" x14ac:dyDescent="0.2">
      <c r="I61" s="9">
        <f ca="1">(I34-H34)/H34</f>
        <v>0.125</v>
      </c>
      <c r="J61" s="9">
        <f t="shared" ref="J61:N61" ca="1" si="24">(J34-I34)/I34</f>
        <v>0.11222222222222222</v>
      </c>
      <c r="K61" s="9">
        <f t="shared" ca="1" si="24"/>
        <v>-2.197802197802198E-2</v>
      </c>
      <c r="L61" s="9">
        <f t="shared" ca="1" si="24"/>
        <v>-8.2737487231869258E-2</v>
      </c>
      <c r="M61" s="9">
        <f t="shared" ca="1" si="24"/>
        <v>0.20267260579064589</v>
      </c>
      <c r="N61" s="9">
        <f t="shared" ca="1" si="24"/>
        <v>-4.1666666666666664E-2</v>
      </c>
      <c r="O61" s="9">
        <f ca="1">AVERAGE(I61:N61)</f>
        <v>4.8918775356051693E-2</v>
      </c>
    </row>
    <row r="62" spans="1:19" x14ac:dyDescent="0.2">
      <c r="I62" s="9">
        <f ca="1">(I35-H35)/H35</f>
        <v>0.14428571428571429</v>
      </c>
      <c r="J62" s="9">
        <f t="shared" ref="J62:N65" ca="1" si="25">(J35-I35)/I35</f>
        <v>0.13982521847690388</v>
      </c>
      <c r="K62" s="9">
        <f t="shared" ca="1" si="25"/>
        <v>2.3001095290251915E-2</v>
      </c>
      <c r="L62" s="9">
        <f t="shared" ca="1" si="25"/>
        <v>-4.2826552462526769E-3</v>
      </c>
      <c r="M62" s="9">
        <f t="shared" ca="1" si="25"/>
        <v>0.13870967741935483</v>
      </c>
      <c r="N62" s="9">
        <f t="shared" ca="1" si="25"/>
        <v>-1.69971671388102E-2</v>
      </c>
      <c r="O62" s="9">
        <f t="shared" ref="O62:O65" ca="1" si="26">AVERAGE(I62:N62)</f>
        <v>7.0756980514527015E-2</v>
      </c>
    </row>
    <row r="63" spans="1:19" x14ac:dyDescent="0.2">
      <c r="I63" s="9">
        <f ca="1">(I36-H36)/H36</f>
        <v>0.27333333333333332</v>
      </c>
      <c r="J63" s="9">
        <f t="shared" ca="1" si="25"/>
        <v>0.33507853403141363</v>
      </c>
      <c r="K63" s="9">
        <f t="shared" ca="1" si="25"/>
        <v>-0.22941176470588234</v>
      </c>
      <c r="L63" s="9">
        <f t="shared" ca="1" si="25"/>
        <v>0.35877862595419846</v>
      </c>
      <c r="M63" s="9">
        <f t="shared" ca="1" si="25"/>
        <v>1.8726591760299626E-3</v>
      </c>
      <c r="N63" s="9">
        <f t="shared" ca="1" si="25"/>
        <v>0.14205607476635515</v>
      </c>
      <c r="O63" s="9">
        <f t="shared" ca="1" si="26"/>
        <v>0.14695124375924137</v>
      </c>
    </row>
    <row r="64" spans="1:19" x14ac:dyDescent="0.2">
      <c r="I64" s="9">
        <f ca="1">(I37-H37)/H37</f>
        <v>0.17181818181818181</v>
      </c>
      <c r="J64" s="9">
        <f t="shared" ca="1" si="25"/>
        <v>3.0256012412723042E-2</v>
      </c>
      <c r="K64" s="9">
        <f t="shared" ca="1" si="25"/>
        <v>0.12198795180722892</v>
      </c>
      <c r="L64" s="9">
        <f t="shared" ca="1" si="25"/>
        <v>0.12281879194630872</v>
      </c>
      <c r="M64" s="9">
        <f t="shared" ca="1" si="25"/>
        <v>-2.5104602510460251E-2</v>
      </c>
      <c r="N64" s="9">
        <f t="shared" ca="1" si="25"/>
        <v>0.26425505824647455</v>
      </c>
      <c r="O64" s="9">
        <f t="shared" ca="1" si="26"/>
        <v>0.11433856562007612</v>
      </c>
    </row>
    <row r="65" spans="4:15" x14ac:dyDescent="0.2">
      <c r="I65" s="9">
        <f ca="1">(I38-H38)/H38</f>
        <v>8.666666666666667E-2</v>
      </c>
      <c r="J65" s="9">
        <f t="shared" ca="1" si="25"/>
        <v>8.8190184049079759E-2</v>
      </c>
      <c r="K65" s="9">
        <f t="shared" ca="1" si="25"/>
        <v>3.1712473572938688E-2</v>
      </c>
      <c r="L65" s="9">
        <f t="shared" ca="1" si="25"/>
        <v>4.2349726775956283E-2</v>
      </c>
      <c r="M65" s="9">
        <f t="shared" ca="1" si="25"/>
        <v>5.3735255570117955E-2</v>
      </c>
      <c r="N65" s="9">
        <f t="shared" ca="1" si="25"/>
        <v>5.4104477611940295E-2</v>
      </c>
      <c r="O65" s="9">
        <f t="shared" ca="1" si="26"/>
        <v>5.9459797374449945E-2</v>
      </c>
    </row>
    <row r="66" spans="4:15" x14ac:dyDescent="0.2">
      <c r="I66" s="9">
        <f t="shared" ref="I66:N66" ca="1" si="27">(I39-H39)/H39</f>
        <v>0.65</v>
      </c>
      <c r="J66" s="9">
        <f t="shared" ca="1" si="27"/>
        <v>-0.27676767676767677</v>
      </c>
      <c r="K66" s="9">
        <f t="shared" ca="1" si="27"/>
        <v>-4.7486033519553071E-2</v>
      </c>
      <c r="L66" s="9">
        <f t="shared" ca="1" si="27"/>
        <v>0.45747800586510262</v>
      </c>
      <c r="M66" s="9">
        <f t="shared" ca="1" si="27"/>
        <v>-0.14285714285714285</v>
      </c>
      <c r="N66" s="9">
        <f t="shared" ca="1" si="27"/>
        <v>0.33568075117370894</v>
      </c>
      <c r="O66" s="9">
        <f t="shared" ref="O66:O71" ca="1" si="28">AVERAGE(I66:N66)</f>
        <v>0.16267465064907316</v>
      </c>
    </row>
    <row r="67" spans="4:15" x14ac:dyDescent="0.2">
      <c r="I67" s="9">
        <f t="shared" ref="I67:N67" ca="1" si="29">(I40-H40)/H40</f>
        <v>5.1999999999999998E-2</v>
      </c>
      <c r="J67" s="9">
        <f t="shared" ca="1" si="29"/>
        <v>6.0836501901140684E-2</v>
      </c>
      <c r="K67" s="9">
        <f t="shared" ca="1" si="29"/>
        <v>0.27956989247311825</v>
      </c>
      <c r="L67" s="9">
        <f t="shared" ca="1" si="29"/>
        <v>-0.13865546218487396</v>
      </c>
      <c r="M67" s="9">
        <f t="shared" ca="1" si="29"/>
        <v>0.16780487804878055</v>
      </c>
      <c r="N67" s="9">
        <f t="shared" ca="1" si="29"/>
        <v>-4.7619047619047679E-2</v>
      </c>
      <c r="O67" s="9">
        <f t="shared" ca="1" si="28"/>
        <v>6.2322793769852981E-2</v>
      </c>
    </row>
    <row r="68" spans="4:15" x14ac:dyDescent="0.2">
      <c r="I68" s="9">
        <f t="shared" ref="I68:N68" ca="1" si="30">(I41-H41)/H41</f>
        <v>0.13750000000000001</v>
      </c>
      <c r="J68" s="9">
        <f t="shared" ca="1" si="30"/>
        <v>9.8168498168498167E-2</v>
      </c>
      <c r="K68" s="9">
        <f t="shared" ca="1" si="30"/>
        <v>0.12208138759172782</v>
      </c>
      <c r="L68" s="9">
        <f t="shared" ca="1" si="30"/>
        <v>8.3234244946492272E-3</v>
      </c>
      <c r="M68" s="9">
        <f t="shared" ca="1" si="30"/>
        <v>8.9622641509433956E-2</v>
      </c>
      <c r="N68" s="9">
        <f t="shared" ca="1" si="30"/>
        <v>0.18181818181818182</v>
      </c>
      <c r="O68" s="9">
        <f t="shared" ca="1" si="28"/>
        <v>0.10625235559708184</v>
      </c>
    </row>
    <row r="69" spans="4:15" x14ac:dyDescent="0.2">
      <c r="I69" s="9">
        <f t="shared" ref="I69:N69" ca="1" si="31">(I42-H42)/H42</f>
        <v>0.19222222222222221</v>
      </c>
      <c r="J69" s="9">
        <f t="shared" ca="1" si="31"/>
        <v>0.11463187325256291</v>
      </c>
      <c r="K69" s="9">
        <f t="shared" ca="1" si="31"/>
        <v>1.4214046822742474E-2</v>
      </c>
      <c r="L69" s="9">
        <f t="shared" ca="1" si="31"/>
        <v>0.14097279472382523</v>
      </c>
      <c r="M69" s="9">
        <f t="shared" ca="1" si="31"/>
        <v>3.1791907514450865E-2</v>
      </c>
      <c r="N69" s="9">
        <f t="shared" ca="1" si="31"/>
        <v>0.20238095238095238</v>
      </c>
      <c r="O69" s="9">
        <f t="shared" ca="1" si="28"/>
        <v>0.11603563281945935</v>
      </c>
    </row>
    <row r="70" spans="4:15" x14ac:dyDescent="0.2">
      <c r="I70" s="9">
        <f t="shared" ref="I70:N70" ca="1" si="32">(I43-H43)/H43</f>
        <v>6.25E-2</v>
      </c>
      <c r="J70" s="9">
        <f t="shared" ca="1" si="32"/>
        <v>0.10901960784313726</v>
      </c>
      <c r="K70" s="9">
        <f t="shared" ca="1" si="32"/>
        <v>4.2432814710042432E-3</v>
      </c>
      <c r="L70" s="9">
        <f t="shared" ca="1" si="32"/>
        <v>7.2535211267605634E-2</v>
      </c>
      <c r="M70" s="9">
        <f t="shared" ca="1" si="32"/>
        <v>4.5961917268548917E-2</v>
      </c>
      <c r="N70" s="9">
        <f t="shared" ca="1" si="32"/>
        <v>4.0803515379786569E-2</v>
      </c>
      <c r="O70" s="9">
        <f t="shared" ca="1" si="28"/>
        <v>5.5843922205013767E-2</v>
      </c>
    </row>
    <row r="71" spans="4:15" x14ac:dyDescent="0.2">
      <c r="I71" s="9">
        <f t="shared" ref="I71:N71" ca="1" si="33">(I56-H56)/H56</f>
        <v>0.20142857142857143</v>
      </c>
      <c r="J71" s="9">
        <f t="shared" ca="1" si="33"/>
        <v>5.7074910820451845E-2</v>
      </c>
      <c r="K71" s="9">
        <f t="shared" ca="1" si="33"/>
        <v>-1.1248593925759279E-2</v>
      </c>
      <c r="L71" s="9">
        <f t="shared" ca="1" si="33"/>
        <v>0.16609783845278725</v>
      </c>
      <c r="M71" s="9">
        <f t="shared" ca="1" si="33"/>
        <v>-7.7073170731707316E-2</v>
      </c>
      <c r="N71" s="9">
        <f t="shared" ca="1" si="33"/>
        <v>0.15539112050739959</v>
      </c>
      <c r="O71" s="9">
        <f t="shared" ca="1" si="28"/>
        <v>8.1945112758623914E-2</v>
      </c>
    </row>
    <row r="78" spans="4:15" x14ac:dyDescent="0.2">
      <c r="D78">
        <v>437</v>
      </c>
    </row>
    <row r="79" spans="4:15" x14ac:dyDescent="0.2">
      <c r="D79">
        <v>542</v>
      </c>
    </row>
    <row r="80" spans="4:15" x14ac:dyDescent="0.2">
      <c r="D80">
        <v>462</v>
      </c>
    </row>
    <row r="81" spans="4:4" x14ac:dyDescent="0.2">
      <c r="D81">
        <v>657</v>
      </c>
    </row>
    <row r="82" spans="4:4" x14ac:dyDescent="0.2">
      <c r="D82">
        <v>513</v>
      </c>
    </row>
    <row r="83" spans="4:4" x14ac:dyDescent="0.2">
      <c r="D83">
        <v>568</v>
      </c>
    </row>
    <row r="85" spans="4:4" x14ac:dyDescent="0.2">
      <c r="D85">
        <f>MIN(D78:D83)</f>
        <v>437</v>
      </c>
    </row>
    <row r="86" spans="4:4" x14ac:dyDescent="0.2">
      <c r="D86" s="14">
        <f>D85*0.6</f>
        <v>262.2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CCD73568-B991-A04F-A79C-905F2C8BD7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Bar!D2:J2</xm:f>
              <xm:sqref>M2</xm:sqref>
            </x14:sparkline>
            <x14:sparkline>
              <xm:f>Bar!D3:J3</xm:f>
              <xm:sqref>M3</xm:sqref>
            </x14:sparkline>
            <x14:sparkline>
              <xm:f>Bar!D4:J4</xm:f>
              <xm:sqref>M4</xm:sqref>
            </x14:sparkline>
            <x14:sparkline>
              <xm:f>Bar!D5:J5</xm:f>
              <xm:sqref>M5</xm:sqref>
            </x14:sparkline>
            <x14:sparkline>
              <xm:f>Bar!D6:J6</xm:f>
              <xm:sqref>M6</xm:sqref>
            </x14:sparkline>
            <x14:sparkline>
              <xm:f>Bar!D7:J7</xm:f>
              <xm:sqref>M7</xm:sqref>
            </x14:sparkline>
            <x14:sparkline>
              <xm:f>Bar!D8:J8</xm:f>
              <xm:sqref>M8</xm:sqref>
            </x14:sparkline>
            <x14:sparkline>
              <xm:f>Bar!D9:J9</xm:f>
              <xm:sqref>M9</xm:sqref>
            </x14:sparkline>
            <x14:sparkline>
              <xm:f>Bar!D10:J10</xm:f>
              <xm:sqref>M10</xm:sqref>
            </x14:sparkline>
            <x14:sparkline>
              <xm:f>Bar!D11:J11</xm:f>
              <xm:sqref>M11</xm:sqref>
            </x14:sparkline>
            <x14:sparkline>
              <xm:f>Bar!D12:J12</xm:f>
              <xm:sqref>M12</xm:sqref>
            </x14:sparkline>
            <x14:sparkline>
              <xm:f>Bar!D13:J13</xm:f>
              <xm:sqref>M13</xm:sqref>
            </x14:sparkline>
            <x14:sparkline>
              <xm:f>Bar!D14:J14</xm:f>
              <xm:sqref>M14</xm:sqref>
            </x14:sparkline>
            <x14:sparkline>
              <xm:f>Bar!D15:J15</xm:f>
              <xm:sqref>M15</xm:sqref>
            </x14:sparkline>
            <x14:sparkline>
              <xm:f>Bar!D16:J16</xm:f>
              <xm:sqref>M16</xm:sqref>
            </x14:sparkline>
            <x14:sparkline>
              <xm:f>Bar!D17:J17</xm:f>
              <xm:sqref>M17</xm:sqref>
            </x14:sparkline>
            <x14:sparkline>
              <xm:f>Bar!D18:J18</xm:f>
              <xm:sqref>M18</xm:sqref>
            </x14:sparkline>
          </x14:sparklines>
        </x14:sparklineGroup>
        <x14:sparklineGroup manualMin="0" type="column" displayEmptyCellsAs="gap" displayXAxis="1" minAxisType="custom" xr2:uid="{F8D0BAB0-059A-A347-A8F9-13AD6E2546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Bar!H34:N34</xm:f>
              <xm:sqref>O34</xm:sqref>
            </x14:sparkline>
            <x14:sparkline>
              <xm:f>Bar!H35:N35</xm:f>
              <xm:sqref>O35</xm:sqref>
            </x14:sparkline>
            <x14:sparkline>
              <xm:f>Bar!H36:N36</xm:f>
              <xm:sqref>O36</xm:sqref>
            </x14:sparkline>
            <x14:sparkline>
              <xm:f>Bar!H37:N37</xm:f>
              <xm:sqref>O37</xm:sqref>
            </x14:sparkline>
            <x14:sparkline>
              <xm:f>Bar!H38:N38</xm:f>
              <xm:sqref>O38</xm:sqref>
            </x14:sparkline>
            <x14:sparkline>
              <xm:f>Bar!H39:N39</xm:f>
              <xm:sqref>O39</xm:sqref>
            </x14:sparkline>
            <x14:sparkline>
              <xm:f>Bar!H40:N40</xm:f>
              <xm:sqref>O40</xm:sqref>
            </x14:sparkline>
            <x14:sparkline>
              <xm:f>Bar!H41:N41</xm:f>
              <xm:sqref>O41</xm:sqref>
            </x14:sparkline>
            <x14:sparkline>
              <xm:f>Bar!H42:N42</xm:f>
              <xm:sqref>O42</xm:sqref>
            </x14:sparkline>
            <x14:sparkline>
              <xm:f>Bar!H43:N43</xm:f>
              <xm:sqref>O43</xm:sqref>
            </x14:sparkline>
            <x14:sparkline>
              <xm:f>Bar!H44:N44</xm:f>
              <xm:sqref>O44</xm:sqref>
            </x14:sparkline>
            <x14:sparkline>
              <xm:f>Bar!H45:N45</xm:f>
              <xm:sqref>O45</xm:sqref>
            </x14:sparkline>
            <x14:sparkline>
              <xm:f>Bar!H46:N46</xm:f>
              <xm:sqref>O46</xm:sqref>
            </x14:sparkline>
            <x14:sparkline>
              <xm:f>Bar!H47:N47</xm:f>
              <xm:sqref>O47</xm:sqref>
            </x14:sparkline>
            <x14:sparkline>
              <xm:f>Bar!H48:N48</xm:f>
              <xm:sqref>O48</xm:sqref>
            </x14:sparkline>
            <x14:sparkline>
              <xm:f>Bar!H49:N49</xm:f>
              <xm:sqref>O49</xm:sqref>
            </x14:sparkline>
            <x14:sparkline>
              <xm:f>Bar!H50:N50</xm:f>
              <xm:sqref>O50</xm:sqref>
            </x14:sparkline>
            <x14:sparkline>
              <xm:f>Bar!H51:N51</xm:f>
              <xm:sqref>O51</xm:sqref>
            </x14:sparkline>
            <x14:sparkline>
              <xm:f>Bar!H52:N52</xm:f>
              <xm:sqref>O52</xm:sqref>
            </x14:sparkline>
            <x14:sparkline>
              <xm:f>Bar!H53:N53</xm:f>
              <xm:sqref>O53</xm:sqref>
            </x14:sparkline>
            <x14:sparkline>
              <xm:f>Bar!H54:N54</xm:f>
              <xm:sqref>O54</xm:sqref>
            </x14:sparkline>
            <x14:sparkline>
              <xm:f>Bar!H55:N55</xm:f>
              <xm:sqref>O55</xm:sqref>
            </x14:sparkline>
            <x14:sparkline>
              <xm:f>Bar!H56:N56</xm:f>
              <xm:sqref>O56</xm:sqref>
            </x14:sparkline>
            <x14:sparkline>
              <xm:f>Bar!H57:N57</xm:f>
              <xm:sqref>O57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6C8-BE8D-4142-9418-000A01E1985D}">
  <dimension ref="A1:L63"/>
  <sheetViews>
    <sheetView workbookViewId="0">
      <selection activeCell="E12" sqref="E12"/>
    </sheetView>
  </sheetViews>
  <sheetFormatPr baseColWidth="10" defaultRowHeight="16" x14ac:dyDescent="0.2"/>
  <cols>
    <col min="5" max="5" width="12.5" bestFit="1" customWidth="1"/>
    <col min="10" max="10" width="13.1640625" customWidth="1"/>
    <col min="12" max="12" width="50" customWidth="1"/>
    <col min="13" max="13" width="26.16406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Table17[[#This Row],[Base]]/4</f>
        <v>75.75</v>
      </c>
      <c r="B2" s="1">
        <f t="shared" ref="B2:B51" si="0">CHOOSE( MOD(ROW(A1), 5)+1, 0, 0.2, 0.4, 0.6, 0.8, 1)</f>
        <v>0.2</v>
      </c>
      <c r="C2" s="2">
        <v>303</v>
      </c>
      <c r="D2" s="3">
        <f ca="1">ROUND(((RIGHT(D$1,1)-1) * ($B2/6) * $C2 + $C2) + (RAND()-0.5)*$A2,0)</f>
        <v>323</v>
      </c>
      <c r="E2" s="3">
        <f t="shared" ref="E2:J17" ca="1" si="1">ROUND(((RIGHT(E$1,1)-1) * ($B2/6) * $C2 + $C2) + (RAND()-0.5)*$A2,0)</f>
        <v>292</v>
      </c>
      <c r="F2" s="3">
        <f t="shared" ca="1" si="1"/>
        <v>332</v>
      </c>
      <c r="G2" s="3">
        <f t="shared" ca="1" si="1"/>
        <v>304</v>
      </c>
      <c r="H2" s="3">
        <f t="shared" ca="1" si="1"/>
        <v>350</v>
      </c>
      <c r="I2" s="3">
        <f t="shared" ca="1" si="1"/>
        <v>342</v>
      </c>
      <c r="J2" s="3">
        <f t="shared" ca="1" si="1"/>
        <v>365</v>
      </c>
      <c r="K2" t="str">
        <f t="shared" ref="K2:K51" si="2">"d"&amp;ROW(A1)</f>
        <v>d1</v>
      </c>
      <c r="L2" t="str">
        <f t="shared" ref="L2:L51" ca="1" si="3">K2&amp;": [" &amp; D2 &amp; ", " &amp; E2 &amp;", " &amp; F2 &amp;", " &amp; G2 &amp; ", "&amp; H2 &amp; ", " &amp; I2 &amp; ", "&amp; J2 &amp; "],"</f>
        <v>d1: [323, 292, 332, 304, 350, 342, 365],</v>
      </c>
    </row>
    <row r="3" spans="1:12" x14ac:dyDescent="0.2">
      <c r="A3" s="3">
        <f>Table17[[#This Row],[Base]]/4</f>
        <v>51.25</v>
      </c>
      <c r="B3" s="1">
        <f t="shared" si="0"/>
        <v>0.4</v>
      </c>
      <c r="C3" s="2">
        <v>205</v>
      </c>
      <c r="D3" s="3">
        <f t="shared" ref="D3:J51" ca="1" si="4">ROUND(((RIGHT(D$1,1)-1) * ($B3/6) * $C3 + $C3) + (RAND()-0.5)*$A3,0)</f>
        <v>228</v>
      </c>
      <c r="E3" s="3">
        <f t="shared" ca="1" si="1"/>
        <v>197</v>
      </c>
      <c r="F3" s="3">
        <f t="shared" ca="1" si="1"/>
        <v>236</v>
      </c>
      <c r="G3" s="3">
        <f t="shared" ca="1" si="1"/>
        <v>238</v>
      </c>
      <c r="H3" s="3">
        <f t="shared" ca="1" si="1"/>
        <v>279</v>
      </c>
      <c r="I3" s="3">
        <f t="shared" ca="1" si="1"/>
        <v>281</v>
      </c>
      <c r="J3" s="3">
        <f t="shared" ca="1" si="1"/>
        <v>302</v>
      </c>
      <c r="K3" t="str">
        <f t="shared" si="2"/>
        <v>d2</v>
      </c>
      <c r="L3" t="str">
        <f t="shared" ca="1" si="3"/>
        <v>d2: [228, 197, 236, 238, 279, 281, 302],</v>
      </c>
    </row>
    <row r="4" spans="1:12" x14ac:dyDescent="0.2">
      <c r="A4" s="3">
        <f>Table17[[#This Row],[Base]]/4</f>
        <v>95</v>
      </c>
      <c r="B4" s="1">
        <f t="shared" si="0"/>
        <v>0.6</v>
      </c>
      <c r="C4" s="2">
        <v>380</v>
      </c>
      <c r="D4" s="3">
        <f t="shared" ca="1" si="4"/>
        <v>382</v>
      </c>
      <c r="E4" s="3">
        <f t="shared" ca="1" si="1"/>
        <v>404</v>
      </c>
      <c r="F4" s="3">
        <f t="shared" ca="1" si="1"/>
        <v>428</v>
      </c>
      <c r="G4" s="3">
        <f t="shared" ca="1" si="1"/>
        <v>475</v>
      </c>
      <c r="H4" s="3">
        <f t="shared" ca="1" si="1"/>
        <v>544</v>
      </c>
      <c r="I4" s="3">
        <f t="shared" ca="1" si="1"/>
        <v>610</v>
      </c>
      <c r="J4" s="3">
        <f t="shared" ca="1" si="1"/>
        <v>563</v>
      </c>
      <c r="K4" t="str">
        <f t="shared" si="2"/>
        <v>d3</v>
      </c>
      <c r="L4" t="str">
        <f t="shared" ca="1" si="3"/>
        <v>d3: [382, 404, 428, 475, 544, 610, 563],</v>
      </c>
    </row>
    <row r="5" spans="1:12" x14ac:dyDescent="0.2">
      <c r="A5" s="3">
        <f>Table17[[#This Row],[Base]]/4</f>
        <v>72</v>
      </c>
      <c r="B5" s="1">
        <f t="shared" si="0"/>
        <v>0.8</v>
      </c>
      <c r="C5" s="2">
        <v>288</v>
      </c>
      <c r="D5" s="3">
        <f t="shared" ca="1" si="4"/>
        <v>320</v>
      </c>
      <c r="E5" s="3">
        <f t="shared" ca="1" si="1"/>
        <v>304</v>
      </c>
      <c r="F5" s="3">
        <f t="shared" ca="1" si="1"/>
        <v>398</v>
      </c>
      <c r="G5" s="3">
        <f t="shared" ca="1" si="1"/>
        <v>373</v>
      </c>
      <c r="H5" s="3">
        <f t="shared" ca="1" si="1"/>
        <v>453</v>
      </c>
      <c r="I5" s="3">
        <f t="shared" ca="1" si="1"/>
        <v>485</v>
      </c>
      <c r="J5" s="3">
        <f t="shared" ca="1" si="1"/>
        <v>533</v>
      </c>
      <c r="K5" t="str">
        <f t="shared" si="2"/>
        <v>d4</v>
      </c>
      <c r="L5" t="str">
        <f t="shared" ca="1" si="3"/>
        <v>d4: [320, 304, 398, 373, 453, 485, 533],</v>
      </c>
    </row>
    <row r="6" spans="1:12" x14ac:dyDescent="0.2">
      <c r="A6" s="3">
        <f>Table17[[#This Row],[Base]]/4</f>
        <v>88.75</v>
      </c>
      <c r="B6" s="1">
        <f t="shared" si="0"/>
        <v>0</v>
      </c>
      <c r="C6" s="2">
        <v>355</v>
      </c>
      <c r="D6" s="3">
        <f t="shared" ca="1" si="4"/>
        <v>388</v>
      </c>
      <c r="E6" s="3">
        <f t="shared" ca="1" si="1"/>
        <v>383</v>
      </c>
      <c r="F6" s="3">
        <f t="shared" ca="1" si="1"/>
        <v>365</v>
      </c>
      <c r="G6" s="3">
        <f t="shared" ca="1" si="1"/>
        <v>350</v>
      </c>
      <c r="H6" s="3">
        <f t="shared" ca="1" si="1"/>
        <v>367</v>
      </c>
      <c r="I6" s="3">
        <f t="shared" ca="1" si="1"/>
        <v>373</v>
      </c>
      <c r="J6" s="3">
        <f t="shared" ca="1" si="1"/>
        <v>352</v>
      </c>
      <c r="K6" t="str">
        <f t="shared" si="2"/>
        <v>d5</v>
      </c>
      <c r="L6" t="str">
        <f t="shared" ca="1" si="3"/>
        <v>d5: [388, 383, 365, 350, 367, 373, 352],</v>
      </c>
    </row>
    <row r="7" spans="1:12" x14ac:dyDescent="0.2">
      <c r="A7" s="3">
        <f>Table17[[#This Row],[Base]]/4</f>
        <v>92.25</v>
      </c>
      <c r="B7" s="1">
        <f t="shared" si="0"/>
        <v>0.2</v>
      </c>
      <c r="C7" s="2">
        <v>369</v>
      </c>
      <c r="D7" s="3">
        <f t="shared" ca="1" si="4"/>
        <v>360</v>
      </c>
      <c r="E7" s="3">
        <f t="shared" ca="1" si="1"/>
        <v>336</v>
      </c>
      <c r="F7" s="3">
        <f t="shared" ca="1" si="1"/>
        <v>428</v>
      </c>
      <c r="G7" s="3">
        <f t="shared" ca="1" si="1"/>
        <v>390</v>
      </c>
      <c r="H7" s="3">
        <f t="shared" ca="1" si="1"/>
        <v>413</v>
      </c>
      <c r="I7" s="3">
        <f t="shared" ca="1" si="1"/>
        <v>435</v>
      </c>
      <c r="J7" s="3">
        <f t="shared" ca="1" si="1"/>
        <v>414</v>
      </c>
      <c r="K7" t="str">
        <f t="shared" si="2"/>
        <v>d6</v>
      </c>
      <c r="L7" t="str">
        <f t="shared" ca="1" si="3"/>
        <v>d6: [360, 336, 428, 390, 413, 435, 414],</v>
      </c>
    </row>
    <row r="8" spans="1:12" x14ac:dyDescent="0.2">
      <c r="A8" s="3">
        <f>Table17[[#This Row],[Base]]/4</f>
        <v>86.75</v>
      </c>
      <c r="B8" s="1">
        <f t="shared" si="0"/>
        <v>0.4</v>
      </c>
      <c r="C8" s="2">
        <v>347</v>
      </c>
      <c r="D8" s="3">
        <f t="shared" ca="1" si="4"/>
        <v>324</v>
      </c>
      <c r="E8" s="3">
        <f t="shared" ca="1" si="1"/>
        <v>338</v>
      </c>
      <c r="F8" s="3">
        <f t="shared" ca="1" si="1"/>
        <v>430</v>
      </c>
      <c r="G8" s="3">
        <f t="shared" ca="1" si="1"/>
        <v>442</v>
      </c>
      <c r="H8" s="3">
        <f t="shared" ca="1" si="1"/>
        <v>450</v>
      </c>
      <c r="I8" s="3">
        <f t="shared" ca="1" si="1"/>
        <v>477</v>
      </c>
      <c r="J8" s="3">
        <f t="shared" ca="1" si="1"/>
        <v>514</v>
      </c>
      <c r="K8" t="str">
        <f t="shared" si="2"/>
        <v>d7</v>
      </c>
      <c r="L8" t="str">
        <f t="shared" ca="1" si="3"/>
        <v>d7: [324, 338, 430, 442, 450, 477, 514],</v>
      </c>
    </row>
    <row r="9" spans="1:12" x14ac:dyDescent="0.2">
      <c r="A9" s="3">
        <f>Table17[[#This Row],[Base]]/4</f>
        <v>85.5</v>
      </c>
      <c r="B9" s="1">
        <f t="shared" si="0"/>
        <v>0.6</v>
      </c>
      <c r="C9" s="2">
        <v>342</v>
      </c>
      <c r="D9" s="3">
        <f t="shared" ca="1" si="4"/>
        <v>338</v>
      </c>
      <c r="E9" s="3">
        <f t="shared" ca="1" si="1"/>
        <v>334</v>
      </c>
      <c r="F9" s="3">
        <f t="shared" ca="1" si="1"/>
        <v>448</v>
      </c>
      <c r="G9" s="3">
        <f t="shared" ca="1" si="1"/>
        <v>422</v>
      </c>
      <c r="H9" s="3">
        <f t="shared" ca="1" si="1"/>
        <v>490</v>
      </c>
      <c r="I9" s="3">
        <f t="shared" ca="1" si="1"/>
        <v>526</v>
      </c>
      <c r="J9" s="3">
        <f t="shared" ca="1" si="1"/>
        <v>554</v>
      </c>
      <c r="K9" t="str">
        <f t="shared" si="2"/>
        <v>d8</v>
      </c>
      <c r="L9" t="str">
        <f t="shared" ca="1" si="3"/>
        <v>d8: [338, 334, 448, 422, 490, 526, 554],</v>
      </c>
    </row>
    <row r="10" spans="1:12" x14ac:dyDescent="0.2">
      <c r="A10" s="3">
        <f>Table17[[#This Row],[Base]]/4</f>
        <v>90.5</v>
      </c>
      <c r="B10" s="1">
        <f t="shared" si="0"/>
        <v>0.8</v>
      </c>
      <c r="C10" s="2">
        <v>362</v>
      </c>
      <c r="D10" s="3">
        <f t="shared" ca="1" si="4"/>
        <v>391</v>
      </c>
      <c r="E10" s="3">
        <f t="shared" ca="1" si="1"/>
        <v>437</v>
      </c>
      <c r="F10" s="3">
        <f t="shared" ca="1" si="1"/>
        <v>451</v>
      </c>
      <c r="G10" s="3">
        <f t="shared" ca="1" si="1"/>
        <v>549</v>
      </c>
      <c r="H10" s="3">
        <f t="shared" ca="1" si="1"/>
        <v>575</v>
      </c>
      <c r="I10" s="3">
        <f t="shared" ca="1" si="1"/>
        <v>606</v>
      </c>
      <c r="J10" s="3">
        <f t="shared" ca="1" si="1"/>
        <v>682</v>
      </c>
      <c r="K10" t="str">
        <f t="shared" si="2"/>
        <v>d9</v>
      </c>
      <c r="L10" t="str">
        <f t="shared" ca="1" si="3"/>
        <v>d9: [391, 437, 451, 549, 575, 606, 682],</v>
      </c>
    </row>
    <row r="11" spans="1:12" x14ac:dyDescent="0.2">
      <c r="A11" s="3">
        <f>Table17[[#This Row],[Base]]/4</f>
        <v>45.25</v>
      </c>
      <c r="B11" s="1">
        <f t="shared" si="0"/>
        <v>0</v>
      </c>
      <c r="C11" s="2">
        <v>181</v>
      </c>
      <c r="D11" s="3">
        <f t="shared" ca="1" si="4"/>
        <v>186</v>
      </c>
      <c r="E11" s="3">
        <f t="shared" ca="1" si="1"/>
        <v>182</v>
      </c>
      <c r="F11" s="3">
        <f t="shared" ca="1" si="1"/>
        <v>161</v>
      </c>
      <c r="G11" s="3">
        <f t="shared" ca="1" si="1"/>
        <v>171</v>
      </c>
      <c r="H11" s="3">
        <f t="shared" ca="1" si="1"/>
        <v>171</v>
      </c>
      <c r="I11" s="3">
        <f t="shared" ca="1" si="1"/>
        <v>183</v>
      </c>
      <c r="J11" s="3">
        <f t="shared" ca="1" si="1"/>
        <v>202</v>
      </c>
      <c r="K11" t="str">
        <f t="shared" si="2"/>
        <v>d10</v>
      </c>
      <c r="L11" t="str">
        <f t="shared" ca="1" si="3"/>
        <v>d10: [186, 182, 161, 171, 171, 183, 202],</v>
      </c>
    </row>
    <row r="12" spans="1:12" x14ac:dyDescent="0.2">
      <c r="A12" s="3">
        <f>Table17[[#This Row],[Base]]/4</f>
        <v>67.5</v>
      </c>
      <c r="B12" s="1">
        <f t="shared" si="0"/>
        <v>0.2</v>
      </c>
      <c r="C12" s="2">
        <v>270</v>
      </c>
      <c r="D12" s="3">
        <f t="shared" ca="1" si="4"/>
        <v>291</v>
      </c>
      <c r="E12" s="3">
        <f t="shared" ca="1" si="1"/>
        <v>261</v>
      </c>
      <c r="F12" s="3">
        <f t="shared" ca="1" si="1"/>
        <v>288</v>
      </c>
      <c r="G12" s="3">
        <f t="shared" ca="1" si="1"/>
        <v>303</v>
      </c>
      <c r="H12" s="3">
        <f t="shared" ca="1" si="1"/>
        <v>282</v>
      </c>
      <c r="I12" s="3">
        <f t="shared" ca="1" si="1"/>
        <v>343</v>
      </c>
      <c r="J12" s="3">
        <f t="shared" ca="1" si="1"/>
        <v>302</v>
      </c>
      <c r="K12" t="str">
        <f t="shared" si="2"/>
        <v>d11</v>
      </c>
      <c r="L12" t="str">
        <f t="shared" ca="1" si="3"/>
        <v>d11: [291, 261, 288, 303, 282, 343, 302],</v>
      </c>
    </row>
    <row r="13" spans="1:12" x14ac:dyDescent="0.2">
      <c r="A13" s="3">
        <f>Table17[[#This Row],[Base]]/4</f>
        <v>85.25</v>
      </c>
      <c r="B13" s="1">
        <f t="shared" si="0"/>
        <v>0.4</v>
      </c>
      <c r="C13" s="2">
        <v>341</v>
      </c>
      <c r="D13" s="3">
        <f t="shared" ca="1" si="4"/>
        <v>330</v>
      </c>
      <c r="E13" s="3">
        <f t="shared" ca="1" si="1"/>
        <v>373</v>
      </c>
      <c r="F13" s="3">
        <f t="shared" ca="1" si="1"/>
        <v>417</v>
      </c>
      <c r="G13" s="3">
        <f t="shared" ca="1" si="1"/>
        <v>380</v>
      </c>
      <c r="H13" s="3">
        <f t="shared" ca="1" si="1"/>
        <v>412</v>
      </c>
      <c r="I13" s="3">
        <f t="shared" ca="1" si="1"/>
        <v>444</v>
      </c>
      <c r="J13" s="3">
        <f t="shared" ca="1" si="1"/>
        <v>481</v>
      </c>
      <c r="K13" t="str">
        <f t="shared" si="2"/>
        <v>d12</v>
      </c>
      <c r="L13" t="str">
        <f t="shared" ca="1" si="3"/>
        <v>d12: [330, 373, 417, 380, 412, 444, 481],</v>
      </c>
    </row>
    <row r="14" spans="1:12" x14ac:dyDescent="0.2">
      <c r="A14" s="3">
        <f>Table17[[#This Row],[Base]]/4</f>
        <v>107</v>
      </c>
      <c r="B14" s="1">
        <f t="shared" si="0"/>
        <v>0.6</v>
      </c>
      <c r="C14" s="2">
        <v>428</v>
      </c>
      <c r="D14" s="3">
        <f t="shared" ca="1" si="4"/>
        <v>477</v>
      </c>
      <c r="E14" s="3">
        <f t="shared" ca="1" si="1"/>
        <v>490</v>
      </c>
      <c r="F14" s="3">
        <f t="shared" ca="1" si="1"/>
        <v>539</v>
      </c>
      <c r="G14" s="3">
        <f t="shared" ca="1" si="1"/>
        <v>571</v>
      </c>
      <c r="H14" s="3">
        <f t="shared" ca="1" si="1"/>
        <v>585</v>
      </c>
      <c r="I14" s="3">
        <f t="shared" ca="1" si="1"/>
        <v>632</v>
      </c>
      <c r="J14" s="3">
        <f t="shared" ca="1" si="1"/>
        <v>696</v>
      </c>
      <c r="K14" t="str">
        <f t="shared" si="2"/>
        <v>d13</v>
      </c>
      <c r="L14" t="str">
        <f t="shared" ca="1" si="3"/>
        <v>d13: [477, 490, 539, 571, 585, 632, 696],</v>
      </c>
    </row>
    <row r="15" spans="1:12" x14ac:dyDescent="0.2">
      <c r="A15" s="3">
        <f>Table17[[#This Row],[Base]]/4</f>
        <v>37.25</v>
      </c>
      <c r="B15" s="1">
        <f t="shared" si="0"/>
        <v>0.8</v>
      </c>
      <c r="C15" s="2">
        <v>149</v>
      </c>
      <c r="D15" s="3">
        <f t="shared" ca="1" si="4"/>
        <v>152</v>
      </c>
      <c r="E15" s="3">
        <f t="shared" ca="1" si="1"/>
        <v>162</v>
      </c>
      <c r="F15" s="3">
        <f t="shared" ca="1" si="1"/>
        <v>199</v>
      </c>
      <c r="G15" s="3">
        <f t="shared" ca="1" si="1"/>
        <v>208</v>
      </c>
      <c r="H15" s="3">
        <f t="shared" ca="1" si="1"/>
        <v>243</v>
      </c>
      <c r="I15" s="3">
        <f t="shared" ca="1" si="1"/>
        <v>240</v>
      </c>
      <c r="J15" s="3">
        <f t="shared" ca="1" si="1"/>
        <v>255</v>
      </c>
      <c r="K15" t="str">
        <f t="shared" si="2"/>
        <v>d14</v>
      </c>
      <c r="L15" t="str">
        <f t="shared" ca="1" si="3"/>
        <v>d14: [152, 162, 199, 208, 243, 240, 255],</v>
      </c>
    </row>
    <row r="16" spans="1:12" x14ac:dyDescent="0.2">
      <c r="A16" s="3">
        <f>Table17[[#This Row],[Base]]/4</f>
        <v>86</v>
      </c>
      <c r="B16" s="1">
        <f t="shared" si="0"/>
        <v>0</v>
      </c>
      <c r="C16" s="2">
        <v>344</v>
      </c>
      <c r="D16" s="3">
        <f t="shared" ca="1" si="4"/>
        <v>381</v>
      </c>
      <c r="E16" s="3">
        <f t="shared" ca="1" si="1"/>
        <v>305</v>
      </c>
      <c r="F16" s="3">
        <f t="shared" ca="1" si="1"/>
        <v>344</v>
      </c>
      <c r="G16" s="3">
        <f t="shared" ca="1" si="1"/>
        <v>305</v>
      </c>
      <c r="H16" s="3">
        <f t="shared" ca="1" si="1"/>
        <v>349</v>
      </c>
      <c r="I16" s="3">
        <f t="shared" ca="1" si="1"/>
        <v>368</v>
      </c>
      <c r="J16" s="3">
        <f t="shared" ca="1" si="1"/>
        <v>350</v>
      </c>
      <c r="K16" t="str">
        <f t="shared" si="2"/>
        <v>d15</v>
      </c>
      <c r="L16" t="str">
        <f t="shared" ca="1" si="3"/>
        <v>d15: [381, 305, 344, 305, 349, 368, 350],</v>
      </c>
    </row>
    <row r="17" spans="1:12" x14ac:dyDescent="0.2">
      <c r="A17" s="3">
        <f>Table17[[#This Row],[Base]]/4</f>
        <v>55.5</v>
      </c>
      <c r="B17" s="1">
        <f t="shared" si="0"/>
        <v>0.2</v>
      </c>
      <c r="C17" s="2">
        <v>222</v>
      </c>
      <c r="D17" s="3">
        <f t="shared" ca="1" si="4"/>
        <v>242</v>
      </c>
      <c r="E17" s="3">
        <f t="shared" ca="1" si="1"/>
        <v>243</v>
      </c>
      <c r="F17" s="3">
        <f t="shared" ca="1" si="1"/>
        <v>252</v>
      </c>
      <c r="G17" s="3">
        <f t="shared" ca="1" si="1"/>
        <v>228</v>
      </c>
      <c r="H17" s="3">
        <f t="shared" ca="1" si="1"/>
        <v>267</v>
      </c>
      <c r="I17" s="3">
        <f t="shared" ca="1" si="1"/>
        <v>231</v>
      </c>
      <c r="J17" s="3">
        <f t="shared" ca="1" si="1"/>
        <v>239</v>
      </c>
      <c r="K17" t="str">
        <f t="shared" si="2"/>
        <v>d16</v>
      </c>
      <c r="L17" t="str">
        <f t="shared" ca="1" si="3"/>
        <v>d16: [242, 243, 252, 228, 267, 231, 239],</v>
      </c>
    </row>
    <row r="18" spans="1:12" x14ac:dyDescent="0.2">
      <c r="A18" s="3">
        <f>Table17[[#This Row],[Base]]/4</f>
        <v>70</v>
      </c>
      <c r="B18" s="1">
        <f t="shared" si="0"/>
        <v>0.4</v>
      </c>
      <c r="C18" s="2">
        <v>280</v>
      </c>
      <c r="D18" s="3">
        <f t="shared" ca="1" si="4"/>
        <v>293</v>
      </c>
      <c r="E18" s="3">
        <f t="shared" ca="1" si="4"/>
        <v>333</v>
      </c>
      <c r="F18" s="3">
        <f t="shared" ca="1" si="4"/>
        <v>339</v>
      </c>
      <c r="G18" s="3">
        <f t="shared" ca="1" si="4"/>
        <v>334</v>
      </c>
      <c r="H18" s="3">
        <f t="shared" ca="1" si="4"/>
        <v>355</v>
      </c>
      <c r="I18" s="3">
        <f t="shared" ca="1" si="4"/>
        <v>365</v>
      </c>
      <c r="J18" s="3">
        <f t="shared" ca="1" si="4"/>
        <v>369</v>
      </c>
      <c r="K18" t="str">
        <f t="shared" si="2"/>
        <v>d17</v>
      </c>
      <c r="L18" t="str">
        <f t="shared" ca="1" si="3"/>
        <v>d17: [293, 333, 339, 334, 355, 365, 369],</v>
      </c>
    </row>
    <row r="19" spans="1:12" x14ac:dyDescent="0.2">
      <c r="A19" s="3">
        <f>Table17[[#This Row],[Base]]/4</f>
        <v>79.5</v>
      </c>
      <c r="B19" s="1">
        <f t="shared" si="0"/>
        <v>0.6</v>
      </c>
      <c r="C19" s="2">
        <v>318</v>
      </c>
      <c r="D19" s="3">
        <f t="shared" ca="1" si="4"/>
        <v>342</v>
      </c>
      <c r="E19" s="3">
        <f t="shared" ca="1" si="4"/>
        <v>344</v>
      </c>
      <c r="F19" s="3">
        <f t="shared" ca="1" si="4"/>
        <v>384</v>
      </c>
      <c r="G19" s="3">
        <f t="shared" ca="1" si="4"/>
        <v>419</v>
      </c>
      <c r="H19" s="3">
        <f t="shared" ca="1" si="4"/>
        <v>464</v>
      </c>
      <c r="I19" s="3">
        <f t="shared" ca="1" si="4"/>
        <v>448</v>
      </c>
      <c r="J19" s="3">
        <f t="shared" ca="1" si="4"/>
        <v>507</v>
      </c>
      <c r="K19" t="str">
        <f t="shared" si="2"/>
        <v>d18</v>
      </c>
      <c r="L19" t="str">
        <f t="shared" ca="1" si="3"/>
        <v>d18: [342, 344, 384, 419, 464, 448, 507],</v>
      </c>
    </row>
    <row r="20" spans="1:12" x14ac:dyDescent="0.2">
      <c r="A20" s="3">
        <f>Table17[[#This Row],[Base]]/4</f>
        <v>84.25</v>
      </c>
      <c r="B20" s="1">
        <f t="shared" si="0"/>
        <v>0.8</v>
      </c>
      <c r="C20" s="2">
        <v>337</v>
      </c>
      <c r="D20" s="3">
        <f t="shared" ca="1" si="4"/>
        <v>376</v>
      </c>
      <c r="E20" s="3">
        <f t="shared" ca="1" si="4"/>
        <v>391</v>
      </c>
      <c r="F20" s="3">
        <f t="shared" ca="1" si="4"/>
        <v>417</v>
      </c>
      <c r="G20" s="3">
        <f t="shared" ca="1" si="4"/>
        <v>452</v>
      </c>
      <c r="H20" s="3">
        <f t="shared" ca="1" si="4"/>
        <v>543</v>
      </c>
      <c r="I20" s="3">
        <f t="shared" ca="1" si="4"/>
        <v>537</v>
      </c>
      <c r="J20" s="3">
        <f t="shared" ca="1" si="4"/>
        <v>579</v>
      </c>
      <c r="K20" t="str">
        <f t="shared" si="2"/>
        <v>d19</v>
      </c>
      <c r="L20" t="str">
        <f t="shared" ca="1" si="3"/>
        <v>d19: [376, 391, 417, 452, 543, 537, 579],</v>
      </c>
    </row>
    <row r="21" spans="1:12" x14ac:dyDescent="0.2">
      <c r="A21" s="3">
        <f>Table17[[#This Row],[Base]]/4</f>
        <v>106.75</v>
      </c>
      <c r="B21" s="1">
        <f t="shared" si="0"/>
        <v>0</v>
      </c>
      <c r="C21" s="2">
        <v>427</v>
      </c>
      <c r="D21" s="3">
        <f t="shared" ca="1" si="4"/>
        <v>453</v>
      </c>
      <c r="E21" s="3">
        <f t="shared" ca="1" si="4"/>
        <v>459</v>
      </c>
      <c r="F21" s="3">
        <f t="shared" ca="1" si="4"/>
        <v>441</v>
      </c>
      <c r="G21" s="3">
        <f t="shared" ca="1" si="4"/>
        <v>410</v>
      </c>
      <c r="H21" s="3">
        <f t="shared" ca="1" si="4"/>
        <v>452</v>
      </c>
      <c r="I21" s="3">
        <f t="shared" ca="1" si="4"/>
        <v>478</v>
      </c>
      <c r="J21" s="3">
        <f t="shared" ca="1" si="4"/>
        <v>395</v>
      </c>
      <c r="K21" t="str">
        <f t="shared" si="2"/>
        <v>d20</v>
      </c>
      <c r="L21" t="str">
        <f t="shared" ca="1" si="3"/>
        <v>d20: [453, 459, 441, 410, 452, 478, 395],</v>
      </c>
    </row>
    <row r="22" spans="1:12" x14ac:dyDescent="0.2">
      <c r="A22" s="3">
        <f>Table17[[#This Row],[Base]]/4</f>
        <v>68</v>
      </c>
      <c r="B22" s="1">
        <f t="shared" si="0"/>
        <v>0.2</v>
      </c>
      <c r="C22" s="2">
        <v>272</v>
      </c>
      <c r="D22" s="3">
        <f t="shared" ca="1" si="4"/>
        <v>303</v>
      </c>
      <c r="E22" s="3">
        <f t="shared" ca="1" si="4"/>
        <v>281</v>
      </c>
      <c r="F22" s="3">
        <f t="shared" ca="1" si="4"/>
        <v>269</v>
      </c>
      <c r="G22" s="3">
        <f t="shared" ca="1" si="4"/>
        <v>299</v>
      </c>
      <c r="H22" s="3">
        <f t="shared" ca="1" si="4"/>
        <v>310</v>
      </c>
      <c r="I22" s="3">
        <f t="shared" ca="1" si="4"/>
        <v>340</v>
      </c>
      <c r="J22" s="3">
        <f t="shared" ca="1" si="4"/>
        <v>358</v>
      </c>
      <c r="K22" t="str">
        <f t="shared" si="2"/>
        <v>d21</v>
      </c>
      <c r="L22" t="str">
        <f t="shared" ca="1" si="3"/>
        <v>d21: [303, 281, 269, 299, 310, 340, 358],</v>
      </c>
    </row>
    <row r="23" spans="1:12" x14ac:dyDescent="0.2">
      <c r="A23" s="3">
        <f>Table17[[#This Row],[Base]]/4</f>
        <v>117.5</v>
      </c>
      <c r="B23" s="1">
        <f t="shared" si="0"/>
        <v>0.4</v>
      </c>
      <c r="C23" s="2">
        <v>470</v>
      </c>
      <c r="D23" s="3">
        <f t="shared" ca="1" si="4"/>
        <v>417</v>
      </c>
      <c r="E23" s="3">
        <f t="shared" ca="1" si="4"/>
        <v>475</v>
      </c>
      <c r="F23" s="3">
        <f t="shared" ca="1" si="4"/>
        <v>568</v>
      </c>
      <c r="G23" s="3">
        <f t="shared" ca="1" si="4"/>
        <v>602</v>
      </c>
      <c r="H23" s="3">
        <f t="shared" ca="1" si="4"/>
        <v>622</v>
      </c>
      <c r="I23" s="3">
        <f t="shared" ca="1" si="4"/>
        <v>617</v>
      </c>
      <c r="J23" s="3">
        <f t="shared" ca="1" si="4"/>
        <v>699</v>
      </c>
      <c r="K23" t="str">
        <f t="shared" si="2"/>
        <v>d22</v>
      </c>
      <c r="L23" t="str">
        <f t="shared" ca="1" si="3"/>
        <v>d22: [417, 475, 568, 602, 622, 617, 699],</v>
      </c>
    </row>
    <row r="24" spans="1:12" x14ac:dyDescent="0.2">
      <c r="A24" s="3">
        <f>Table17[[#This Row],[Base]]/4</f>
        <v>57.5</v>
      </c>
      <c r="B24" s="1">
        <f t="shared" si="0"/>
        <v>0.6</v>
      </c>
      <c r="C24" s="2">
        <v>230</v>
      </c>
      <c r="D24" s="3">
        <f t="shared" ca="1" si="4"/>
        <v>222</v>
      </c>
      <c r="E24" s="3">
        <f t="shared" ca="1" si="4"/>
        <v>275</v>
      </c>
      <c r="F24" s="3">
        <f t="shared" ca="1" si="4"/>
        <v>259</v>
      </c>
      <c r="G24" s="3">
        <f t="shared" ca="1" si="4"/>
        <v>272</v>
      </c>
      <c r="H24" s="3">
        <f t="shared" ca="1" si="4"/>
        <v>336</v>
      </c>
      <c r="I24" s="3">
        <f t="shared" ca="1" si="4"/>
        <v>342</v>
      </c>
      <c r="J24" s="3">
        <f t="shared" ca="1" si="4"/>
        <v>388</v>
      </c>
      <c r="K24" t="str">
        <f t="shared" si="2"/>
        <v>d23</v>
      </c>
      <c r="L24" t="str">
        <f t="shared" ca="1" si="3"/>
        <v>d23: [222, 275, 259, 272, 336, 342, 388],</v>
      </c>
    </row>
    <row r="25" spans="1:12" x14ac:dyDescent="0.2">
      <c r="A25" s="3">
        <f>Table17[[#This Row],[Base]]/4</f>
        <v>90.25</v>
      </c>
      <c r="B25" s="1">
        <f t="shared" si="0"/>
        <v>0.8</v>
      </c>
      <c r="C25" s="2">
        <v>361</v>
      </c>
      <c r="D25" s="3">
        <f t="shared" ca="1" si="4"/>
        <v>394</v>
      </c>
      <c r="E25" s="3">
        <f t="shared" ca="1" si="4"/>
        <v>443</v>
      </c>
      <c r="F25" s="3">
        <f t="shared" ca="1" si="4"/>
        <v>419</v>
      </c>
      <c r="G25" s="3">
        <f t="shared" ca="1" si="4"/>
        <v>537</v>
      </c>
      <c r="H25" s="3">
        <f t="shared" ca="1" si="4"/>
        <v>533</v>
      </c>
      <c r="I25" s="3">
        <f t="shared" ca="1" si="4"/>
        <v>558</v>
      </c>
      <c r="J25" s="3">
        <f t="shared" ca="1" si="4"/>
        <v>676</v>
      </c>
      <c r="K25" t="str">
        <f t="shared" si="2"/>
        <v>d24</v>
      </c>
      <c r="L25" t="str">
        <f t="shared" ca="1" si="3"/>
        <v>d24: [394, 443, 419, 537, 533, 558, 676],</v>
      </c>
    </row>
    <row r="26" spans="1:12" x14ac:dyDescent="0.2">
      <c r="A26" s="3">
        <f>Table17[[#This Row],[Base]]/4</f>
        <v>53</v>
      </c>
      <c r="B26" s="1">
        <f t="shared" si="0"/>
        <v>0</v>
      </c>
      <c r="C26" s="2">
        <v>212</v>
      </c>
      <c r="D26" s="3">
        <f t="shared" ca="1" si="4"/>
        <v>189</v>
      </c>
      <c r="E26" s="3">
        <f t="shared" ca="1" si="4"/>
        <v>200</v>
      </c>
      <c r="F26" s="3">
        <f t="shared" ca="1" si="4"/>
        <v>217</v>
      </c>
      <c r="G26" s="3">
        <f t="shared" ca="1" si="4"/>
        <v>212</v>
      </c>
      <c r="H26" s="3">
        <f t="shared" ca="1" si="4"/>
        <v>190</v>
      </c>
      <c r="I26" s="3">
        <f t="shared" ca="1" si="4"/>
        <v>206</v>
      </c>
      <c r="J26" s="3">
        <f t="shared" ca="1" si="4"/>
        <v>212</v>
      </c>
      <c r="K26" t="str">
        <f t="shared" si="2"/>
        <v>d25</v>
      </c>
      <c r="L26" t="str">
        <f t="shared" ca="1" si="3"/>
        <v>d25: [189, 200, 217, 212, 190, 206, 212],</v>
      </c>
    </row>
    <row r="27" spans="1:12" x14ac:dyDescent="0.2">
      <c r="A27" s="3">
        <f>Table17[[#This Row],[Base]]/4</f>
        <v>94.25</v>
      </c>
      <c r="B27" s="1">
        <f t="shared" si="0"/>
        <v>0.2</v>
      </c>
      <c r="C27" s="2">
        <v>377</v>
      </c>
      <c r="D27" s="3">
        <f t="shared" ca="1" si="4"/>
        <v>340</v>
      </c>
      <c r="E27" s="3">
        <f t="shared" ca="1" si="4"/>
        <v>407</v>
      </c>
      <c r="F27" s="3">
        <f t="shared" ca="1" si="4"/>
        <v>382</v>
      </c>
      <c r="G27" s="3">
        <f t="shared" ca="1" si="4"/>
        <v>446</v>
      </c>
      <c r="H27" s="3">
        <f t="shared" ca="1" si="4"/>
        <v>401</v>
      </c>
      <c r="I27" s="3">
        <f t="shared" ca="1" si="4"/>
        <v>408</v>
      </c>
      <c r="J27" s="3">
        <f t="shared" ca="1" si="4"/>
        <v>433</v>
      </c>
      <c r="K27" t="str">
        <f t="shared" si="2"/>
        <v>d26</v>
      </c>
      <c r="L27" t="str">
        <f t="shared" ca="1" si="3"/>
        <v>d26: [340, 407, 382, 446, 401, 408, 433],</v>
      </c>
    </row>
    <row r="28" spans="1:12" x14ac:dyDescent="0.2">
      <c r="A28" s="3">
        <f>Table17[[#This Row],[Base]]/4</f>
        <v>58.5</v>
      </c>
      <c r="B28" s="1">
        <f t="shared" si="0"/>
        <v>0.4</v>
      </c>
      <c r="C28" s="2">
        <v>234</v>
      </c>
      <c r="D28" s="3">
        <f t="shared" ca="1" si="4"/>
        <v>213</v>
      </c>
      <c r="E28" s="3">
        <f t="shared" ca="1" si="4"/>
        <v>227</v>
      </c>
      <c r="F28" s="3">
        <f t="shared" ca="1" si="4"/>
        <v>255</v>
      </c>
      <c r="G28" s="3">
        <f t="shared" ca="1" si="4"/>
        <v>308</v>
      </c>
      <c r="H28" s="3">
        <f t="shared" ca="1" si="4"/>
        <v>325</v>
      </c>
      <c r="I28" s="3">
        <f t="shared" ca="1" si="4"/>
        <v>315</v>
      </c>
      <c r="J28" s="3">
        <f t="shared" ca="1" si="4"/>
        <v>348</v>
      </c>
      <c r="K28" t="str">
        <f t="shared" si="2"/>
        <v>d27</v>
      </c>
      <c r="L28" t="str">
        <f t="shared" ca="1" si="3"/>
        <v>d27: [213, 227, 255, 308, 325, 315, 348],</v>
      </c>
    </row>
    <row r="29" spans="1:12" x14ac:dyDescent="0.2">
      <c r="A29" s="3">
        <f>Table17[[#This Row],[Base]]/4</f>
        <v>106.75</v>
      </c>
      <c r="B29" s="1">
        <f t="shared" si="0"/>
        <v>0.6</v>
      </c>
      <c r="C29" s="2">
        <v>427</v>
      </c>
      <c r="D29" s="3">
        <f t="shared" ca="1" si="4"/>
        <v>410</v>
      </c>
      <c r="E29" s="3">
        <f t="shared" ca="1" si="4"/>
        <v>487</v>
      </c>
      <c r="F29" s="3">
        <f t="shared" ca="1" si="4"/>
        <v>516</v>
      </c>
      <c r="G29" s="3">
        <f t="shared" ca="1" si="4"/>
        <v>529</v>
      </c>
      <c r="H29" s="3">
        <f t="shared" ca="1" si="4"/>
        <v>623</v>
      </c>
      <c r="I29" s="3">
        <f t="shared" ca="1" si="4"/>
        <v>634</v>
      </c>
      <c r="J29" s="3">
        <f t="shared" ca="1" si="4"/>
        <v>725</v>
      </c>
      <c r="K29" t="str">
        <f t="shared" si="2"/>
        <v>d28</v>
      </c>
      <c r="L29" t="str">
        <f t="shared" ca="1" si="3"/>
        <v>d28: [410, 487, 516, 529, 623, 634, 725],</v>
      </c>
    </row>
    <row r="30" spans="1:12" x14ac:dyDescent="0.2">
      <c r="A30" s="3">
        <f>Table17[[#This Row],[Base]]/4</f>
        <v>61.25</v>
      </c>
      <c r="B30" s="1">
        <f t="shared" si="0"/>
        <v>0.8</v>
      </c>
      <c r="C30" s="2">
        <v>245</v>
      </c>
      <c r="D30" s="3">
        <f t="shared" ca="1" si="4"/>
        <v>271</v>
      </c>
      <c r="E30" s="3">
        <f t="shared" ca="1" si="4"/>
        <v>268</v>
      </c>
      <c r="F30" s="3">
        <f t="shared" ca="1" si="4"/>
        <v>298</v>
      </c>
      <c r="G30" s="3">
        <f t="shared" ca="1" si="4"/>
        <v>344</v>
      </c>
      <c r="H30" s="3">
        <f t="shared" ca="1" si="4"/>
        <v>401</v>
      </c>
      <c r="I30" s="3">
        <f t="shared" ca="1" si="4"/>
        <v>390</v>
      </c>
      <c r="J30" s="3">
        <f t="shared" ca="1" si="4"/>
        <v>440</v>
      </c>
      <c r="K30" t="str">
        <f t="shared" si="2"/>
        <v>d29</v>
      </c>
      <c r="L30" t="str">
        <f t="shared" ca="1" si="3"/>
        <v>d29: [271, 268, 298, 344, 401, 390, 440],</v>
      </c>
    </row>
    <row r="31" spans="1:12" x14ac:dyDescent="0.2">
      <c r="A31" s="3">
        <f>Table17[[#This Row],[Base]]/4</f>
        <v>28.25</v>
      </c>
      <c r="B31" s="1">
        <f t="shared" si="0"/>
        <v>0</v>
      </c>
      <c r="C31" s="2">
        <v>113</v>
      </c>
      <c r="D31" s="3">
        <f t="shared" ca="1" si="4"/>
        <v>125</v>
      </c>
      <c r="E31" s="3">
        <f t="shared" ca="1" si="4"/>
        <v>120</v>
      </c>
      <c r="F31" s="3">
        <f t="shared" ca="1" si="4"/>
        <v>124</v>
      </c>
      <c r="G31" s="3">
        <f t="shared" ca="1" si="4"/>
        <v>127</v>
      </c>
      <c r="H31" s="3">
        <f t="shared" ca="1" si="4"/>
        <v>114</v>
      </c>
      <c r="I31" s="3">
        <f t="shared" ca="1" si="4"/>
        <v>110</v>
      </c>
      <c r="J31" s="3">
        <f t="shared" ca="1" si="4"/>
        <v>109</v>
      </c>
      <c r="K31" t="str">
        <f t="shared" si="2"/>
        <v>d30</v>
      </c>
      <c r="L31" t="str">
        <f t="shared" ca="1" si="3"/>
        <v>d30: [125, 120, 124, 127, 114, 110, 109],</v>
      </c>
    </row>
    <row r="32" spans="1:12" x14ac:dyDescent="0.2">
      <c r="A32" s="3">
        <f>Table17[[#This Row],[Base]]/4</f>
        <v>29.75</v>
      </c>
      <c r="B32" s="1">
        <f t="shared" si="0"/>
        <v>0.2</v>
      </c>
      <c r="C32" s="2">
        <v>119</v>
      </c>
      <c r="D32" s="3">
        <f t="shared" ca="1" si="4"/>
        <v>129</v>
      </c>
      <c r="E32" s="3">
        <f t="shared" ca="1" si="4"/>
        <v>108</v>
      </c>
      <c r="F32" s="3">
        <f t="shared" ca="1" si="4"/>
        <v>119</v>
      </c>
      <c r="G32" s="3">
        <f t="shared" ca="1" si="4"/>
        <v>123</v>
      </c>
      <c r="H32" s="3">
        <f t="shared" ca="1" si="4"/>
        <v>134</v>
      </c>
      <c r="I32" s="3">
        <f t="shared" ca="1" si="4"/>
        <v>131</v>
      </c>
      <c r="J32" s="3">
        <f t="shared" ca="1" si="4"/>
        <v>136</v>
      </c>
      <c r="K32" t="str">
        <f t="shared" si="2"/>
        <v>d31</v>
      </c>
      <c r="L32" t="str">
        <f t="shared" ca="1" si="3"/>
        <v>d31: [129, 108, 119, 123, 134, 131, 136],</v>
      </c>
    </row>
    <row r="33" spans="1:12" x14ac:dyDescent="0.2">
      <c r="A33" s="3">
        <f>Table17[[#This Row],[Base]]/4</f>
        <v>101.5</v>
      </c>
      <c r="B33" s="1">
        <f t="shared" si="0"/>
        <v>0.4</v>
      </c>
      <c r="C33" s="2">
        <v>406</v>
      </c>
      <c r="D33" s="3">
        <f t="shared" ca="1" si="4"/>
        <v>414</v>
      </c>
      <c r="E33" s="3">
        <f t="shared" ca="1" si="4"/>
        <v>420</v>
      </c>
      <c r="F33" s="3">
        <f t="shared" ca="1" si="4"/>
        <v>441</v>
      </c>
      <c r="G33" s="3">
        <f t="shared" ca="1" si="4"/>
        <v>508</v>
      </c>
      <c r="H33" s="3">
        <f t="shared" ca="1" si="4"/>
        <v>547</v>
      </c>
      <c r="I33" s="3">
        <f t="shared" ca="1" si="4"/>
        <v>571</v>
      </c>
      <c r="J33" s="3">
        <f t="shared" ca="1" si="4"/>
        <v>606</v>
      </c>
      <c r="K33" t="str">
        <f t="shared" si="2"/>
        <v>d32</v>
      </c>
      <c r="L33" t="str">
        <f t="shared" ca="1" si="3"/>
        <v>d32: [414, 420, 441, 508, 547, 571, 606],</v>
      </c>
    </row>
    <row r="34" spans="1:12" x14ac:dyDescent="0.2">
      <c r="A34" s="3">
        <f>Table17[[#This Row],[Base]]/4</f>
        <v>49.75</v>
      </c>
      <c r="B34" s="1">
        <f t="shared" si="0"/>
        <v>0.6</v>
      </c>
      <c r="C34" s="2">
        <v>199</v>
      </c>
      <c r="D34" s="3">
        <f t="shared" ca="1" si="4"/>
        <v>222</v>
      </c>
      <c r="E34" s="3">
        <f t="shared" ca="1" si="4"/>
        <v>210</v>
      </c>
      <c r="F34" s="3">
        <f t="shared" ca="1" si="4"/>
        <v>228</v>
      </c>
      <c r="G34" s="3">
        <f t="shared" ca="1" si="4"/>
        <v>238</v>
      </c>
      <c r="H34" s="3">
        <f t="shared" ca="1" si="4"/>
        <v>298</v>
      </c>
      <c r="I34" s="3">
        <f t="shared" ca="1" si="4"/>
        <v>283</v>
      </c>
      <c r="J34" s="3">
        <f t="shared" ca="1" si="4"/>
        <v>335</v>
      </c>
      <c r="K34" t="str">
        <f t="shared" si="2"/>
        <v>d33</v>
      </c>
      <c r="L34" t="str">
        <f t="shared" ca="1" si="3"/>
        <v>d33: [222, 210, 228, 238, 298, 283, 335],</v>
      </c>
    </row>
    <row r="35" spans="1:12" x14ac:dyDescent="0.2">
      <c r="A35" s="3">
        <f>Table17[[#This Row],[Base]]/4</f>
        <v>107</v>
      </c>
      <c r="B35" s="1">
        <f t="shared" si="0"/>
        <v>0.8</v>
      </c>
      <c r="C35" s="2">
        <v>428</v>
      </c>
      <c r="D35" s="3">
        <f t="shared" ca="1" si="4"/>
        <v>387</v>
      </c>
      <c r="E35" s="3">
        <f t="shared" ca="1" si="4"/>
        <v>497</v>
      </c>
      <c r="F35" s="3">
        <f t="shared" ca="1" si="4"/>
        <v>499</v>
      </c>
      <c r="G35" s="3">
        <f t="shared" ca="1" si="4"/>
        <v>599</v>
      </c>
      <c r="H35" s="3">
        <f t="shared" ca="1" si="4"/>
        <v>640</v>
      </c>
      <c r="I35" s="3">
        <f t="shared" ca="1" si="4"/>
        <v>685</v>
      </c>
      <c r="J35" s="3">
        <f t="shared" ca="1" si="4"/>
        <v>724</v>
      </c>
      <c r="K35" t="str">
        <f t="shared" si="2"/>
        <v>d34</v>
      </c>
      <c r="L35" t="str">
        <f t="shared" ca="1" si="3"/>
        <v>d34: [387, 497, 499, 599, 640, 685, 724],</v>
      </c>
    </row>
    <row r="36" spans="1:12" x14ac:dyDescent="0.2">
      <c r="A36" s="3">
        <f>Table17[[#This Row],[Base]]/4</f>
        <v>41</v>
      </c>
      <c r="B36" s="1">
        <f t="shared" si="0"/>
        <v>0</v>
      </c>
      <c r="C36" s="2">
        <v>164</v>
      </c>
      <c r="D36" s="3">
        <f t="shared" ca="1" si="4"/>
        <v>154</v>
      </c>
      <c r="E36" s="3">
        <f t="shared" ca="1" si="4"/>
        <v>153</v>
      </c>
      <c r="F36" s="3">
        <f t="shared" ca="1" si="4"/>
        <v>150</v>
      </c>
      <c r="G36" s="3">
        <f t="shared" ca="1" si="4"/>
        <v>179</v>
      </c>
      <c r="H36" s="3">
        <f t="shared" ca="1" si="4"/>
        <v>145</v>
      </c>
      <c r="I36" s="3">
        <f t="shared" ca="1" si="4"/>
        <v>154</v>
      </c>
      <c r="J36" s="3">
        <f t="shared" ca="1" si="4"/>
        <v>180</v>
      </c>
      <c r="K36" t="str">
        <f t="shared" si="2"/>
        <v>d35</v>
      </c>
      <c r="L36" t="str">
        <f t="shared" ca="1" si="3"/>
        <v>d35: [154, 153, 150, 179, 145, 154, 180],</v>
      </c>
    </row>
    <row r="37" spans="1:12" x14ac:dyDescent="0.2">
      <c r="A37" s="3">
        <f>Table17[[#This Row],[Base]]/4</f>
        <v>107</v>
      </c>
      <c r="B37" s="1">
        <f t="shared" si="0"/>
        <v>0.2</v>
      </c>
      <c r="C37" s="2">
        <v>428</v>
      </c>
      <c r="D37" s="3">
        <f t="shared" ca="1" si="4"/>
        <v>476</v>
      </c>
      <c r="E37" s="3">
        <f t="shared" ca="1" si="4"/>
        <v>457</v>
      </c>
      <c r="F37" s="3">
        <f t="shared" ca="1" si="4"/>
        <v>440</v>
      </c>
      <c r="G37" s="3">
        <f t="shared" ca="1" si="4"/>
        <v>493</v>
      </c>
      <c r="H37" s="3">
        <f t="shared" ca="1" si="4"/>
        <v>495</v>
      </c>
      <c r="I37" s="3">
        <f t="shared" ca="1" si="4"/>
        <v>451</v>
      </c>
      <c r="J37" s="3">
        <f t="shared" ca="1" si="4"/>
        <v>479</v>
      </c>
      <c r="K37" t="str">
        <f t="shared" si="2"/>
        <v>d36</v>
      </c>
      <c r="L37" t="str">
        <f t="shared" ca="1" si="3"/>
        <v>d36: [476, 457, 440, 493, 495, 451, 479],</v>
      </c>
    </row>
    <row r="38" spans="1:12" x14ac:dyDescent="0.2">
      <c r="A38" s="3">
        <f>Table17[[#This Row],[Base]]/4</f>
        <v>91.5</v>
      </c>
      <c r="B38" s="1">
        <f t="shared" si="0"/>
        <v>0.4</v>
      </c>
      <c r="C38" s="2">
        <v>366</v>
      </c>
      <c r="D38" s="3">
        <f t="shared" ca="1" si="4"/>
        <v>387</v>
      </c>
      <c r="E38" s="3">
        <f t="shared" ca="1" si="4"/>
        <v>403</v>
      </c>
      <c r="F38" s="3">
        <f t="shared" ca="1" si="4"/>
        <v>390</v>
      </c>
      <c r="G38" s="3">
        <f t="shared" ca="1" si="4"/>
        <v>407</v>
      </c>
      <c r="H38" s="3">
        <f t="shared" ca="1" si="4"/>
        <v>495</v>
      </c>
      <c r="I38" s="3">
        <f t="shared" ca="1" si="4"/>
        <v>532</v>
      </c>
      <c r="J38" s="3">
        <f t="shared" ca="1" si="4"/>
        <v>535</v>
      </c>
      <c r="K38" t="str">
        <f t="shared" si="2"/>
        <v>d37</v>
      </c>
      <c r="L38" t="str">
        <f t="shared" ca="1" si="3"/>
        <v>d37: [387, 403, 390, 407, 495, 532, 535],</v>
      </c>
    </row>
    <row r="39" spans="1:12" x14ac:dyDescent="0.2">
      <c r="A39" s="3">
        <f>Table17[[#This Row],[Base]]/4</f>
        <v>42.5</v>
      </c>
      <c r="B39" s="1">
        <f t="shared" si="0"/>
        <v>0.6</v>
      </c>
      <c r="C39" s="2">
        <v>170</v>
      </c>
      <c r="D39" s="3">
        <f t="shared" ca="1" si="4"/>
        <v>153</v>
      </c>
      <c r="E39" s="3">
        <f t="shared" ca="1" si="4"/>
        <v>171</v>
      </c>
      <c r="F39" s="3">
        <f t="shared" ca="1" si="4"/>
        <v>210</v>
      </c>
      <c r="G39" s="3">
        <f t="shared" ca="1" si="4"/>
        <v>203</v>
      </c>
      <c r="H39" s="3">
        <f t="shared" ca="1" si="4"/>
        <v>234</v>
      </c>
      <c r="I39" s="3">
        <f t="shared" ca="1" si="4"/>
        <v>235</v>
      </c>
      <c r="J39" s="3">
        <f t="shared" ca="1" si="4"/>
        <v>260</v>
      </c>
      <c r="K39" t="str">
        <f t="shared" si="2"/>
        <v>d38</v>
      </c>
      <c r="L39" t="str">
        <f t="shared" ca="1" si="3"/>
        <v>d38: [153, 171, 210, 203, 234, 235, 260],</v>
      </c>
    </row>
    <row r="40" spans="1:12" x14ac:dyDescent="0.2">
      <c r="A40" s="3">
        <f>Table17[[#This Row],[Base]]/4</f>
        <v>92.75</v>
      </c>
      <c r="B40" s="1">
        <f t="shared" si="0"/>
        <v>0.8</v>
      </c>
      <c r="C40" s="2">
        <v>371</v>
      </c>
      <c r="D40" s="3">
        <f t="shared" ca="1" si="4"/>
        <v>359</v>
      </c>
      <c r="E40" s="3">
        <f t="shared" ca="1" si="4"/>
        <v>417</v>
      </c>
      <c r="F40" s="3">
        <f t="shared" ca="1" si="4"/>
        <v>500</v>
      </c>
      <c r="G40" s="3">
        <f t="shared" ca="1" si="4"/>
        <v>553</v>
      </c>
      <c r="H40" s="3">
        <f t="shared" ca="1" si="4"/>
        <v>583</v>
      </c>
      <c r="I40" s="3">
        <f t="shared" ca="1" si="4"/>
        <v>612</v>
      </c>
      <c r="J40" s="3">
        <f t="shared" ca="1" si="4"/>
        <v>663</v>
      </c>
      <c r="K40" t="str">
        <f t="shared" si="2"/>
        <v>d39</v>
      </c>
      <c r="L40" t="str">
        <f t="shared" ca="1" si="3"/>
        <v>d39: [359, 417, 500, 553, 583, 612, 663],</v>
      </c>
    </row>
    <row r="41" spans="1:12" x14ac:dyDescent="0.2">
      <c r="A41" s="3">
        <f>Table17[[#This Row],[Base]]/4</f>
        <v>118</v>
      </c>
      <c r="B41" s="1">
        <f t="shared" si="0"/>
        <v>0</v>
      </c>
      <c r="C41" s="2">
        <v>472</v>
      </c>
      <c r="D41" s="3">
        <f t="shared" ca="1" si="4"/>
        <v>480</v>
      </c>
      <c r="E41" s="3">
        <f t="shared" ca="1" si="4"/>
        <v>431</v>
      </c>
      <c r="F41" s="3">
        <f t="shared" ca="1" si="4"/>
        <v>505</v>
      </c>
      <c r="G41" s="3">
        <f t="shared" ca="1" si="4"/>
        <v>437</v>
      </c>
      <c r="H41" s="3">
        <f t="shared" ca="1" si="4"/>
        <v>474</v>
      </c>
      <c r="I41" s="3">
        <f t="shared" ca="1" si="4"/>
        <v>448</v>
      </c>
      <c r="J41" s="3">
        <f t="shared" ca="1" si="4"/>
        <v>489</v>
      </c>
      <c r="K41" t="str">
        <f t="shared" si="2"/>
        <v>d40</v>
      </c>
      <c r="L41" t="str">
        <f t="shared" ca="1" si="3"/>
        <v>d40: [480, 431, 505, 437, 474, 448, 489],</v>
      </c>
    </row>
    <row r="42" spans="1:12" x14ac:dyDescent="0.2">
      <c r="A42" s="3">
        <f>Table17[[#This Row],[Base]]/4</f>
        <v>64.5</v>
      </c>
      <c r="B42" s="1">
        <f t="shared" si="0"/>
        <v>0.2</v>
      </c>
      <c r="C42" s="2">
        <v>258</v>
      </c>
      <c r="D42" s="3">
        <f t="shared" ca="1" si="4"/>
        <v>290</v>
      </c>
      <c r="E42" s="3">
        <f t="shared" ca="1" si="4"/>
        <v>241</v>
      </c>
      <c r="F42" s="3">
        <f t="shared" ca="1" si="4"/>
        <v>265</v>
      </c>
      <c r="G42" s="3">
        <f t="shared" ca="1" si="4"/>
        <v>305</v>
      </c>
      <c r="H42" s="3">
        <f t="shared" ca="1" si="4"/>
        <v>270</v>
      </c>
      <c r="I42" s="3">
        <f t="shared" ca="1" si="4"/>
        <v>275</v>
      </c>
      <c r="J42" s="3">
        <f t="shared" ca="1" si="4"/>
        <v>281</v>
      </c>
      <c r="K42" t="str">
        <f t="shared" si="2"/>
        <v>d41</v>
      </c>
      <c r="L42" t="str">
        <f t="shared" ca="1" si="3"/>
        <v>d41: [290, 241, 265, 305, 270, 275, 281],</v>
      </c>
    </row>
    <row r="43" spans="1:12" x14ac:dyDescent="0.2">
      <c r="A43" s="3">
        <f>Table17[[#This Row],[Base]]/4</f>
        <v>110</v>
      </c>
      <c r="B43" s="1">
        <f t="shared" si="0"/>
        <v>0.4</v>
      </c>
      <c r="C43" s="2">
        <v>440</v>
      </c>
      <c r="D43" s="3">
        <f t="shared" ca="1" si="4"/>
        <v>422</v>
      </c>
      <c r="E43" s="3">
        <f t="shared" ca="1" si="4"/>
        <v>447</v>
      </c>
      <c r="F43" s="3">
        <f t="shared" ca="1" si="4"/>
        <v>490</v>
      </c>
      <c r="G43" s="3">
        <f t="shared" ca="1" si="4"/>
        <v>561</v>
      </c>
      <c r="H43" s="3">
        <f t="shared" ca="1" si="4"/>
        <v>510</v>
      </c>
      <c r="I43" s="3">
        <f t="shared" ca="1" si="4"/>
        <v>577</v>
      </c>
      <c r="J43" s="3">
        <f t="shared" ca="1" si="4"/>
        <v>588</v>
      </c>
      <c r="K43" t="str">
        <f t="shared" si="2"/>
        <v>d42</v>
      </c>
      <c r="L43" t="str">
        <f t="shared" ca="1" si="3"/>
        <v>d42: [422, 447, 490, 561, 510, 577, 588],</v>
      </c>
    </row>
    <row r="44" spans="1:12" x14ac:dyDescent="0.2">
      <c r="A44" s="3">
        <f>Table17[[#This Row],[Base]]/4</f>
        <v>92.5</v>
      </c>
      <c r="B44" s="1">
        <f t="shared" si="0"/>
        <v>0.6</v>
      </c>
      <c r="C44" s="2">
        <v>370</v>
      </c>
      <c r="D44" s="3">
        <f t="shared" ca="1" si="4"/>
        <v>392</v>
      </c>
      <c r="E44" s="3">
        <f t="shared" ca="1" si="4"/>
        <v>414</v>
      </c>
      <c r="F44" s="3">
        <f t="shared" ca="1" si="4"/>
        <v>472</v>
      </c>
      <c r="G44" s="3">
        <f t="shared" ca="1" si="4"/>
        <v>501</v>
      </c>
      <c r="H44" s="3">
        <f t="shared" ca="1" si="4"/>
        <v>477</v>
      </c>
      <c r="I44" s="3">
        <f t="shared" ca="1" si="4"/>
        <v>552</v>
      </c>
      <c r="J44" s="3">
        <f t="shared" ca="1" si="4"/>
        <v>551</v>
      </c>
      <c r="K44" t="str">
        <f t="shared" si="2"/>
        <v>d43</v>
      </c>
      <c r="L44" t="str">
        <f t="shared" ca="1" si="3"/>
        <v>d43: [392, 414, 472, 501, 477, 552, 551],</v>
      </c>
    </row>
    <row r="45" spans="1:12" x14ac:dyDescent="0.2">
      <c r="A45" s="3">
        <f>Table17[[#This Row],[Base]]/4</f>
        <v>85</v>
      </c>
      <c r="B45" s="1">
        <f t="shared" si="0"/>
        <v>0.8</v>
      </c>
      <c r="C45" s="2">
        <v>340</v>
      </c>
      <c r="D45" s="3">
        <f t="shared" ca="1" si="4"/>
        <v>376</v>
      </c>
      <c r="E45" s="3">
        <f t="shared" ca="1" si="4"/>
        <v>422</v>
      </c>
      <c r="F45" s="3">
        <f t="shared" ca="1" si="4"/>
        <v>429</v>
      </c>
      <c r="G45" s="3">
        <f t="shared" ca="1" si="4"/>
        <v>474</v>
      </c>
      <c r="H45" s="3">
        <f t="shared" ca="1" si="4"/>
        <v>555</v>
      </c>
      <c r="I45" s="3">
        <f t="shared" ca="1" si="4"/>
        <v>592</v>
      </c>
      <c r="J45" s="3">
        <f t="shared" ca="1" si="4"/>
        <v>621</v>
      </c>
      <c r="K45" t="str">
        <f t="shared" si="2"/>
        <v>d44</v>
      </c>
      <c r="L45" t="str">
        <f t="shared" ca="1" si="3"/>
        <v>d44: [376, 422, 429, 474, 555, 592, 621],</v>
      </c>
    </row>
    <row r="46" spans="1:12" x14ac:dyDescent="0.2">
      <c r="A46" s="3">
        <f>Table17[[#This Row],[Base]]/4</f>
        <v>60.25</v>
      </c>
      <c r="B46" s="1">
        <f t="shared" si="0"/>
        <v>0</v>
      </c>
      <c r="C46" s="2">
        <v>241</v>
      </c>
      <c r="D46" s="3">
        <f t="shared" ca="1" si="4"/>
        <v>246</v>
      </c>
      <c r="E46" s="3">
        <f t="shared" ca="1" si="4"/>
        <v>217</v>
      </c>
      <c r="F46" s="3">
        <f t="shared" ca="1" si="4"/>
        <v>220</v>
      </c>
      <c r="G46" s="3">
        <f t="shared" ca="1" si="4"/>
        <v>266</v>
      </c>
      <c r="H46" s="3">
        <f t="shared" ca="1" si="4"/>
        <v>249</v>
      </c>
      <c r="I46" s="3">
        <f t="shared" ca="1" si="4"/>
        <v>234</v>
      </c>
      <c r="J46" s="3">
        <f t="shared" ca="1" si="4"/>
        <v>238</v>
      </c>
      <c r="K46" t="str">
        <f t="shared" si="2"/>
        <v>d45</v>
      </c>
      <c r="L46" t="str">
        <f t="shared" ca="1" si="3"/>
        <v>d45: [246, 217, 220, 266, 249, 234, 238],</v>
      </c>
    </row>
    <row r="47" spans="1:12" x14ac:dyDescent="0.2">
      <c r="A47" s="3">
        <f>Table17[[#This Row],[Base]]/4</f>
        <v>102</v>
      </c>
      <c r="B47" s="1">
        <f t="shared" si="0"/>
        <v>0.2</v>
      </c>
      <c r="C47" s="2">
        <v>408</v>
      </c>
      <c r="D47" s="3">
        <f t="shared" ca="1" si="4"/>
        <v>456</v>
      </c>
      <c r="E47" s="3">
        <f t="shared" ca="1" si="4"/>
        <v>467</v>
      </c>
      <c r="F47" s="3">
        <f t="shared" ca="1" si="4"/>
        <v>470</v>
      </c>
      <c r="G47" s="3">
        <f t="shared" ca="1" si="4"/>
        <v>463</v>
      </c>
      <c r="H47" s="3">
        <f t="shared" ca="1" si="4"/>
        <v>452</v>
      </c>
      <c r="I47" s="3">
        <f t="shared" ca="1" si="4"/>
        <v>481</v>
      </c>
      <c r="J47" s="3">
        <f t="shared" ca="1" si="4"/>
        <v>519</v>
      </c>
      <c r="K47" t="str">
        <f t="shared" si="2"/>
        <v>d46</v>
      </c>
      <c r="L47" t="str">
        <f t="shared" ca="1" si="3"/>
        <v>d46: [456, 467, 470, 463, 452, 481, 519],</v>
      </c>
    </row>
    <row r="48" spans="1:12" x14ac:dyDescent="0.2">
      <c r="A48" s="3">
        <f>Table17[[#This Row],[Base]]/4</f>
        <v>74.25</v>
      </c>
      <c r="B48" s="1">
        <f t="shared" si="0"/>
        <v>0.4</v>
      </c>
      <c r="C48" s="2">
        <v>297</v>
      </c>
      <c r="D48" s="3">
        <f t="shared" ca="1" si="4"/>
        <v>332</v>
      </c>
      <c r="E48" s="3">
        <f t="shared" ca="1" si="4"/>
        <v>282</v>
      </c>
      <c r="F48" s="3">
        <f t="shared" ca="1" si="4"/>
        <v>352</v>
      </c>
      <c r="G48" s="3">
        <f t="shared" ca="1" si="4"/>
        <v>353</v>
      </c>
      <c r="H48" s="3">
        <f t="shared" ca="1" si="4"/>
        <v>367</v>
      </c>
      <c r="I48" s="3">
        <f t="shared" ca="1" si="4"/>
        <v>370</v>
      </c>
      <c r="J48" s="3">
        <f t="shared" ca="1" si="4"/>
        <v>433</v>
      </c>
      <c r="K48" t="str">
        <f t="shared" si="2"/>
        <v>d47</v>
      </c>
      <c r="L48" t="str">
        <f t="shared" ca="1" si="3"/>
        <v>d47: [332, 282, 352, 353, 367, 370, 433],</v>
      </c>
    </row>
    <row r="49" spans="1:12" x14ac:dyDescent="0.2">
      <c r="A49" s="3">
        <f>Table17[[#This Row],[Base]]/4</f>
        <v>30.5</v>
      </c>
      <c r="B49" s="1">
        <f t="shared" si="0"/>
        <v>0.6</v>
      </c>
      <c r="C49" s="2">
        <v>122</v>
      </c>
      <c r="D49" s="3">
        <f t="shared" ca="1" si="4"/>
        <v>109</v>
      </c>
      <c r="E49" s="3">
        <f t="shared" ca="1" si="4"/>
        <v>146</v>
      </c>
      <c r="F49" s="3">
        <f t="shared" ca="1" si="4"/>
        <v>148</v>
      </c>
      <c r="G49" s="3">
        <f t="shared" ca="1" si="4"/>
        <v>168</v>
      </c>
      <c r="H49" s="3">
        <f t="shared" ca="1" si="4"/>
        <v>178</v>
      </c>
      <c r="I49" s="3">
        <f t="shared" ca="1" si="4"/>
        <v>194</v>
      </c>
      <c r="J49" s="3">
        <f t="shared" ca="1" si="4"/>
        <v>187</v>
      </c>
      <c r="K49" t="str">
        <f t="shared" si="2"/>
        <v>d48</v>
      </c>
      <c r="L49" t="str">
        <f t="shared" ca="1" si="3"/>
        <v>d48: [109, 146, 148, 168, 178, 194, 187],</v>
      </c>
    </row>
    <row r="50" spans="1:12" x14ac:dyDescent="0.2">
      <c r="A50" s="3">
        <f>Table17[[#This Row],[Base]]/4</f>
        <v>124</v>
      </c>
      <c r="B50" s="1">
        <f t="shared" si="0"/>
        <v>0.8</v>
      </c>
      <c r="C50" s="2">
        <v>496</v>
      </c>
      <c r="D50" s="3">
        <f t="shared" ca="1" si="4"/>
        <v>443</v>
      </c>
      <c r="E50" s="3">
        <f t="shared" ca="1" si="4"/>
        <v>575</v>
      </c>
      <c r="F50" s="3">
        <f t="shared" ca="1" si="4"/>
        <v>613</v>
      </c>
      <c r="G50" s="3">
        <f t="shared" ca="1" si="4"/>
        <v>729</v>
      </c>
      <c r="H50" s="3">
        <f t="shared" ca="1" si="4"/>
        <v>784</v>
      </c>
      <c r="I50" s="3">
        <f t="shared" ca="1" si="4"/>
        <v>837</v>
      </c>
      <c r="J50" s="3">
        <f t="shared" ca="1" si="4"/>
        <v>900</v>
      </c>
      <c r="K50" t="str">
        <f t="shared" si="2"/>
        <v>d49</v>
      </c>
      <c r="L50" t="str">
        <f t="shared" ca="1" si="3"/>
        <v>d49: [443, 575, 613, 729, 784, 837, 900],</v>
      </c>
    </row>
    <row r="51" spans="1:12" x14ac:dyDescent="0.2">
      <c r="A51" s="3">
        <f>Table17[[#This Row],[Base]]/4</f>
        <v>62.25</v>
      </c>
      <c r="B51" s="1">
        <f t="shared" si="0"/>
        <v>0</v>
      </c>
      <c r="C51" s="2">
        <v>249</v>
      </c>
      <c r="D51" s="3">
        <f t="shared" ca="1" si="4"/>
        <v>242</v>
      </c>
      <c r="E51" s="3">
        <f t="shared" ca="1" si="4"/>
        <v>266</v>
      </c>
      <c r="F51" s="3">
        <f t="shared" ca="1" si="4"/>
        <v>279</v>
      </c>
      <c r="G51" s="3">
        <f t="shared" ca="1" si="4"/>
        <v>272</v>
      </c>
      <c r="H51" s="3">
        <f t="shared" ca="1" si="4"/>
        <v>273</v>
      </c>
      <c r="I51" s="3">
        <f t="shared" ca="1" si="4"/>
        <v>253</v>
      </c>
      <c r="J51" s="3">
        <f t="shared" ca="1" si="4"/>
        <v>221</v>
      </c>
      <c r="K51" t="str">
        <f t="shared" si="2"/>
        <v>d50</v>
      </c>
      <c r="L51" t="str">
        <f t="shared" ca="1" si="3"/>
        <v>d50: [242, 266, 279, 272, 273, 253, 221],</v>
      </c>
    </row>
    <row r="55" spans="1:12" x14ac:dyDescent="0.2">
      <c r="L55" t="s">
        <v>13</v>
      </c>
    </row>
    <row r="59" spans="1:12" x14ac:dyDescent="0.2">
      <c r="H59">
        <v>300</v>
      </c>
    </row>
    <row r="60" spans="1:12" x14ac:dyDescent="0.2">
      <c r="D60">
        <v>500</v>
      </c>
      <c r="E60" s="4">
        <v>70000</v>
      </c>
      <c r="H60">
        <f>356-300</f>
        <v>56</v>
      </c>
    </row>
    <row r="61" spans="1:12" x14ac:dyDescent="0.2">
      <c r="D61">
        <v>12</v>
      </c>
      <c r="E61" s="1">
        <v>0.04</v>
      </c>
      <c r="H61">
        <f>H60/H59</f>
        <v>0.18666666666666668</v>
      </c>
    </row>
    <row r="62" spans="1:12" x14ac:dyDescent="0.2">
      <c r="D62">
        <f>D61*D60</f>
        <v>6000</v>
      </c>
      <c r="E62" s="5">
        <f>E61*E60</f>
        <v>2800</v>
      </c>
      <c r="F62" s="5">
        <f>D62-E62</f>
        <v>3200</v>
      </c>
    </row>
    <row r="63" spans="1:12" x14ac:dyDescent="0.2">
      <c r="F63" s="6">
        <f>F62/E60</f>
        <v>4.5714285714285714E-2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D3825068-DD1A-4546-B87F-732CD8D5DE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StackedBar!D2:J2</xm:f>
              <xm:sqref>M2</xm:sqref>
            </x14:sparkline>
            <x14:sparkline>
              <xm:f>StackedBar!D3:J3</xm:f>
              <xm:sqref>M3</xm:sqref>
            </x14:sparkline>
            <x14:sparkline>
              <xm:f>StackedBar!D4:J4</xm:f>
              <xm:sqref>M4</xm:sqref>
            </x14:sparkline>
            <x14:sparkline>
              <xm:f>StackedBar!D5:J5</xm:f>
              <xm:sqref>M5</xm:sqref>
            </x14:sparkline>
            <x14:sparkline>
              <xm:f>StackedBar!D6:J6</xm:f>
              <xm:sqref>M6</xm:sqref>
            </x14:sparkline>
            <x14:sparkline>
              <xm:f>StackedBar!D7:J7</xm:f>
              <xm:sqref>M7</xm:sqref>
            </x14:sparkline>
            <x14:sparkline>
              <xm:f>StackedBar!D8:J8</xm:f>
              <xm:sqref>M8</xm:sqref>
            </x14:sparkline>
            <x14:sparkline>
              <xm:f>StackedBar!D9:J9</xm:f>
              <xm:sqref>M9</xm:sqref>
            </x14:sparkline>
            <x14:sparkline>
              <xm:f>StackedBar!D10:J10</xm:f>
              <xm:sqref>M10</xm:sqref>
            </x14:sparkline>
            <x14:sparkline>
              <xm:f>StackedBar!D11:J11</xm:f>
              <xm:sqref>M11</xm:sqref>
            </x14:sparkline>
            <x14:sparkline>
              <xm:f>StackedBar!D12:J12</xm:f>
              <xm:sqref>M12</xm:sqref>
            </x14:sparkline>
            <x14:sparkline>
              <xm:f>StackedBar!D13:J13</xm:f>
              <xm:sqref>M13</xm:sqref>
            </x14:sparkline>
            <x14:sparkline>
              <xm:f>StackedBar!D14:J14</xm:f>
              <xm:sqref>M14</xm:sqref>
            </x14:sparkline>
            <x14:sparkline>
              <xm:f>StackedBar!D15:J15</xm:f>
              <xm:sqref>M15</xm:sqref>
            </x14:sparkline>
            <x14:sparkline>
              <xm:f>StackedBar!D16:J16</xm:f>
              <xm:sqref>M16</xm:sqref>
            </x14:sparkline>
            <x14:sparkline>
              <xm:f>StackedBar!D17:J17</xm:f>
              <xm:sqref>M17</xm:sqref>
            </x14:sparkline>
            <x14:sparkline>
              <xm:f>StackedBar!D18:J18</xm:f>
              <xm:sqref>M18</xm:sqref>
            </x14:sparkline>
            <x14:sparkline>
              <xm:f>StackedBar!D19:J19</xm:f>
              <xm:sqref>M19</xm:sqref>
            </x14:sparkline>
            <x14:sparkline>
              <xm:f>StackedBar!D20:J20</xm:f>
              <xm:sqref>M20</xm:sqref>
            </x14:sparkline>
            <x14:sparkline>
              <xm:f>StackedBar!D21:J21</xm:f>
              <xm:sqref>M21</xm:sqref>
            </x14:sparkline>
            <x14:sparkline>
              <xm:f>StackedBar!D22:J22</xm:f>
              <xm:sqref>M22</xm:sqref>
            </x14:sparkline>
            <x14:sparkline>
              <xm:f>StackedBar!D23:J23</xm:f>
              <xm:sqref>M23</xm:sqref>
            </x14:sparkline>
            <x14:sparkline>
              <xm:f>StackedBar!D24:J24</xm:f>
              <xm:sqref>M24</xm:sqref>
            </x14:sparkline>
            <x14:sparkline>
              <xm:f>StackedBar!D25:J25</xm:f>
              <xm:sqref>M25</xm:sqref>
            </x14:sparkline>
            <x14:sparkline>
              <xm:f>StackedBar!D26:J26</xm:f>
              <xm:sqref>M26</xm:sqref>
            </x14:sparkline>
            <x14:sparkline>
              <xm:f>StackedBar!D27:J27</xm:f>
              <xm:sqref>M27</xm:sqref>
            </x14:sparkline>
            <x14:sparkline>
              <xm:f>StackedBar!D28:J28</xm:f>
              <xm:sqref>M28</xm:sqref>
            </x14:sparkline>
            <x14:sparkline>
              <xm:f>StackedBar!D29:J29</xm:f>
              <xm:sqref>M29</xm:sqref>
            </x14:sparkline>
            <x14:sparkline>
              <xm:f>StackedBar!D30:J30</xm:f>
              <xm:sqref>M30</xm:sqref>
            </x14:sparkline>
            <x14:sparkline>
              <xm:f>StackedBar!D31:J31</xm:f>
              <xm:sqref>M31</xm:sqref>
            </x14:sparkline>
            <x14:sparkline>
              <xm:f>StackedBar!D32:J32</xm:f>
              <xm:sqref>M32</xm:sqref>
            </x14:sparkline>
            <x14:sparkline>
              <xm:f>StackedBar!D33:J33</xm:f>
              <xm:sqref>M33</xm:sqref>
            </x14:sparkline>
            <x14:sparkline>
              <xm:f>StackedBar!D34:J34</xm:f>
              <xm:sqref>M34</xm:sqref>
            </x14:sparkline>
            <x14:sparkline>
              <xm:f>StackedBar!D35:J35</xm:f>
              <xm:sqref>M35</xm:sqref>
            </x14:sparkline>
            <x14:sparkline>
              <xm:f>StackedBar!D36:J36</xm:f>
              <xm:sqref>M36</xm:sqref>
            </x14:sparkline>
            <x14:sparkline>
              <xm:f>StackedBar!D37:J37</xm:f>
              <xm:sqref>M37</xm:sqref>
            </x14:sparkline>
            <x14:sparkline>
              <xm:f>StackedBar!D38:J38</xm:f>
              <xm:sqref>M38</xm:sqref>
            </x14:sparkline>
            <x14:sparkline>
              <xm:f>StackedBar!D39:J39</xm:f>
              <xm:sqref>M39</xm:sqref>
            </x14:sparkline>
            <x14:sparkline>
              <xm:f>StackedBar!D40:J40</xm:f>
              <xm:sqref>M40</xm:sqref>
            </x14:sparkline>
            <x14:sparkline>
              <xm:f>StackedBar!D41:J41</xm:f>
              <xm:sqref>M41</xm:sqref>
            </x14:sparkline>
            <x14:sparkline>
              <xm:f>StackedBar!D42:J42</xm:f>
              <xm:sqref>M42</xm:sqref>
            </x14:sparkline>
            <x14:sparkline>
              <xm:f>StackedBar!D43:J43</xm:f>
              <xm:sqref>M43</xm:sqref>
            </x14:sparkline>
            <x14:sparkline>
              <xm:f>StackedBar!D44:J44</xm:f>
              <xm:sqref>M44</xm:sqref>
            </x14:sparkline>
            <x14:sparkline>
              <xm:f>StackedBar!D45:J45</xm:f>
              <xm:sqref>M45</xm:sqref>
            </x14:sparkline>
            <x14:sparkline>
              <xm:f>StackedBar!D46:J46</xm:f>
              <xm:sqref>M46</xm:sqref>
            </x14:sparkline>
            <x14:sparkline>
              <xm:f>StackedBar!D47:J47</xm:f>
              <xm:sqref>M47</xm:sqref>
            </x14:sparkline>
            <x14:sparkline>
              <xm:f>StackedBar!D48:J48</xm:f>
              <xm:sqref>M48</xm:sqref>
            </x14:sparkline>
            <x14:sparkline>
              <xm:f>StackedBar!D49:J49</xm:f>
              <xm:sqref>M49</xm:sqref>
            </x14:sparkline>
            <x14:sparkline>
              <xm:f>StackedBar!D50:J50</xm:f>
              <xm:sqref>M50</xm:sqref>
            </x14:sparkline>
            <x14:sparkline>
              <xm:f>StackedBar!D51:J51</xm:f>
              <xm:sqref>M51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39C0-34F5-3A45-A01A-EBEB5A005EB7}">
  <dimension ref="A1:S64"/>
  <sheetViews>
    <sheetView tabSelected="1" workbookViewId="0">
      <selection activeCell="N11" sqref="N11"/>
    </sheetView>
  </sheetViews>
  <sheetFormatPr baseColWidth="10" defaultRowHeight="16" x14ac:dyDescent="0.2"/>
  <cols>
    <col min="3" max="3" width="4.83203125" customWidth="1"/>
    <col min="4" max="4" width="9.33203125" customWidth="1"/>
    <col min="13" max="13" width="38.1640625" customWidth="1"/>
    <col min="14" max="14" width="13.1640625" customWidth="1"/>
    <col min="15" max="15" width="23.33203125" customWidth="1"/>
    <col min="16" max="16" width="48.5" customWidth="1"/>
  </cols>
  <sheetData>
    <row r="1" spans="1:19" x14ac:dyDescent="0.2">
      <c r="A1" t="s">
        <v>11</v>
      </c>
      <c r="B1" t="s">
        <v>14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10</v>
      </c>
    </row>
    <row r="2" spans="1:19" hidden="1" x14ac:dyDescent="0.2">
      <c r="A2" t="str">
        <f t="shared" ref="A2:A11" si="0">"d"&amp; FLOOR(ROW(D2)/2, 1)</f>
        <v>d1</v>
      </c>
      <c r="B2" t="str">
        <f t="shared" ref="B2:B11" si="1">CHOOSE(MOD(ROW(D2),2)+1, """SP500""", """Company""")</f>
        <v>"SP500"</v>
      </c>
      <c r="C2" s="2">
        <v>100</v>
      </c>
      <c r="D2">
        <f t="shared" ref="D2:D11" si="2">CHOOSE(MOD(ROW(F2),2)+1, 5, 20)</f>
        <v>5</v>
      </c>
      <c r="E2" s="1">
        <v>0.1</v>
      </c>
      <c r="F2" s="3">
        <f>100</f>
        <v>100</v>
      </c>
      <c r="G2" s="3">
        <f t="shared" ref="G2:L17" ca="1" si="3">ROUND(((RIGHT(G$1,1)-1) * ($E2/6) * $C2 + $C2) + (RAND()-0.5)*$D2,0)</f>
        <v>100</v>
      </c>
      <c r="H2" s="3">
        <f t="shared" ca="1" si="3"/>
        <v>102</v>
      </c>
      <c r="I2" s="3">
        <f t="shared" ca="1" si="3"/>
        <v>105</v>
      </c>
      <c r="J2" s="3">
        <f t="shared" ca="1" si="3"/>
        <v>104</v>
      </c>
      <c r="K2" s="3">
        <f t="shared" ca="1" si="3"/>
        <v>110</v>
      </c>
      <c r="L2" s="18">
        <f t="shared" ref="L2:L25" ca="1" si="4">IF( B2="""SP500""", ROUND(((RIGHT(L$1,1)-1) * ($E2/6) * $C2 + $C2) + (RAND()-0.5)*$D2,0), ROUND(L1*(1+E2),0))</f>
        <v>112</v>
      </c>
      <c r="M2" t="str">
        <f t="shared" ref="M2:M11" ca="1" si="5">B2&amp;": [" &amp; F2 &amp; ", " &amp; G2 &amp;", " &amp; H2 &amp;", " &amp; I2 &amp; ", "&amp; J2 &amp; ", " &amp; K2 &amp; ", "&amp; L2 &amp; "]"</f>
        <v>"SP500": [100, 100, 102, 105, 104, 110, 112]</v>
      </c>
      <c r="N2" s="3" t="str">
        <f t="shared" ref="N2:N20" ca="1" si="6">IF( MOD(ROW(A2),2) = 1, " ", A2&amp;": {"&amp;M2&amp;", "&amp;M3&amp;"},")</f>
        <v>d1: {"SP500": [100, 100, 102, 105, 104, 110, 112], "Company": [100, 105, 103, 99, 114, 111, 123]},</v>
      </c>
      <c r="P2" s="6">
        <f ca="1">(L2-F2)/F2</f>
        <v>0.12</v>
      </c>
      <c r="Q2" s="1">
        <f ca="1">P2-E2</f>
        <v>1.999999999999999E-2</v>
      </c>
      <c r="S2" s="2">
        <f ca="1">IF( 0=MOD(ROW(A2), 2), L3-L2, "")</f>
        <v>11</v>
      </c>
    </row>
    <row r="3" spans="1:19" x14ac:dyDescent="0.2">
      <c r="A3" t="str">
        <f t="shared" si="0"/>
        <v>d1</v>
      </c>
      <c r="B3" t="str">
        <f t="shared" si="1"/>
        <v>"Company"</v>
      </c>
      <c r="C3" s="2">
        <v>100</v>
      </c>
      <c r="D3">
        <f t="shared" si="2"/>
        <v>20</v>
      </c>
      <c r="E3" s="1">
        <v>0.1</v>
      </c>
      <c r="F3" s="3">
        <f>100</f>
        <v>100</v>
      </c>
      <c r="G3" s="3">
        <f t="shared" ca="1" si="3"/>
        <v>105</v>
      </c>
      <c r="H3" s="3">
        <f t="shared" ca="1" si="3"/>
        <v>103</v>
      </c>
      <c r="I3" s="3">
        <f t="shared" ca="1" si="3"/>
        <v>99</v>
      </c>
      <c r="J3" s="3">
        <f t="shared" ca="1" si="3"/>
        <v>114</v>
      </c>
      <c r="K3" s="3">
        <f t="shared" ca="1" si="3"/>
        <v>111</v>
      </c>
      <c r="L3" s="18">
        <f t="shared" ca="1" si="4"/>
        <v>123</v>
      </c>
      <c r="M3" t="str">
        <f t="shared" ca="1" si="5"/>
        <v>"Company": [100, 105, 103, 99, 114, 111, 123]</v>
      </c>
      <c r="N3" s="3" t="s">
        <v>58</v>
      </c>
      <c r="P3" s="6">
        <f t="shared" ref="P3:P25" ca="1" si="7">(L3-F3)/F3</f>
        <v>0.23</v>
      </c>
      <c r="Q3" s="1">
        <f ca="1">P3-E3</f>
        <v>0.13</v>
      </c>
      <c r="S3" s="2" t="str">
        <f t="shared" ref="S3:S25" si="8">IF( 0=MOD(ROW(A3), 2), L4-L3, "")</f>
        <v/>
      </c>
    </row>
    <row r="4" spans="1:19" hidden="1" x14ac:dyDescent="0.2">
      <c r="A4" t="str">
        <f t="shared" si="0"/>
        <v>d2</v>
      </c>
      <c r="B4" t="str">
        <f t="shared" si="1"/>
        <v>"SP500"</v>
      </c>
      <c r="C4" s="2">
        <v>100</v>
      </c>
      <c r="D4">
        <f t="shared" si="2"/>
        <v>5</v>
      </c>
      <c r="E4" s="1">
        <v>0.1</v>
      </c>
      <c r="F4" s="3">
        <f>100</f>
        <v>100</v>
      </c>
      <c r="G4" s="3">
        <f t="shared" ca="1" si="3"/>
        <v>104</v>
      </c>
      <c r="H4" s="3">
        <f t="shared" ca="1" si="3"/>
        <v>102</v>
      </c>
      <c r="I4" s="3">
        <f t="shared" ca="1" si="3"/>
        <v>104</v>
      </c>
      <c r="J4" s="3">
        <f t="shared" ca="1" si="3"/>
        <v>108</v>
      </c>
      <c r="K4" s="3">
        <f t="shared" ca="1" si="3"/>
        <v>109</v>
      </c>
      <c r="L4" s="18">
        <f t="shared" ca="1" si="4"/>
        <v>109</v>
      </c>
      <c r="M4" t="str">
        <f t="shared" ca="1" si="5"/>
        <v>"SP500": [100, 104, 102, 104, 108, 109, 109]</v>
      </c>
      <c r="N4" s="3" t="str">
        <f t="shared" ca="1" si="6"/>
        <v>d2: {"SP500": [100, 104, 102, 104, 108, 109, 109], "Company": [100, 98, 113, 111, 114, 129, 142]},</v>
      </c>
      <c r="P4" s="6">
        <f t="shared" ca="1" si="7"/>
        <v>0.09</v>
      </c>
      <c r="Q4" s="1">
        <f t="shared" ref="Q3:Q25" ca="1" si="9">P4-E4</f>
        <v>-1.0000000000000009E-2</v>
      </c>
      <c r="S4" s="2">
        <f t="shared" ca="1" si="8"/>
        <v>33</v>
      </c>
    </row>
    <row r="5" spans="1:19" x14ac:dyDescent="0.2">
      <c r="A5" t="str">
        <f t="shared" si="0"/>
        <v>d2</v>
      </c>
      <c r="B5" t="str">
        <f t="shared" si="1"/>
        <v>"Company"</v>
      </c>
      <c r="C5" s="2">
        <v>100</v>
      </c>
      <c r="D5">
        <f t="shared" si="2"/>
        <v>20</v>
      </c>
      <c r="E5" s="1">
        <v>0.3</v>
      </c>
      <c r="F5" s="3">
        <f>100</f>
        <v>100</v>
      </c>
      <c r="G5" s="3">
        <f t="shared" ca="1" si="3"/>
        <v>98</v>
      </c>
      <c r="H5" s="3">
        <f t="shared" ca="1" si="3"/>
        <v>113</v>
      </c>
      <c r="I5" s="3">
        <f t="shared" ca="1" si="3"/>
        <v>111</v>
      </c>
      <c r="J5" s="3">
        <f t="shared" ca="1" si="3"/>
        <v>114</v>
      </c>
      <c r="K5" s="3">
        <f t="shared" ca="1" si="3"/>
        <v>129</v>
      </c>
      <c r="L5" s="18">
        <f t="shared" ca="1" si="4"/>
        <v>142</v>
      </c>
      <c r="M5" t="str">
        <f t="shared" ca="1" si="5"/>
        <v>"Company": [100, 98, 113, 111, 114, 129, 142]</v>
      </c>
      <c r="N5" s="3" t="s">
        <v>59</v>
      </c>
      <c r="P5" s="6">
        <f t="shared" ca="1" si="7"/>
        <v>0.42</v>
      </c>
      <c r="Q5" s="1">
        <f t="shared" ca="1" si="9"/>
        <v>0.12</v>
      </c>
      <c r="S5" s="2" t="str">
        <f t="shared" si="8"/>
        <v/>
      </c>
    </row>
    <row r="6" spans="1:19" hidden="1" x14ac:dyDescent="0.2">
      <c r="A6" t="str">
        <f t="shared" si="0"/>
        <v>d3</v>
      </c>
      <c r="B6" t="str">
        <f t="shared" si="1"/>
        <v>"SP500"</v>
      </c>
      <c r="C6" s="2">
        <v>100</v>
      </c>
      <c r="D6">
        <f t="shared" si="2"/>
        <v>5</v>
      </c>
      <c r="E6" s="1">
        <v>0.1</v>
      </c>
      <c r="F6" s="3">
        <f>100</f>
        <v>100</v>
      </c>
      <c r="G6" s="3">
        <f t="shared" ca="1" si="3"/>
        <v>100</v>
      </c>
      <c r="H6" s="3">
        <f t="shared" ca="1" si="3"/>
        <v>101</v>
      </c>
      <c r="I6" s="3">
        <f t="shared" ca="1" si="3"/>
        <v>105</v>
      </c>
      <c r="J6" s="3">
        <f t="shared" ca="1" si="3"/>
        <v>108</v>
      </c>
      <c r="K6" s="3">
        <f t="shared" ca="1" si="3"/>
        <v>110</v>
      </c>
      <c r="L6" s="18">
        <f t="shared" ca="1" si="4"/>
        <v>108</v>
      </c>
      <c r="M6" t="str">
        <f t="shared" ca="1" si="5"/>
        <v>"SP500": [100, 100, 101, 105, 108, 110, 108]</v>
      </c>
      <c r="N6" s="3" t="str">
        <f t="shared" ca="1" si="6"/>
        <v>d3: {"SP500": [100, 100, 101, 105, 108, 110, 108], "Company": [100, 113, 119, 115, 122, 134, 140]},</v>
      </c>
      <c r="P6" s="6">
        <f t="shared" ca="1" si="7"/>
        <v>0.08</v>
      </c>
      <c r="Q6" s="1">
        <f t="shared" ca="1" si="9"/>
        <v>-2.0000000000000004E-2</v>
      </c>
      <c r="S6" s="2">
        <f t="shared" ca="1" si="8"/>
        <v>32</v>
      </c>
    </row>
    <row r="7" spans="1:19" x14ac:dyDescent="0.2">
      <c r="A7" t="str">
        <f t="shared" si="0"/>
        <v>d3</v>
      </c>
      <c r="B7" t="str">
        <f t="shared" si="1"/>
        <v>"Company"</v>
      </c>
      <c r="C7" s="2">
        <v>100</v>
      </c>
      <c r="D7">
        <f t="shared" si="2"/>
        <v>20</v>
      </c>
      <c r="E7" s="1">
        <v>0.3</v>
      </c>
      <c r="F7" s="3">
        <f>100</f>
        <v>100</v>
      </c>
      <c r="G7" s="3">
        <f t="shared" ca="1" si="3"/>
        <v>113</v>
      </c>
      <c r="H7" s="3">
        <f t="shared" ca="1" si="3"/>
        <v>119</v>
      </c>
      <c r="I7" s="3">
        <f t="shared" ca="1" si="3"/>
        <v>115</v>
      </c>
      <c r="J7" s="3">
        <f t="shared" ca="1" si="3"/>
        <v>122</v>
      </c>
      <c r="K7" s="3">
        <f t="shared" ca="1" si="3"/>
        <v>134</v>
      </c>
      <c r="L7" s="18">
        <f t="shared" ca="1" si="4"/>
        <v>140</v>
      </c>
      <c r="M7" t="str">
        <f t="shared" ca="1" si="5"/>
        <v>"Company": [100, 113, 119, 115, 122, 134, 140]</v>
      </c>
      <c r="N7" s="3" t="s">
        <v>60</v>
      </c>
      <c r="P7" s="6">
        <f t="shared" ca="1" si="7"/>
        <v>0.4</v>
      </c>
      <c r="Q7" s="1">
        <f t="shared" ca="1" si="9"/>
        <v>0.10000000000000003</v>
      </c>
      <c r="S7" s="2" t="str">
        <f t="shared" si="8"/>
        <v/>
      </c>
    </row>
    <row r="8" spans="1:19" hidden="1" x14ac:dyDescent="0.2">
      <c r="A8" t="str">
        <f t="shared" si="0"/>
        <v>d4</v>
      </c>
      <c r="B8" t="str">
        <f t="shared" si="1"/>
        <v>"SP500"</v>
      </c>
      <c r="C8" s="2">
        <v>100</v>
      </c>
      <c r="D8">
        <f t="shared" si="2"/>
        <v>5</v>
      </c>
      <c r="E8" s="1">
        <v>0.1</v>
      </c>
      <c r="F8" s="3">
        <f>100</f>
        <v>100</v>
      </c>
      <c r="G8" s="3">
        <f t="shared" ca="1" si="3"/>
        <v>100</v>
      </c>
      <c r="H8" s="3">
        <f t="shared" ca="1" si="3"/>
        <v>105</v>
      </c>
      <c r="I8" s="3">
        <f t="shared" ca="1" si="3"/>
        <v>106</v>
      </c>
      <c r="J8" s="3">
        <f t="shared" ca="1" si="3"/>
        <v>107</v>
      </c>
      <c r="K8" s="3">
        <f t="shared" ca="1" si="3"/>
        <v>108</v>
      </c>
      <c r="L8" s="18">
        <f t="shared" ca="1" si="4"/>
        <v>112</v>
      </c>
      <c r="M8" t="str">
        <f t="shared" ca="1" si="5"/>
        <v>"SP500": [100, 100, 105, 106, 107, 108, 112]</v>
      </c>
      <c r="N8" s="3" t="str">
        <f t="shared" ca="1" si="6"/>
        <v>d4: {"SP500": [100, 100, 105, 106, 107, 108, 112], "Company": [100, 119, 124, 125, 134, 149, 179]},</v>
      </c>
      <c r="P8" s="6">
        <f t="shared" ca="1" si="7"/>
        <v>0.12</v>
      </c>
      <c r="Q8" s="1">
        <f t="shared" ca="1" si="9"/>
        <v>1.999999999999999E-2</v>
      </c>
      <c r="S8" s="2">
        <f t="shared" ca="1" si="8"/>
        <v>67</v>
      </c>
    </row>
    <row r="9" spans="1:19" x14ac:dyDescent="0.2">
      <c r="A9" t="str">
        <f t="shared" si="0"/>
        <v>d4</v>
      </c>
      <c r="B9" t="str">
        <f t="shared" si="1"/>
        <v>"Company"</v>
      </c>
      <c r="C9" s="2">
        <v>100</v>
      </c>
      <c r="D9">
        <f t="shared" si="2"/>
        <v>20</v>
      </c>
      <c r="E9" s="1">
        <v>0.6</v>
      </c>
      <c r="F9" s="3">
        <f>100</f>
        <v>100</v>
      </c>
      <c r="G9" s="3">
        <f t="shared" ca="1" si="3"/>
        <v>119</v>
      </c>
      <c r="H9" s="3">
        <f t="shared" ca="1" si="3"/>
        <v>124</v>
      </c>
      <c r="I9" s="3">
        <f t="shared" ca="1" si="3"/>
        <v>125</v>
      </c>
      <c r="J9" s="3">
        <f t="shared" ca="1" si="3"/>
        <v>134</v>
      </c>
      <c r="K9" s="3">
        <f t="shared" ca="1" si="3"/>
        <v>149</v>
      </c>
      <c r="L9" s="18">
        <f t="shared" ca="1" si="4"/>
        <v>179</v>
      </c>
      <c r="M9" t="str">
        <f t="shared" ca="1" si="5"/>
        <v>"Company": [100, 119, 124, 125, 134, 149, 179]</v>
      </c>
      <c r="N9" s="3" t="s">
        <v>61</v>
      </c>
      <c r="P9" s="6">
        <f t="shared" ca="1" si="7"/>
        <v>0.79</v>
      </c>
      <c r="Q9" s="1">
        <f t="shared" ca="1" si="9"/>
        <v>0.19000000000000006</v>
      </c>
      <c r="S9" s="2" t="str">
        <f t="shared" si="8"/>
        <v/>
      </c>
    </row>
    <row r="10" spans="1:19" hidden="1" x14ac:dyDescent="0.2">
      <c r="A10" t="str">
        <f t="shared" si="0"/>
        <v>d5</v>
      </c>
      <c r="B10" t="str">
        <f t="shared" si="1"/>
        <v>"SP500"</v>
      </c>
      <c r="C10" s="2">
        <v>100</v>
      </c>
      <c r="D10">
        <f t="shared" si="2"/>
        <v>5</v>
      </c>
      <c r="E10" s="1">
        <v>0.1</v>
      </c>
      <c r="F10" s="3">
        <f>100</f>
        <v>100</v>
      </c>
      <c r="G10" s="3">
        <f t="shared" ca="1" si="3"/>
        <v>99</v>
      </c>
      <c r="H10" s="3">
        <f t="shared" ca="1" si="3"/>
        <v>102</v>
      </c>
      <c r="I10" s="3">
        <f t="shared" ca="1" si="3"/>
        <v>103</v>
      </c>
      <c r="J10" s="3">
        <f t="shared" ca="1" si="3"/>
        <v>105</v>
      </c>
      <c r="K10" s="3">
        <f t="shared" ca="1" si="3"/>
        <v>107</v>
      </c>
      <c r="L10" s="18">
        <f t="shared" ca="1" si="4"/>
        <v>112</v>
      </c>
      <c r="M10" t="str">
        <f t="shared" ca="1" si="5"/>
        <v>"SP500": [100, 99, 102, 103, 105, 107, 112]</v>
      </c>
      <c r="N10" s="3" t="str">
        <f t="shared" ca="1" si="6"/>
        <v>d5: {"SP500": [100, 99, 102, 103, 105, 107, 112], "Company": [100, 116, 123, 130, 146, 151, 179]},</v>
      </c>
      <c r="P10" s="6">
        <f t="shared" ca="1" si="7"/>
        <v>0.12</v>
      </c>
      <c r="Q10" s="1">
        <f t="shared" ca="1" si="9"/>
        <v>1.999999999999999E-2</v>
      </c>
      <c r="S10" s="2">
        <f t="shared" ca="1" si="8"/>
        <v>67</v>
      </c>
    </row>
    <row r="11" spans="1:19" x14ac:dyDescent="0.2">
      <c r="A11" t="str">
        <f t="shared" si="0"/>
        <v>d5</v>
      </c>
      <c r="B11" t="str">
        <f t="shared" si="1"/>
        <v>"Company"</v>
      </c>
      <c r="C11" s="2">
        <v>100</v>
      </c>
      <c r="D11">
        <f t="shared" si="2"/>
        <v>20</v>
      </c>
      <c r="E11" s="1">
        <v>0.6</v>
      </c>
      <c r="F11" s="3">
        <f>100</f>
        <v>100</v>
      </c>
      <c r="G11" s="3">
        <f t="shared" ca="1" si="3"/>
        <v>116</v>
      </c>
      <c r="H11" s="3">
        <f t="shared" ca="1" si="3"/>
        <v>123</v>
      </c>
      <c r="I11" s="3">
        <f t="shared" ca="1" si="3"/>
        <v>130</v>
      </c>
      <c r="J11" s="3">
        <f t="shared" ca="1" si="3"/>
        <v>146</v>
      </c>
      <c r="K11" s="3">
        <f t="shared" ca="1" si="3"/>
        <v>151</v>
      </c>
      <c r="L11" s="18">
        <f t="shared" ca="1" si="4"/>
        <v>179</v>
      </c>
      <c r="M11" t="str">
        <f t="shared" ca="1" si="5"/>
        <v>"Company": [100, 116, 123, 130, 146, 151, 179]</v>
      </c>
      <c r="N11" s="3" t="s">
        <v>70</v>
      </c>
      <c r="P11" s="6">
        <f t="shared" ca="1" si="7"/>
        <v>0.79</v>
      </c>
      <c r="Q11" s="1">
        <f t="shared" ca="1" si="9"/>
        <v>0.19000000000000006</v>
      </c>
      <c r="S11" s="2" t="str">
        <f t="shared" si="8"/>
        <v/>
      </c>
    </row>
    <row r="12" spans="1:19" hidden="1" x14ac:dyDescent="0.2">
      <c r="A12" s="3" t="str">
        <f t="shared" ref="A12:A21" si="10">"d"&amp; FLOOR(ROW(D12)/2, 1)</f>
        <v>d6</v>
      </c>
      <c r="B12" s="15" t="str">
        <f t="shared" ref="B12:B21" si="11">CHOOSE(MOD(ROW(D12),2)+1, """SP500""", """Company""")</f>
        <v>"SP500"</v>
      </c>
      <c r="C12" s="2">
        <v>100</v>
      </c>
      <c r="D12" s="15">
        <f t="shared" ref="D12:D21" si="12">CHOOSE(MOD(ROW(F12),2)+1, 5, 20)</f>
        <v>5</v>
      </c>
      <c r="E12" s="1">
        <v>0.1</v>
      </c>
      <c r="F12" s="3">
        <f>100</f>
        <v>100</v>
      </c>
      <c r="G12" s="3">
        <f t="shared" ca="1" si="3"/>
        <v>104</v>
      </c>
      <c r="H12" s="3">
        <f t="shared" ca="1" si="3"/>
        <v>104</v>
      </c>
      <c r="I12" s="3">
        <f t="shared" ca="1" si="3"/>
        <v>105</v>
      </c>
      <c r="J12" s="3">
        <f t="shared" ca="1" si="3"/>
        <v>108</v>
      </c>
      <c r="K12" s="3">
        <f t="shared" ca="1" si="3"/>
        <v>109</v>
      </c>
      <c r="L12" s="18">
        <f t="shared" ca="1" si="4"/>
        <v>108</v>
      </c>
      <c r="M12" s="15" t="str">
        <f t="shared" ref="M12:M21" ca="1" si="13">B12&amp;": [" &amp; F12 &amp; ", " &amp; G12 &amp;", " &amp; H12 &amp;", " &amp; I12 &amp; ", "&amp; J12 &amp; ", " &amp; K12 &amp; ", "&amp; L12 &amp; "]"</f>
        <v>"SP500": [100, 104, 104, 105, 108, 109, 108]</v>
      </c>
      <c r="N12" s="3" t="str">
        <f t="shared" ca="1" si="6"/>
        <v>d6: {"SP500": [100, 104, 104, 105, 108, 109, 108], "Company": [100, 111, 105, 97, 101, 113, 119]},</v>
      </c>
      <c r="P12" s="6">
        <f t="shared" ca="1" si="7"/>
        <v>0.08</v>
      </c>
      <c r="Q12" s="1">
        <f t="shared" ca="1" si="9"/>
        <v>-2.0000000000000004E-2</v>
      </c>
      <c r="S12" s="2">
        <f t="shared" ca="1" si="8"/>
        <v>11</v>
      </c>
    </row>
    <row r="13" spans="1:19" x14ac:dyDescent="0.2">
      <c r="A13" s="3" t="str">
        <f t="shared" si="10"/>
        <v>d6</v>
      </c>
      <c r="B13" s="15" t="str">
        <f t="shared" si="11"/>
        <v>"Company"</v>
      </c>
      <c r="C13" s="2">
        <v>100</v>
      </c>
      <c r="D13" s="15">
        <f t="shared" si="12"/>
        <v>20</v>
      </c>
      <c r="E13" s="1">
        <v>0.1</v>
      </c>
      <c r="F13" s="3">
        <f>100</f>
        <v>100</v>
      </c>
      <c r="G13" s="3">
        <f t="shared" ca="1" si="3"/>
        <v>111</v>
      </c>
      <c r="H13" s="3">
        <f t="shared" ca="1" si="3"/>
        <v>105</v>
      </c>
      <c r="I13" s="3">
        <f t="shared" ca="1" si="3"/>
        <v>97</v>
      </c>
      <c r="J13" s="3">
        <f t="shared" ca="1" si="3"/>
        <v>101</v>
      </c>
      <c r="K13" s="3">
        <f t="shared" ca="1" si="3"/>
        <v>113</v>
      </c>
      <c r="L13" s="18">
        <f t="shared" ca="1" si="4"/>
        <v>119</v>
      </c>
      <c r="M13" s="15" t="str">
        <f t="shared" ca="1" si="13"/>
        <v>"Company": [100, 111, 105, 97, 101, 113, 119]</v>
      </c>
      <c r="N13" s="3" t="s">
        <v>71</v>
      </c>
      <c r="P13" s="6">
        <f t="shared" ca="1" si="7"/>
        <v>0.19</v>
      </c>
      <c r="Q13" s="1">
        <f t="shared" ca="1" si="9"/>
        <v>0.09</v>
      </c>
      <c r="S13" s="2" t="str">
        <f t="shared" si="8"/>
        <v/>
      </c>
    </row>
    <row r="14" spans="1:19" hidden="1" x14ac:dyDescent="0.2">
      <c r="A14" s="3" t="str">
        <f t="shared" si="10"/>
        <v>d7</v>
      </c>
      <c r="B14" s="15" t="str">
        <f t="shared" si="11"/>
        <v>"SP500"</v>
      </c>
      <c r="C14" s="2">
        <v>100</v>
      </c>
      <c r="D14" s="15">
        <f t="shared" si="12"/>
        <v>5</v>
      </c>
      <c r="E14" s="1">
        <v>0.1</v>
      </c>
      <c r="F14" s="3">
        <f>100</f>
        <v>100</v>
      </c>
      <c r="G14" s="3">
        <f t="shared" ca="1" si="3"/>
        <v>100</v>
      </c>
      <c r="H14" s="3">
        <f t="shared" ca="1" si="3"/>
        <v>101</v>
      </c>
      <c r="I14" s="3">
        <f t="shared" ca="1" si="3"/>
        <v>105</v>
      </c>
      <c r="J14" s="3">
        <f t="shared" ca="1" si="3"/>
        <v>106</v>
      </c>
      <c r="K14" s="3">
        <f t="shared" ca="1" si="3"/>
        <v>108</v>
      </c>
      <c r="L14" s="18">
        <f t="shared" ca="1" si="4"/>
        <v>112</v>
      </c>
      <c r="M14" s="15" t="str">
        <f t="shared" ca="1" si="13"/>
        <v>"SP500": [100, 100, 101, 105, 106, 108, 112]</v>
      </c>
      <c r="N14" s="3" t="str">
        <f t="shared" ca="1" si="6"/>
        <v>d7: {"SP500": [100, 100, 101, 105, 106, 108, 112], "Company": [100, 105, 112, 109, 124, 125, 146]},</v>
      </c>
      <c r="P14" s="6">
        <f t="shared" ca="1" si="7"/>
        <v>0.12</v>
      </c>
      <c r="Q14" s="1">
        <f t="shared" ca="1" si="9"/>
        <v>1.999999999999999E-2</v>
      </c>
      <c r="S14" s="2">
        <f t="shared" ca="1" si="8"/>
        <v>34</v>
      </c>
    </row>
    <row r="15" spans="1:19" x14ac:dyDescent="0.2">
      <c r="A15" s="3" t="str">
        <f t="shared" si="10"/>
        <v>d7</v>
      </c>
      <c r="B15" s="15" t="str">
        <f t="shared" si="11"/>
        <v>"Company"</v>
      </c>
      <c r="C15" s="2">
        <v>100</v>
      </c>
      <c r="D15" s="15">
        <f t="shared" si="12"/>
        <v>20</v>
      </c>
      <c r="E15" s="1">
        <v>0.3</v>
      </c>
      <c r="F15" s="3">
        <f>100</f>
        <v>100</v>
      </c>
      <c r="G15" s="3">
        <f t="shared" ca="1" si="3"/>
        <v>105</v>
      </c>
      <c r="H15" s="3">
        <f t="shared" ca="1" si="3"/>
        <v>112</v>
      </c>
      <c r="I15" s="3">
        <f t="shared" ca="1" si="3"/>
        <v>109</v>
      </c>
      <c r="J15" s="3">
        <f t="shared" ca="1" si="3"/>
        <v>124</v>
      </c>
      <c r="K15" s="3">
        <f t="shared" ca="1" si="3"/>
        <v>125</v>
      </c>
      <c r="L15" s="18">
        <f t="shared" ca="1" si="4"/>
        <v>146</v>
      </c>
      <c r="M15" s="15" t="str">
        <f t="shared" ca="1" si="13"/>
        <v>"Company": [100, 105, 112, 109, 124, 125, 146]</v>
      </c>
      <c r="N15" s="3" t="s">
        <v>72</v>
      </c>
      <c r="P15" s="6">
        <f t="shared" ca="1" si="7"/>
        <v>0.46</v>
      </c>
      <c r="Q15" s="1">
        <f t="shared" ca="1" si="9"/>
        <v>0.16000000000000003</v>
      </c>
      <c r="S15" s="2" t="str">
        <f t="shared" si="8"/>
        <v/>
      </c>
    </row>
    <row r="16" spans="1:19" hidden="1" x14ac:dyDescent="0.2">
      <c r="A16" s="3" t="str">
        <f t="shared" si="10"/>
        <v>d8</v>
      </c>
      <c r="B16" s="15" t="str">
        <f t="shared" si="11"/>
        <v>"SP500"</v>
      </c>
      <c r="C16" s="2">
        <v>100</v>
      </c>
      <c r="D16" s="15">
        <f t="shared" si="12"/>
        <v>5</v>
      </c>
      <c r="E16" s="1">
        <v>0.1</v>
      </c>
      <c r="F16" s="3">
        <f>100</f>
        <v>100</v>
      </c>
      <c r="G16" s="3">
        <f t="shared" ca="1" si="3"/>
        <v>102</v>
      </c>
      <c r="H16" s="3">
        <f t="shared" ca="1" si="3"/>
        <v>102</v>
      </c>
      <c r="I16" s="3">
        <f t="shared" ca="1" si="3"/>
        <v>105</v>
      </c>
      <c r="J16" s="3">
        <f t="shared" ca="1" si="3"/>
        <v>105</v>
      </c>
      <c r="K16" s="3">
        <f t="shared" ca="1" si="3"/>
        <v>111</v>
      </c>
      <c r="L16" s="18">
        <f t="shared" ca="1" si="4"/>
        <v>112</v>
      </c>
      <c r="M16" s="15" t="str">
        <f t="shared" ca="1" si="13"/>
        <v>"SP500": [100, 102, 102, 105, 105, 111, 112]</v>
      </c>
      <c r="N16" s="3" t="str">
        <f t="shared" ca="1" si="6"/>
        <v>d8: {"SP500": [100, 102, 102, 105, 105, 111, 112], "Company": [100, 103, 100, 115, 114, 118, 146]},</v>
      </c>
      <c r="P16" s="6">
        <f t="shared" ca="1" si="7"/>
        <v>0.12</v>
      </c>
      <c r="Q16" s="1">
        <f t="shared" ca="1" si="9"/>
        <v>1.999999999999999E-2</v>
      </c>
      <c r="S16" s="2">
        <f t="shared" ca="1" si="8"/>
        <v>34</v>
      </c>
    </row>
    <row r="17" spans="1:19" x14ac:dyDescent="0.2">
      <c r="A17" s="3" t="str">
        <f t="shared" si="10"/>
        <v>d8</v>
      </c>
      <c r="B17" s="15" t="str">
        <f t="shared" si="11"/>
        <v>"Company"</v>
      </c>
      <c r="C17" s="2">
        <v>100</v>
      </c>
      <c r="D17" s="15">
        <f t="shared" si="12"/>
        <v>20</v>
      </c>
      <c r="E17" s="1">
        <v>0.3</v>
      </c>
      <c r="F17" s="3">
        <f>100</f>
        <v>100</v>
      </c>
      <c r="G17" s="3">
        <f t="shared" ca="1" si="3"/>
        <v>103</v>
      </c>
      <c r="H17" s="3">
        <f t="shared" ca="1" si="3"/>
        <v>100</v>
      </c>
      <c r="I17" s="3">
        <f t="shared" ca="1" si="3"/>
        <v>115</v>
      </c>
      <c r="J17" s="3">
        <f t="shared" ca="1" si="3"/>
        <v>114</v>
      </c>
      <c r="K17" s="3">
        <f t="shared" ca="1" si="3"/>
        <v>118</v>
      </c>
      <c r="L17" s="18">
        <f t="shared" ca="1" si="4"/>
        <v>146</v>
      </c>
      <c r="M17" s="15" t="str">
        <f t="shared" ca="1" si="13"/>
        <v>"Company": [100, 103, 100, 115, 114, 118, 146]</v>
      </c>
      <c r="N17" s="3" t="s">
        <v>73</v>
      </c>
      <c r="P17" s="6">
        <f t="shared" ca="1" si="7"/>
        <v>0.46</v>
      </c>
      <c r="Q17" s="1">
        <f t="shared" ca="1" si="9"/>
        <v>0.16000000000000003</v>
      </c>
      <c r="S17" s="2" t="str">
        <f t="shared" si="8"/>
        <v/>
      </c>
    </row>
    <row r="18" spans="1:19" hidden="1" x14ac:dyDescent="0.2">
      <c r="A18" s="3" t="str">
        <f t="shared" si="10"/>
        <v>d9</v>
      </c>
      <c r="B18" s="15" t="str">
        <f t="shared" si="11"/>
        <v>"SP500"</v>
      </c>
      <c r="C18" s="2">
        <v>100</v>
      </c>
      <c r="D18" s="15">
        <f t="shared" si="12"/>
        <v>5</v>
      </c>
      <c r="E18" s="1">
        <v>0.1</v>
      </c>
      <c r="F18" s="3">
        <f>100</f>
        <v>100</v>
      </c>
      <c r="G18" s="3">
        <f t="shared" ref="G18:L29" ca="1" si="14">ROUND(((RIGHT(G$1,1)-1) * ($E18/6) * $C18 + $C18) + (RAND()-0.5)*$D18,0)</f>
        <v>100</v>
      </c>
      <c r="H18" s="3">
        <f t="shared" ca="1" si="14"/>
        <v>104</v>
      </c>
      <c r="I18" s="3">
        <f t="shared" ca="1" si="14"/>
        <v>103</v>
      </c>
      <c r="J18" s="3">
        <f t="shared" ca="1" si="14"/>
        <v>109</v>
      </c>
      <c r="K18" s="3">
        <f t="shared" ca="1" si="14"/>
        <v>106</v>
      </c>
      <c r="L18" s="18">
        <f t="shared" ca="1" si="4"/>
        <v>110</v>
      </c>
      <c r="M18" s="15" t="str">
        <f t="shared" ca="1" si="13"/>
        <v>"SP500": [100, 100, 104, 103, 109, 106, 110]</v>
      </c>
      <c r="N18" s="3" t="str">
        <f t="shared" ca="1" si="6"/>
        <v>d9: {"SP500": [100, 100, 104, 103, 109, 106, 110], "Company": [100, 105, 112, 124, 140, 156, 176]},</v>
      </c>
      <c r="P18" s="6">
        <f t="shared" ca="1" si="7"/>
        <v>0.1</v>
      </c>
      <c r="Q18" s="1">
        <f t="shared" ca="1" si="9"/>
        <v>0</v>
      </c>
      <c r="S18" s="2">
        <f t="shared" ca="1" si="8"/>
        <v>66</v>
      </c>
    </row>
    <row r="19" spans="1:19" x14ac:dyDescent="0.2">
      <c r="A19" s="3" t="str">
        <f t="shared" si="10"/>
        <v>d9</v>
      </c>
      <c r="B19" s="15" t="str">
        <f t="shared" si="11"/>
        <v>"Company"</v>
      </c>
      <c r="C19" s="2">
        <v>100</v>
      </c>
      <c r="D19" s="15">
        <f t="shared" si="12"/>
        <v>20</v>
      </c>
      <c r="E19" s="1">
        <v>0.6</v>
      </c>
      <c r="F19" s="3">
        <f>100</f>
        <v>100</v>
      </c>
      <c r="G19" s="3">
        <f t="shared" ca="1" si="14"/>
        <v>105</v>
      </c>
      <c r="H19" s="3">
        <f t="shared" ca="1" si="14"/>
        <v>112</v>
      </c>
      <c r="I19" s="3">
        <f t="shared" ca="1" si="14"/>
        <v>124</v>
      </c>
      <c r="J19" s="3">
        <f t="shared" ca="1" si="14"/>
        <v>140</v>
      </c>
      <c r="K19" s="3">
        <f t="shared" ca="1" si="14"/>
        <v>156</v>
      </c>
      <c r="L19" s="18">
        <f t="shared" ca="1" si="4"/>
        <v>176</v>
      </c>
      <c r="M19" s="15" t="str">
        <f t="shared" ca="1" si="13"/>
        <v>"Company": [100, 105, 112, 124, 140, 156, 176]</v>
      </c>
      <c r="N19" s="3" t="s">
        <v>74</v>
      </c>
      <c r="P19" s="6">
        <f t="shared" ca="1" si="7"/>
        <v>0.76</v>
      </c>
      <c r="Q19" s="1">
        <f t="shared" ca="1" si="9"/>
        <v>0.16000000000000003</v>
      </c>
      <c r="S19" s="2" t="str">
        <f t="shared" si="8"/>
        <v/>
      </c>
    </row>
    <row r="20" spans="1:19" hidden="1" x14ac:dyDescent="0.2">
      <c r="A20" s="3" t="str">
        <f t="shared" si="10"/>
        <v>d10</v>
      </c>
      <c r="B20" s="15" t="str">
        <f t="shared" si="11"/>
        <v>"SP500"</v>
      </c>
      <c r="C20" s="2">
        <v>100</v>
      </c>
      <c r="D20" s="15">
        <f t="shared" si="12"/>
        <v>5</v>
      </c>
      <c r="E20" s="1">
        <v>0.1</v>
      </c>
      <c r="F20" s="3">
        <f>100</f>
        <v>100</v>
      </c>
      <c r="G20" s="3">
        <f t="shared" ca="1" si="14"/>
        <v>99</v>
      </c>
      <c r="H20" s="3">
        <f t="shared" ca="1" si="14"/>
        <v>104</v>
      </c>
      <c r="I20" s="3">
        <f t="shared" ca="1" si="14"/>
        <v>105</v>
      </c>
      <c r="J20" s="3">
        <f t="shared" ca="1" si="14"/>
        <v>108</v>
      </c>
      <c r="K20" s="3">
        <f t="shared" ca="1" si="14"/>
        <v>108</v>
      </c>
      <c r="L20" s="18">
        <f t="shared" ca="1" si="4"/>
        <v>111</v>
      </c>
      <c r="M20" s="15" t="str">
        <f t="shared" ca="1" si="13"/>
        <v>"SP500": [100, 99, 104, 105, 108, 108, 111]</v>
      </c>
      <c r="N20" s="3" t="str">
        <f t="shared" ca="1" si="6"/>
        <v>d10: {"SP500": [100, 99, 104, 105, 108, 108, 111], "Company": [100, 116, 128, 137, 140, 149, 178]},</v>
      </c>
      <c r="P20" s="6">
        <f t="shared" ca="1" si="7"/>
        <v>0.11</v>
      </c>
      <c r="Q20" s="1">
        <f t="shared" ca="1" si="9"/>
        <v>9.999999999999995E-3</v>
      </c>
      <c r="S20" s="2">
        <f t="shared" ca="1" si="8"/>
        <v>67</v>
      </c>
    </row>
    <row r="21" spans="1:19" x14ac:dyDescent="0.2">
      <c r="A21" s="3" t="str">
        <f t="shared" ref="A21:A25" si="15">"d"&amp; FLOOR(ROW(D21)/2, 1)</f>
        <v>d10</v>
      </c>
      <c r="B21" s="15" t="str">
        <f t="shared" ref="B21:B25" si="16">CHOOSE(MOD(ROW(D21),2)+1, """SP500""", """Company""")</f>
        <v>"Company"</v>
      </c>
      <c r="C21" s="2">
        <v>100</v>
      </c>
      <c r="D21" s="15">
        <f t="shared" ref="D21:D25" si="17">CHOOSE(MOD(ROW(F21),2)+1, 5, 20)</f>
        <v>20</v>
      </c>
      <c r="E21" s="1">
        <v>0.6</v>
      </c>
      <c r="F21" s="3">
        <f>100</f>
        <v>100</v>
      </c>
      <c r="G21" s="3">
        <f t="shared" ca="1" si="14"/>
        <v>116</v>
      </c>
      <c r="H21" s="3">
        <f t="shared" ca="1" si="14"/>
        <v>128</v>
      </c>
      <c r="I21" s="3">
        <f t="shared" ca="1" si="14"/>
        <v>137</v>
      </c>
      <c r="J21" s="3">
        <f t="shared" ca="1" si="14"/>
        <v>140</v>
      </c>
      <c r="K21" s="3">
        <f t="shared" ca="1" si="14"/>
        <v>149</v>
      </c>
      <c r="L21" s="18">
        <f t="shared" ca="1" si="4"/>
        <v>178</v>
      </c>
      <c r="M21" s="15" t="str">
        <f t="shared" ref="M21:M25" ca="1" si="18">B21&amp;": [" &amp; F21 &amp; ", " &amp; G21 &amp;", " &amp; H21 &amp;", " &amp; I21 &amp; ", "&amp; J21 &amp; ", " &amp; K21 &amp; ", "&amp; L21 &amp; "]"</f>
        <v>"Company": [100, 116, 128, 137, 140, 149, 178]</v>
      </c>
      <c r="N21" s="3" t="s">
        <v>75</v>
      </c>
      <c r="P21" s="6">
        <f t="shared" ca="1" si="7"/>
        <v>0.78</v>
      </c>
      <c r="Q21" s="1">
        <f t="shared" ca="1" si="9"/>
        <v>0.18000000000000005</v>
      </c>
      <c r="S21" s="2" t="str">
        <f t="shared" si="8"/>
        <v/>
      </c>
    </row>
    <row r="22" spans="1:19" hidden="1" x14ac:dyDescent="0.2">
      <c r="A22" s="3" t="str">
        <f t="shared" si="15"/>
        <v>d11</v>
      </c>
      <c r="B22" s="15" t="str">
        <f t="shared" si="16"/>
        <v>"SP500"</v>
      </c>
      <c r="C22" s="2">
        <v>100</v>
      </c>
      <c r="D22" s="15">
        <f t="shared" si="17"/>
        <v>5</v>
      </c>
      <c r="E22" s="1">
        <v>0.1</v>
      </c>
      <c r="F22" s="3">
        <f>100</f>
        <v>100</v>
      </c>
      <c r="G22" s="3">
        <f t="shared" ca="1" si="14"/>
        <v>100</v>
      </c>
      <c r="H22" s="3">
        <f t="shared" ca="1" si="14"/>
        <v>101</v>
      </c>
      <c r="I22" s="3">
        <f t="shared" ca="1" si="14"/>
        <v>103</v>
      </c>
      <c r="J22" s="3">
        <f t="shared" ca="1" si="14"/>
        <v>109</v>
      </c>
      <c r="K22" s="3">
        <f t="shared" ca="1" si="14"/>
        <v>109</v>
      </c>
      <c r="L22" s="18">
        <f t="shared" ca="1" si="4"/>
        <v>110</v>
      </c>
      <c r="M22" s="15" t="str">
        <f t="shared" ca="1" si="18"/>
        <v>"SP500": [100, 100, 101, 103, 109, 109, 110]</v>
      </c>
      <c r="N22" s="3" t="str">
        <f t="shared" ref="N21:N25" ca="1" si="19">IF( MOD(ROW(A22),2) = 1, " ", A22&amp;": {"&amp;M22&amp;", "&amp;M23&amp;"},")</f>
        <v>d11: {"SP500": [100, 100, 101, 103, 109, 109, 110], "Company": [100, 103, 105, 114, 128, 131, 143]},</v>
      </c>
      <c r="P22" s="6">
        <f t="shared" ca="1" si="7"/>
        <v>0.1</v>
      </c>
      <c r="Q22" s="1">
        <f t="shared" ca="1" si="9"/>
        <v>0</v>
      </c>
      <c r="S22" s="2">
        <f t="shared" ca="1" si="8"/>
        <v>33</v>
      </c>
    </row>
    <row r="23" spans="1:19" x14ac:dyDescent="0.2">
      <c r="A23" s="3" t="str">
        <f t="shared" si="15"/>
        <v>d11</v>
      </c>
      <c r="B23" s="15" t="str">
        <f t="shared" si="16"/>
        <v>"Company"</v>
      </c>
      <c r="C23" s="2">
        <v>100</v>
      </c>
      <c r="D23" s="15">
        <f t="shared" si="17"/>
        <v>20</v>
      </c>
      <c r="E23" s="1">
        <v>0.3</v>
      </c>
      <c r="F23" s="3">
        <f>100</f>
        <v>100</v>
      </c>
      <c r="G23" s="3">
        <f t="shared" ca="1" si="14"/>
        <v>103</v>
      </c>
      <c r="H23" s="3">
        <f t="shared" ca="1" si="14"/>
        <v>105</v>
      </c>
      <c r="I23" s="3">
        <f t="shared" ca="1" si="14"/>
        <v>114</v>
      </c>
      <c r="J23" s="3">
        <f t="shared" ca="1" si="14"/>
        <v>128</v>
      </c>
      <c r="K23" s="3">
        <f t="shared" ca="1" si="14"/>
        <v>131</v>
      </c>
      <c r="L23" s="18">
        <f t="shared" ca="1" si="4"/>
        <v>143</v>
      </c>
      <c r="M23" s="15" t="str">
        <f t="shared" ca="1" si="18"/>
        <v>"Company": [100, 103, 105, 114, 128, 131, 143]</v>
      </c>
      <c r="N23" s="3" t="s">
        <v>76</v>
      </c>
      <c r="P23" s="6">
        <f t="shared" ca="1" si="7"/>
        <v>0.43</v>
      </c>
      <c r="Q23" s="1">
        <f t="shared" ca="1" si="9"/>
        <v>0.13</v>
      </c>
      <c r="S23" s="2" t="str">
        <f t="shared" si="8"/>
        <v/>
      </c>
    </row>
    <row r="24" spans="1:19" hidden="1" x14ac:dyDescent="0.2">
      <c r="A24" s="3" t="str">
        <f t="shared" si="15"/>
        <v>d12</v>
      </c>
      <c r="B24" s="15" t="str">
        <f t="shared" si="16"/>
        <v>"SP500"</v>
      </c>
      <c r="C24" s="2">
        <v>100</v>
      </c>
      <c r="D24" s="15">
        <f t="shared" si="17"/>
        <v>5</v>
      </c>
      <c r="E24" s="1">
        <v>0.1</v>
      </c>
      <c r="F24" s="3">
        <f>100</f>
        <v>100</v>
      </c>
      <c r="G24" s="3">
        <f t="shared" ca="1" si="14"/>
        <v>99</v>
      </c>
      <c r="H24" s="3">
        <f t="shared" ca="1" si="14"/>
        <v>105</v>
      </c>
      <c r="I24" s="3">
        <f t="shared" ca="1" si="14"/>
        <v>105</v>
      </c>
      <c r="J24" s="3">
        <f t="shared" ca="1" si="14"/>
        <v>107</v>
      </c>
      <c r="K24" s="3">
        <f t="shared" ca="1" si="14"/>
        <v>110</v>
      </c>
      <c r="L24" s="18">
        <f t="shared" ca="1" si="4"/>
        <v>111</v>
      </c>
      <c r="M24" s="15" t="str">
        <f t="shared" ca="1" si="18"/>
        <v>"SP500": [100, 99, 105, 105, 107, 110, 111]</v>
      </c>
      <c r="N24" s="3" t="str">
        <f t="shared" ca="1" si="19"/>
        <v>d12: {"SP500": [100, 99, 105, 105, 107, 110, 111], "Company": [100, 112, 115, 115, 126, 133, 144]},</v>
      </c>
      <c r="P24" s="6">
        <f t="shared" ca="1" si="7"/>
        <v>0.11</v>
      </c>
      <c r="Q24" s="1">
        <f t="shared" ca="1" si="9"/>
        <v>9.999999999999995E-3</v>
      </c>
      <c r="S24" s="2">
        <f t="shared" ca="1" si="8"/>
        <v>33</v>
      </c>
    </row>
    <row r="25" spans="1:19" x14ac:dyDescent="0.2">
      <c r="A25" s="3" t="str">
        <f t="shared" si="15"/>
        <v>d12</v>
      </c>
      <c r="B25" s="15" t="str">
        <f t="shared" si="16"/>
        <v>"Company"</v>
      </c>
      <c r="C25" s="2">
        <v>100</v>
      </c>
      <c r="D25" s="15">
        <f t="shared" si="17"/>
        <v>20</v>
      </c>
      <c r="E25" s="1">
        <v>0.3</v>
      </c>
      <c r="F25" s="3">
        <f>100</f>
        <v>100</v>
      </c>
      <c r="G25" s="3">
        <f t="shared" ca="1" si="14"/>
        <v>112</v>
      </c>
      <c r="H25" s="3">
        <f t="shared" ca="1" si="14"/>
        <v>115</v>
      </c>
      <c r="I25" s="3">
        <f t="shared" ca="1" si="14"/>
        <v>115</v>
      </c>
      <c r="J25" s="3">
        <f t="shared" ca="1" si="14"/>
        <v>126</v>
      </c>
      <c r="K25" s="3">
        <f t="shared" ca="1" si="14"/>
        <v>133</v>
      </c>
      <c r="L25" s="18">
        <f t="shared" ca="1" si="4"/>
        <v>144</v>
      </c>
      <c r="M25" s="15" t="str">
        <f t="shared" ca="1" si="18"/>
        <v>"Company": [100, 112, 115, 115, 126, 133, 144]</v>
      </c>
      <c r="N25" s="3" t="s">
        <v>79</v>
      </c>
      <c r="P25" s="6">
        <f t="shared" ca="1" si="7"/>
        <v>0.44</v>
      </c>
      <c r="Q25" s="1">
        <f t="shared" ca="1" si="9"/>
        <v>0.14000000000000001</v>
      </c>
      <c r="S25" s="2" t="str">
        <f t="shared" si="8"/>
        <v/>
      </c>
    </row>
    <row r="26" spans="1:19" x14ac:dyDescent="0.2">
      <c r="A26" s="3"/>
      <c r="B26" s="15"/>
      <c r="C26" s="2"/>
      <c r="D26" s="15"/>
      <c r="E26" s="1"/>
      <c r="F26" s="3"/>
      <c r="G26" s="3"/>
      <c r="H26" s="3"/>
      <c r="I26" s="3"/>
      <c r="J26" s="3"/>
      <c r="K26" s="3"/>
      <c r="L26" s="3"/>
      <c r="M26" s="15"/>
      <c r="N26" s="3"/>
    </row>
    <row r="27" spans="1:19" x14ac:dyDescent="0.2">
      <c r="A27" s="3"/>
      <c r="B27" s="15"/>
      <c r="C27" s="2"/>
      <c r="D27" s="15"/>
      <c r="E27" s="1"/>
      <c r="F27" s="3"/>
      <c r="G27" s="3"/>
      <c r="H27" s="3"/>
      <c r="I27" s="3"/>
      <c r="J27" s="3"/>
      <c r="K27" s="3"/>
      <c r="L27" s="3"/>
      <c r="M27" s="15"/>
      <c r="N27" s="3"/>
    </row>
    <row r="28" spans="1:19" x14ac:dyDescent="0.2">
      <c r="A28" s="3"/>
      <c r="B28" s="15"/>
      <c r="C28" s="2"/>
      <c r="D28" s="15"/>
      <c r="E28" s="1"/>
      <c r="F28" s="3"/>
      <c r="G28" s="3"/>
      <c r="H28" s="3"/>
      <c r="I28" s="3"/>
      <c r="J28" s="3"/>
      <c r="K28" s="3"/>
      <c r="L28" s="3"/>
      <c r="M28" s="15"/>
      <c r="N28" s="3"/>
    </row>
    <row r="29" spans="1:19" x14ac:dyDescent="0.2">
      <c r="A29" s="3"/>
      <c r="B29" s="15"/>
      <c r="C29" s="2"/>
      <c r="D29" s="15"/>
      <c r="E29" s="1"/>
      <c r="F29" s="3"/>
      <c r="G29" s="3"/>
      <c r="H29" s="3"/>
      <c r="I29" s="3"/>
      <c r="J29" s="3"/>
      <c r="K29" s="3"/>
      <c r="L29" s="3"/>
      <c r="M29" s="15"/>
      <c r="N29" s="3"/>
      <c r="O29" s="10"/>
      <c r="Q29" s="7"/>
      <c r="R29" s="7"/>
      <c r="S29" s="7"/>
    </row>
    <row r="30" spans="1:19" x14ac:dyDescent="0.2">
      <c r="O30" s="11">
        <v>117</v>
      </c>
      <c r="Q30" s="7" t="s">
        <v>19</v>
      </c>
      <c r="R30" s="7"/>
      <c r="S30" s="7" t="str">
        <f>Q30&amp;": [" &amp; J34 &amp; ", " &amp; K34 &amp;", " &amp; L34 &amp;", " &amp; M34 &amp; ", "&amp; N34 &amp; ", " &amp; O30 &amp; "],"</f>
        <v>d2: [107, 103, 112, 111, 107, 117],</v>
      </c>
    </row>
    <row r="31" spans="1:19" x14ac:dyDescent="0.2">
      <c r="J31">
        <v>1</v>
      </c>
      <c r="K31">
        <v>2</v>
      </c>
      <c r="L31">
        <v>3</v>
      </c>
      <c r="M31">
        <v>4</v>
      </c>
      <c r="N31">
        <v>5</v>
      </c>
      <c r="O31" s="10">
        <v>110</v>
      </c>
      <c r="Q31" s="7" t="s">
        <v>20</v>
      </c>
      <c r="R31" s="7"/>
      <c r="S31" s="7" t="str">
        <f>Q31&amp;": [" &amp; J35 &amp; ", " &amp; K35 &amp;", " &amp; L35 &amp;", " &amp; M35 &amp; ", "&amp; N35 &amp; ", " &amp; O31 &amp; "],"</f>
        <v>d3: [103, 101, 106, 109, 109, 110],</v>
      </c>
    </row>
    <row r="32" spans="1:19" x14ac:dyDescent="0.2">
      <c r="E32" t="s">
        <v>27</v>
      </c>
      <c r="F32" t="s">
        <v>28</v>
      </c>
      <c r="G32" t="s">
        <v>33</v>
      </c>
      <c r="H32" t="s">
        <v>31</v>
      </c>
      <c r="I32" t="s">
        <v>32</v>
      </c>
      <c r="J32">
        <f>J31/6</f>
        <v>0.16666666666666666</v>
      </c>
      <c r="K32">
        <f t="shared" ref="K28:O32" si="20">K31/6</f>
        <v>0.33333333333333331</v>
      </c>
      <c r="L32">
        <f t="shared" si="20"/>
        <v>0.5</v>
      </c>
      <c r="M32">
        <f t="shared" si="20"/>
        <v>0.66666666666666663</v>
      </c>
      <c r="N32">
        <f t="shared" si="20"/>
        <v>0.83333333333333337</v>
      </c>
      <c r="O32" s="11">
        <v>140</v>
      </c>
      <c r="Q32" s="7" t="s">
        <v>21</v>
      </c>
      <c r="R32" s="7"/>
      <c r="S32" s="7" t="str">
        <f>Q32&amp;": [" &amp; J36 &amp; ", " &amp; K36 &amp;", " &amp; L36 &amp;", " &amp; M36 &amp; ", "&amp; N36 &amp; ", " &amp; O32 &amp; "],"</f>
        <v>d4: [103, 103, 117, 126, 134, 140],</v>
      </c>
    </row>
    <row r="33" spans="4:19" x14ac:dyDescent="0.2">
      <c r="D33">
        <v>1</v>
      </c>
      <c r="G33" s="1">
        <v>0.15</v>
      </c>
      <c r="H33">
        <f>0.2*I33</f>
        <v>20</v>
      </c>
      <c r="I33" s="10">
        <v>100</v>
      </c>
      <c r="J33" s="10">
        <v>101</v>
      </c>
      <c r="K33" s="10">
        <v>103</v>
      </c>
      <c r="L33" s="10">
        <v>106</v>
      </c>
      <c r="M33" s="10">
        <v>105</v>
      </c>
      <c r="N33" s="10">
        <v>109</v>
      </c>
      <c r="O33" s="10">
        <v>108</v>
      </c>
      <c r="Q33" s="7" t="s">
        <v>22</v>
      </c>
      <c r="R33" s="7"/>
      <c r="S33" s="7" t="str">
        <f>Q33&amp;": [" &amp; J37 &amp; ", " &amp; K37 &amp;", " &amp; L37 &amp;", " &amp; M37 &amp; ", "&amp; N37 &amp; ", " &amp; O33 &amp; "],"</f>
        <v>d5: [102, 104, 103, 105, 108, 108],</v>
      </c>
    </row>
    <row r="34" spans="4:19" x14ac:dyDescent="0.2">
      <c r="D34">
        <v>2</v>
      </c>
      <c r="E34" t="s">
        <v>29</v>
      </c>
      <c r="G34" s="1">
        <v>0.3</v>
      </c>
      <c r="H34">
        <f t="shared" ref="H34:H42" si="21">0.2*I34</f>
        <v>20</v>
      </c>
      <c r="I34" s="11">
        <v>100</v>
      </c>
      <c r="J34" s="11">
        <v>107</v>
      </c>
      <c r="K34" s="11">
        <v>103</v>
      </c>
      <c r="L34" s="11">
        <v>112</v>
      </c>
      <c r="M34" s="11">
        <v>111</v>
      </c>
      <c r="N34" s="11">
        <v>107</v>
      </c>
      <c r="O34" s="11">
        <v>130</v>
      </c>
      <c r="Q34" s="7" t="s">
        <v>23</v>
      </c>
      <c r="R34" s="7"/>
      <c r="S34" s="7" t="str">
        <f>Q34&amp;": [" &amp; J38 &amp; ", " &amp; K38 &amp;", " &amp; L38 &amp;", " &amp; M38 &amp; ", "&amp; N38 &amp; ", " &amp; O34 &amp; "],"</f>
        <v>d6: [107, 112, 114, 120, 125, 130],</v>
      </c>
    </row>
    <row r="35" spans="4:19" x14ac:dyDescent="0.2">
      <c r="D35">
        <v>3</v>
      </c>
      <c r="F35" t="s">
        <v>29</v>
      </c>
      <c r="G35" s="1">
        <v>0.6</v>
      </c>
      <c r="H35">
        <f t="shared" si="21"/>
        <v>20</v>
      </c>
      <c r="I35" s="10">
        <v>100</v>
      </c>
      <c r="J35" s="10">
        <v>103</v>
      </c>
      <c r="K35" s="10">
        <v>101</v>
      </c>
      <c r="L35" s="10">
        <v>106</v>
      </c>
      <c r="M35" s="10">
        <v>109</v>
      </c>
      <c r="N35" s="10">
        <v>109</v>
      </c>
      <c r="O35" s="10">
        <v>111</v>
      </c>
      <c r="Q35" s="7" t="s">
        <v>24</v>
      </c>
      <c r="R35" s="7"/>
      <c r="S35" s="7" t="str">
        <f>Q35&amp;": [" &amp; J39 &amp; ", " &amp; K39 &amp;", " &amp; L39 &amp;", " &amp; M39 &amp; ", "&amp; N39 &amp; ", " &amp; O35 &amp; "],"</f>
        <v>d7: [103, 102, 103, 105, 110, 111],</v>
      </c>
    </row>
    <row r="36" spans="4:19" x14ac:dyDescent="0.2">
      <c r="D36">
        <v>4</v>
      </c>
      <c r="E36" t="s">
        <v>30</v>
      </c>
      <c r="G36" s="1">
        <v>0.6</v>
      </c>
      <c r="H36">
        <f t="shared" si="21"/>
        <v>20</v>
      </c>
      <c r="I36" s="11">
        <v>100</v>
      </c>
      <c r="J36" s="11">
        <v>103</v>
      </c>
      <c r="K36" s="11">
        <v>103</v>
      </c>
      <c r="L36" s="11">
        <v>117</v>
      </c>
      <c r="M36" s="11">
        <v>126</v>
      </c>
      <c r="N36" s="11">
        <v>134</v>
      </c>
      <c r="O36" s="11">
        <v>152</v>
      </c>
      <c r="Q36" s="7" t="s">
        <v>25</v>
      </c>
      <c r="R36" s="7"/>
      <c r="S36" s="7" t="str">
        <f>Q36&amp;": [" &amp; J40 &amp; ", " &amp; K40 &amp;", " &amp; L40 &amp;", " &amp; M40 &amp; ", "&amp; N40 &amp; ", " &amp; O36 &amp; "],"</f>
        <v>d8: [110, 120, 116, 125, 138, 152],</v>
      </c>
    </row>
    <row r="37" spans="4:19" x14ac:dyDescent="0.2">
      <c r="D37">
        <v>5</v>
      </c>
      <c r="F37" t="s">
        <v>30</v>
      </c>
      <c r="G37" s="1">
        <v>0.3</v>
      </c>
      <c r="H37">
        <f t="shared" si="21"/>
        <v>20</v>
      </c>
      <c r="I37" s="10">
        <v>100</v>
      </c>
      <c r="J37" s="10">
        <v>102</v>
      </c>
      <c r="K37" s="10">
        <v>104</v>
      </c>
      <c r="L37" s="10">
        <v>103</v>
      </c>
      <c r="M37" s="10">
        <v>105</v>
      </c>
      <c r="N37" s="10">
        <v>108</v>
      </c>
      <c r="O37" s="10">
        <v>111</v>
      </c>
      <c r="Q37" s="7" t="s">
        <v>26</v>
      </c>
      <c r="R37" s="7"/>
      <c r="S37" s="7" t="str">
        <f>Q37&amp;": [" &amp; J41 &amp; ", " &amp; K41 &amp;", " &amp; L41 &amp;", " &amp; M41 &amp; ", "&amp; N41 &amp; ", " &amp; O37 &amp; "],"</f>
        <v>d9: [100, 102, 105, 105, 107, 111],</v>
      </c>
    </row>
    <row r="38" spans="4:19" x14ac:dyDescent="0.2">
      <c r="D38">
        <v>6</v>
      </c>
      <c r="G38" s="1">
        <v>0.15</v>
      </c>
      <c r="H38">
        <f>0.2*I38</f>
        <v>20</v>
      </c>
      <c r="I38" s="11">
        <v>100</v>
      </c>
      <c r="J38" s="11">
        <v>107</v>
      </c>
      <c r="K38" s="11">
        <v>112</v>
      </c>
      <c r="L38" s="11">
        <v>114</v>
      </c>
      <c r="M38" s="11">
        <v>120</v>
      </c>
      <c r="N38" s="11">
        <v>125</v>
      </c>
      <c r="O38" s="11">
        <v>149</v>
      </c>
      <c r="Q38" s="7" t="s">
        <v>34</v>
      </c>
      <c r="R38" s="7"/>
      <c r="S38" s="7" t="str">
        <f>Q38&amp;": [" &amp; J42 &amp; ", " &amp; K42 &amp;", " &amp; L42 &amp;", " &amp; M42 &amp; ", "&amp; N42 &amp; ", " &amp; O38 &amp; "],"</f>
        <v>d10: [99, 122, 128, 129, 151, 149],</v>
      </c>
    </row>
    <row r="39" spans="4:19" x14ac:dyDescent="0.2">
      <c r="D39">
        <v>7</v>
      </c>
      <c r="E39" t="s">
        <v>29</v>
      </c>
      <c r="G39" s="1">
        <v>0.3</v>
      </c>
      <c r="H39">
        <f t="shared" si="21"/>
        <v>20</v>
      </c>
      <c r="I39" s="10">
        <v>100</v>
      </c>
      <c r="J39" s="10">
        <v>103</v>
      </c>
      <c r="K39" s="10">
        <v>102</v>
      </c>
      <c r="L39" s="10">
        <v>103</v>
      </c>
      <c r="M39" s="10">
        <v>105</v>
      </c>
      <c r="N39" s="10">
        <v>110</v>
      </c>
      <c r="O39" s="16"/>
      <c r="Q39" s="17"/>
      <c r="R39" s="17"/>
      <c r="S39" s="17"/>
    </row>
    <row r="40" spans="4:19" x14ac:dyDescent="0.2">
      <c r="D40">
        <v>8</v>
      </c>
      <c r="F40" t="s">
        <v>29</v>
      </c>
      <c r="G40" s="1">
        <v>0.6</v>
      </c>
      <c r="H40">
        <f t="shared" si="21"/>
        <v>20</v>
      </c>
      <c r="I40" s="11">
        <v>100</v>
      </c>
      <c r="J40" s="11">
        <v>110</v>
      </c>
      <c r="K40" s="11">
        <v>120</v>
      </c>
      <c r="L40" s="11">
        <v>116</v>
      </c>
      <c r="M40" s="11">
        <v>125</v>
      </c>
      <c r="N40" s="11">
        <v>138</v>
      </c>
      <c r="O40" s="16"/>
      <c r="Q40" s="17"/>
      <c r="R40" s="17"/>
      <c r="S40" s="17"/>
    </row>
    <row r="41" spans="4:19" x14ac:dyDescent="0.2">
      <c r="D41">
        <v>9</v>
      </c>
      <c r="E41" t="s">
        <v>30</v>
      </c>
      <c r="G41" s="1">
        <v>0.6</v>
      </c>
      <c r="H41">
        <f t="shared" si="21"/>
        <v>20</v>
      </c>
      <c r="I41" s="10">
        <v>100</v>
      </c>
      <c r="J41" s="10">
        <v>100</v>
      </c>
      <c r="K41" s="10">
        <v>102</v>
      </c>
      <c r="L41" s="10">
        <v>105</v>
      </c>
      <c r="M41" s="10">
        <v>105</v>
      </c>
      <c r="N41" s="10">
        <v>107</v>
      </c>
      <c r="O41" s="16"/>
      <c r="Q41" s="17"/>
      <c r="R41" s="17"/>
      <c r="S41" s="17"/>
    </row>
    <row r="42" spans="4:19" x14ac:dyDescent="0.2">
      <c r="D42">
        <v>10</v>
      </c>
      <c r="F42" t="s">
        <v>30</v>
      </c>
      <c r="G42" s="1">
        <v>0.3</v>
      </c>
      <c r="H42">
        <f t="shared" si="21"/>
        <v>20</v>
      </c>
      <c r="I42" s="11">
        <v>100</v>
      </c>
      <c r="J42" s="11">
        <v>99</v>
      </c>
      <c r="K42" s="11">
        <v>122</v>
      </c>
      <c r="L42" s="11">
        <v>128</v>
      </c>
      <c r="M42" s="11">
        <v>129</v>
      </c>
      <c r="N42" s="11">
        <v>151</v>
      </c>
      <c r="O42" s="16"/>
      <c r="Q42" s="17"/>
      <c r="R42" s="17"/>
      <c r="S42" s="17"/>
    </row>
    <row r="43" spans="4:19" x14ac:dyDescent="0.2">
      <c r="G43" s="1"/>
      <c r="I43" s="16"/>
      <c r="J43" s="16"/>
      <c r="K43" s="16"/>
      <c r="L43" s="16"/>
      <c r="M43" s="16"/>
      <c r="N43" s="16"/>
      <c r="O43" s="16"/>
      <c r="Q43" s="17"/>
      <c r="R43" s="17"/>
      <c r="S43" s="17"/>
    </row>
    <row r="44" spans="4:19" x14ac:dyDescent="0.2">
      <c r="G44" s="1"/>
      <c r="I44" s="16"/>
      <c r="J44" s="16"/>
      <c r="K44" s="16"/>
      <c r="L44" s="16"/>
      <c r="M44" s="16"/>
      <c r="N44" s="16"/>
      <c r="O44" s="16"/>
      <c r="Q44" s="17"/>
      <c r="R44" s="17"/>
      <c r="S44" s="17"/>
    </row>
    <row r="45" spans="4:19" x14ac:dyDescent="0.2">
      <c r="G45" s="1"/>
      <c r="I45" s="16"/>
      <c r="J45" s="16"/>
      <c r="K45" s="16"/>
      <c r="L45" s="16"/>
      <c r="M45" s="16"/>
      <c r="N45" s="16"/>
      <c r="O45" s="16"/>
      <c r="Q45" s="17"/>
      <c r="R45" s="17"/>
      <c r="S45" s="17"/>
    </row>
    <row r="46" spans="4:19" x14ac:dyDescent="0.2">
      <c r="G46" s="1"/>
      <c r="I46" s="16"/>
      <c r="J46" s="16"/>
      <c r="K46" s="16"/>
      <c r="L46" s="16"/>
      <c r="M46" s="16"/>
      <c r="N46" s="16"/>
      <c r="O46" s="16"/>
      <c r="Q46" s="17"/>
      <c r="R46" s="17"/>
      <c r="S46" s="17"/>
    </row>
    <row r="47" spans="4:19" x14ac:dyDescent="0.2">
      <c r="G47" s="1"/>
      <c r="I47" s="16"/>
      <c r="J47" s="16"/>
      <c r="K47" s="16"/>
      <c r="L47" s="16"/>
      <c r="M47" s="16"/>
      <c r="N47" s="16"/>
      <c r="O47" s="16"/>
      <c r="Q47" s="17"/>
      <c r="R47" s="17"/>
      <c r="S47" s="17"/>
    </row>
    <row r="48" spans="4:19" x14ac:dyDescent="0.2">
      <c r="G48" s="1"/>
      <c r="I48" s="16"/>
      <c r="J48" s="16"/>
      <c r="K48" s="16"/>
      <c r="L48" s="16"/>
      <c r="M48" s="16"/>
      <c r="N48" s="16"/>
    </row>
    <row r="49" spans="7:18" x14ac:dyDescent="0.2">
      <c r="G49" s="1"/>
      <c r="I49" s="16"/>
      <c r="J49" s="16"/>
      <c r="K49" s="16"/>
      <c r="L49" s="16"/>
      <c r="M49" s="16"/>
      <c r="N49" s="16"/>
    </row>
    <row r="50" spans="7:18" x14ac:dyDescent="0.2">
      <c r="G50" s="1"/>
      <c r="I50" s="16"/>
      <c r="J50" s="16"/>
      <c r="K50" s="16"/>
      <c r="L50" s="16"/>
      <c r="M50" s="16"/>
      <c r="N50" s="16"/>
      <c r="O50" s="9">
        <f>(O29-N33)/N33</f>
        <v>-1</v>
      </c>
      <c r="P50" s="9">
        <f>AVERAGE(J50:O50)</f>
        <v>-1</v>
      </c>
      <c r="Q50" s="9">
        <f>SUM(J50:P50)</f>
        <v>-2</v>
      </c>
      <c r="R50" s="1">
        <f>E2</f>
        <v>0.1</v>
      </c>
    </row>
    <row r="51" spans="7:18" x14ac:dyDescent="0.2">
      <c r="G51" s="1"/>
      <c r="I51" s="16"/>
      <c r="J51" s="16"/>
      <c r="K51" s="16"/>
      <c r="L51" s="16"/>
      <c r="M51" s="16"/>
      <c r="N51" s="16"/>
      <c r="O51" s="9">
        <f>(O30-N34)/N34</f>
        <v>9.3457943925233641E-2</v>
      </c>
      <c r="P51" s="9">
        <f t="shared" ref="P51:P59" si="22">AVERAGE(J51:O51)</f>
        <v>9.3457943925233641E-2</v>
      </c>
      <c r="Q51" s="9">
        <f t="shared" ref="Q51:Q59" si="23">SUM(J51:P51)</f>
        <v>0.18691588785046728</v>
      </c>
      <c r="R51" s="1">
        <f>E3</f>
        <v>0.1</v>
      </c>
    </row>
    <row r="52" spans="7:18" x14ac:dyDescent="0.2">
      <c r="O52" s="9">
        <f>(O31-N35)/N35</f>
        <v>9.1743119266055051E-3</v>
      </c>
      <c r="P52" s="9">
        <f t="shared" si="22"/>
        <v>9.1743119266055051E-3</v>
      </c>
      <c r="Q52" s="9">
        <f t="shared" si="23"/>
        <v>1.834862385321101E-2</v>
      </c>
      <c r="R52" s="1">
        <f>E4</f>
        <v>0.1</v>
      </c>
    </row>
    <row r="53" spans="7:18" x14ac:dyDescent="0.2">
      <c r="O53" s="9">
        <f>(O32-N36)/N36</f>
        <v>4.4776119402985072E-2</v>
      </c>
      <c r="P53" s="9">
        <f t="shared" si="22"/>
        <v>4.4776119402985072E-2</v>
      </c>
      <c r="Q53" s="9">
        <f t="shared" si="23"/>
        <v>8.9552238805970144E-2</v>
      </c>
      <c r="R53" s="1">
        <f>E5</f>
        <v>0.3</v>
      </c>
    </row>
    <row r="54" spans="7:18" x14ac:dyDescent="0.2">
      <c r="J54" s="9">
        <f>(J33-I33)/I33</f>
        <v>0.01</v>
      </c>
      <c r="K54" s="9">
        <f>(K33-J33)/J33</f>
        <v>1.9801980198019802E-2</v>
      </c>
      <c r="L54" s="9">
        <f>(L33-K33)/K33</f>
        <v>2.9126213592233011E-2</v>
      </c>
      <c r="M54" s="9">
        <f>(M33-L33)/L33</f>
        <v>-9.433962264150943E-3</v>
      </c>
      <c r="N54" s="9">
        <f>(N33-M33)/M33</f>
        <v>3.8095238095238099E-2</v>
      </c>
      <c r="O54" s="9">
        <f>(O33-N37)/N37</f>
        <v>0</v>
      </c>
      <c r="P54" s="9">
        <f t="shared" si="22"/>
        <v>1.4598244936889994E-2</v>
      </c>
      <c r="Q54" s="9">
        <f t="shared" si="23"/>
        <v>0.10218771455822996</v>
      </c>
      <c r="R54" s="1">
        <f>E6</f>
        <v>0.1</v>
      </c>
    </row>
    <row r="55" spans="7:18" x14ac:dyDescent="0.2">
      <c r="J55" s="9">
        <f>(J34-I34)/I34</f>
        <v>7.0000000000000007E-2</v>
      </c>
      <c r="K55" s="9">
        <f>(K34-J34)/J34</f>
        <v>-3.7383177570093455E-2</v>
      </c>
      <c r="L55" s="9">
        <f>(L34-K34)/K34</f>
        <v>8.7378640776699032E-2</v>
      </c>
      <c r="M55" s="9">
        <f>(M34-L34)/L34</f>
        <v>-8.9285714285714281E-3</v>
      </c>
      <c r="N55" s="9">
        <f>(N34-M34)/M34</f>
        <v>-3.6036036036036036E-2</v>
      </c>
      <c r="O55" s="9">
        <f>(O34-N38)/N38</f>
        <v>0.04</v>
      </c>
      <c r="P55" s="9">
        <f t="shared" si="22"/>
        <v>1.9171809290333023E-2</v>
      </c>
      <c r="Q55" s="9">
        <f t="shared" si="23"/>
        <v>0.13420266503233116</v>
      </c>
      <c r="R55" s="1">
        <f>E7</f>
        <v>0.3</v>
      </c>
    </row>
    <row r="56" spans="7:18" x14ac:dyDescent="0.2">
      <c r="J56" s="9">
        <f>(J35-I35)/I35</f>
        <v>0.03</v>
      </c>
      <c r="K56" s="9">
        <f>(K35-J35)/J35</f>
        <v>-1.9417475728155338E-2</v>
      </c>
      <c r="L56" s="9">
        <f>(L35-K35)/K35</f>
        <v>4.9504950495049507E-2</v>
      </c>
      <c r="M56" s="9">
        <f>(M35-L35)/L35</f>
        <v>2.8301886792452831E-2</v>
      </c>
      <c r="N56" s="9">
        <f>(N35-M35)/M35</f>
        <v>0</v>
      </c>
      <c r="O56" s="9">
        <f>(O35-N39)/N39</f>
        <v>9.0909090909090905E-3</v>
      </c>
      <c r="P56" s="9">
        <f t="shared" si="22"/>
        <v>1.6246711775042683E-2</v>
      </c>
      <c r="Q56" s="9">
        <f t="shared" si="23"/>
        <v>0.11372698242529877</v>
      </c>
      <c r="R56" s="1">
        <f>E8</f>
        <v>0.1</v>
      </c>
    </row>
    <row r="57" spans="7:18" x14ac:dyDescent="0.2">
      <c r="J57" s="9">
        <f>(J36-I36)/I36</f>
        <v>0.03</v>
      </c>
      <c r="K57" s="9">
        <f>(K36-J36)/J36</f>
        <v>0</v>
      </c>
      <c r="L57" s="9">
        <f>(L36-K36)/K36</f>
        <v>0.13592233009708737</v>
      </c>
      <c r="M57" s="9">
        <f>(M36-L36)/L36</f>
        <v>7.6923076923076927E-2</v>
      </c>
      <c r="N57" s="9">
        <f>(N36-M36)/M36</f>
        <v>6.3492063492063489E-2</v>
      </c>
      <c r="O57" s="9">
        <f>(O36-N40)/N40</f>
        <v>0.10144927536231885</v>
      </c>
      <c r="P57" s="9">
        <f t="shared" si="22"/>
        <v>6.7964457645757773E-2</v>
      </c>
      <c r="Q57" s="9">
        <f t="shared" si="23"/>
        <v>0.47575120352030442</v>
      </c>
      <c r="R57" s="1">
        <f>E9</f>
        <v>0.6</v>
      </c>
    </row>
    <row r="58" spans="7:18" x14ac:dyDescent="0.2">
      <c r="J58" s="9">
        <f>(J37-I37)/I37</f>
        <v>0.02</v>
      </c>
      <c r="K58" s="9">
        <f>(K37-J37)/J37</f>
        <v>1.9607843137254902E-2</v>
      </c>
      <c r="L58" s="9">
        <f>(L37-K37)/K37</f>
        <v>-9.6153846153846159E-3</v>
      </c>
      <c r="M58" s="9">
        <f>(M37-L37)/L37</f>
        <v>1.9417475728155338E-2</v>
      </c>
      <c r="N58" s="9">
        <f>(N37-M37)/M37</f>
        <v>2.8571428571428571E-2</v>
      </c>
      <c r="O58" s="9">
        <f>(O37-N41)/N41</f>
        <v>3.7383177570093455E-2</v>
      </c>
      <c r="P58" s="9">
        <f t="shared" si="22"/>
        <v>1.9227423398591275E-2</v>
      </c>
      <c r="Q58" s="9">
        <f t="shared" si="23"/>
        <v>0.13459196379013891</v>
      </c>
      <c r="R58" s="1">
        <f>E10</f>
        <v>0.1</v>
      </c>
    </row>
    <row r="59" spans="7:18" x14ac:dyDescent="0.2">
      <c r="J59" s="9">
        <f t="shared" ref="J59:N63" si="24">(J38-I38)/I38</f>
        <v>7.0000000000000007E-2</v>
      </c>
      <c r="K59" s="9">
        <f t="shared" si="24"/>
        <v>4.6728971962616821E-2</v>
      </c>
      <c r="L59" s="9">
        <f t="shared" si="24"/>
        <v>1.7857142857142856E-2</v>
      </c>
      <c r="M59" s="9">
        <f t="shared" si="24"/>
        <v>5.2631578947368418E-2</v>
      </c>
      <c r="N59" s="9">
        <f t="shared" si="24"/>
        <v>4.1666666666666664E-2</v>
      </c>
      <c r="O59" s="9">
        <f>(O38-N42)/N42</f>
        <v>-1.3245033112582781E-2</v>
      </c>
      <c r="P59" s="9">
        <f t="shared" si="22"/>
        <v>3.5939887886868659E-2</v>
      </c>
      <c r="Q59" s="9">
        <f t="shared" si="23"/>
        <v>0.25157921520808063</v>
      </c>
      <c r="R59" s="1">
        <f>E11</f>
        <v>0.6</v>
      </c>
    </row>
    <row r="60" spans="7:18" x14ac:dyDescent="0.2">
      <c r="J60" s="9">
        <f t="shared" si="24"/>
        <v>0.03</v>
      </c>
      <c r="K60" s="9">
        <f t="shared" si="24"/>
        <v>-9.7087378640776691E-3</v>
      </c>
      <c r="L60" s="9">
        <f t="shared" si="24"/>
        <v>9.8039215686274508E-3</v>
      </c>
      <c r="M60" s="9">
        <f t="shared" si="24"/>
        <v>1.9417475728155338E-2</v>
      </c>
      <c r="N60" s="9">
        <f t="shared" si="24"/>
        <v>4.7619047619047616E-2</v>
      </c>
      <c r="O60" s="9"/>
      <c r="P60" s="9"/>
      <c r="Q60" s="9"/>
    </row>
    <row r="61" spans="7:18" x14ac:dyDescent="0.2">
      <c r="J61" s="9">
        <f t="shared" si="24"/>
        <v>0.1</v>
      </c>
      <c r="K61" s="9">
        <f t="shared" si="24"/>
        <v>9.0909090909090912E-2</v>
      </c>
      <c r="L61" s="9">
        <f t="shared" si="24"/>
        <v>-3.3333333333333333E-2</v>
      </c>
      <c r="M61" s="9">
        <f t="shared" si="24"/>
        <v>7.7586206896551727E-2</v>
      </c>
      <c r="N61" s="9">
        <f t="shared" si="24"/>
        <v>0.104</v>
      </c>
    </row>
    <row r="62" spans="7:18" x14ac:dyDescent="0.2">
      <c r="J62" s="9">
        <f t="shared" si="24"/>
        <v>0</v>
      </c>
      <c r="K62" s="9">
        <f t="shared" si="24"/>
        <v>0.02</v>
      </c>
      <c r="L62" s="9">
        <f t="shared" si="24"/>
        <v>2.9411764705882353E-2</v>
      </c>
      <c r="M62" s="9">
        <f t="shared" si="24"/>
        <v>0</v>
      </c>
      <c r="N62" s="9">
        <f t="shared" si="24"/>
        <v>1.9047619047619049E-2</v>
      </c>
    </row>
    <row r="63" spans="7:18" x14ac:dyDescent="0.2">
      <c r="J63" s="9">
        <f t="shared" si="24"/>
        <v>-0.01</v>
      </c>
      <c r="K63" s="9">
        <f t="shared" si="24"/>
        <v>0.23232323232323232</v>
      </c>
      <c r="L63" s="9">
        <f t="shared" si="24"/>
        <v>4.9180327868852458E-2</v>
      </c>
      <c r="M63" s="9">
        <f t="shared" si="24"/>
        <v>7.8125E-3</v>
      </c>
      <c r="N63" s="9">
        <f t="shared" si="24"/>
        <v>0.17054263565891473</v>
      </c>
    </row>
    <row r="64" spans="7:18" x14ac:dyDescent="0.2">
      <c r="J64" s="9"/>
      <c r="K64" s="9"/>
      <c r="L64" s="9"/>
      <c r="M64" s="9"/>
      <c r="N64" s="9"/>
    </row>
  </sheetData>
  <conditionalFormatting sqref="E3:E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{155B9950-9B25-EC41-A473-6F67C75DB7C2}</x14:id>
        </ext>
      </extLst>
    </cfRule>
  </conditionalFormatting>
  <conditionalFormatting sqref="E26:E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{619B0DC8-559E-0948-9879-E93C8429C64C}</x14:id>
        </ext>
      </extLst>
    </cfRule>
  </conditionalFormatting>
  <conditionalFormatting sqref="E28:E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{0F238864-00D7-4A41-95F0-E6E20C25AE92}</x14:id>
        </ext>
      </extLst>
    </cfRule>
  </conditionalFormatting>
  <conditionalFormatting sqref="P2:Q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{8AC12D47-E538-914B-91AE-56308EF81963}</x14:id>
        </ext>
      </extLst>
    </cfRule>
  </conditionalFormatting>
  <pageMargins left="0.7" right="0.7" top="0.75" bottom="0.75" header="0.3" footer="0.3"/>
  <pageSetup orientation="landscape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B9950-9B25-EC41-A473-6F67C75DB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E3:E25</xm:sqref>
        </x14:conditionalFormatting>
        <x14:conditionalFormatting xmlns:xm="http://schemas.microsoft.com/office/excel/2006/main">
          <x14:cfRule type="dataBar" id="{619B0DC8-559E-0948-9879-E93C8429C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0F238864-00D7-4A41-95F0-E6E20C25A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E28:E29</xm:sqref>
        </x14:conditionalFormatting>
        <x14:conditionalFormatting xmlns:xm="http://schemas.microsoft.com/office/excel/2006/main">
          <x14:cfRule type="dataBar" id="{8AC12D47-E538-914B-91AE-56308EF81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P2:Q25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0469-2827-1445-A075-EE4BCF725A47}">
  <dimension ref="C19:F112"/>
  <sheetViews>
    <sheetView workbookViewId="0">
      <selection activeCell="C71" sqref="C71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9" spans="3:4" x14ac:dyDescent="0.2">
      <c r="C19" t="s">
        <v>35</v>
      </c>
      <c r="D19">
        <v>12.3</v>
      </c>
    </row>
    <row r="20" spans="3:4" x14ac:dyDescent="0.2">
      <c r="C20" t="s">
        <v>36</v>
      </c>
      <c r="D20">
        <v>36.6</v>
      </c>
    </row>
    <row r="21" spans="3:4" x14ac:dyDescent="0.2">
      <c r="C21" t="s">
        <v>37</v>
      </c>
      <c r="D21">
        <v>24.3</v>
      </c>
    </row>
    <row r="22" spans="3:4" x14ac:dyDescent="0.2">
      <c r="C22" t="s">
        <v>38</v>
      </c>
      <c r="D22">
        <v>26.8</v>
      </c>
    </row>
    <row r="28" spans="3:4" x14ac:dyDescent="0.2">
      <c r="C28" t="s">
        <v>39</v>
      </c>
      <c r="D28">
        <v>31</v>
      </c>
    </row>
    <row r="29" spans="3:4" x14ac:dyDescent="0.2">
      <c r="C29" t="s">
        <v>40</v>
      </c>
      <c r="D29">
        <v>21</v>
      </c>
    </row>
    <row r="30" spans="3:4" x14ac:dyDescent="0.2">
      <c r="C30" t="s">
        <v>41</v>
      </c>
      <c r="D30">
        <v>27</v>
      </c>
    </row>
    <row r="31" spans="3:4" x14ac:dyDescent="0.2">
      <c r="C31" t="s">
        <v>42</v>
      </c>
      <c r="D31">
        <v>21</v>
      </c>
    </row>
    <row r="54" spans="3:5" x14ac:dyDescent="0.2">
      <c r="C54" t="str">
        <f>D54</f>
        <v>Group A</v>
      </c>
      <c r="D54" t="s">
        <v>43</v>
      </c>
      <c r="E54">
        <v>16</v>
      </c>
    </row>
    <row r="55" spans="3:5" x14ac:dyDescent="0.2">
      <c r="C55" t="str">
        <f t="shared" ref="C55:C58" si="0">D55</f>
        <v>Group B</v>
      </c>
      <c r="D55" t="s">
        <v>44</v>
      </c>
      <c r="E55">
        <v>20</v>
      </c>
    </row>
    <row r="56" spans="3:5" x14ac:dyDescent="0.2">
      <c r="C56" t="str">
        <f t="shared" si="0"/>
        <v>Group C</v>
      </c>
      <c r="D56" t="s">
        <v>45</v>
      </c>
      <c r="E56">
        <v>25</v>
      </c>
    </row>
    <row r="57" spans="3:5" x14ac:dyDescent="0.2">
      <c r="C57" t="str">
        <f t="shared" si="0"/>
        <v>Group D</v>
      </c>
      <c r="D57" t="s">
        <v>46</v>
      </c>
      <c r="E57">
        <v>14</v>
      </c>
    </row>
    <row r="58" spans="3:5" x14ac:dyDescent="0.2">
      <c r="C58" t="str">
        <f t="shared" si="0"/>
        <v>Group E</v>
      </c>
      <c r="D58" t="s">
        <v>47</v>
      </c>
      <c r="E58">
        <v>25</v>
      </c>
    </row>
    <row r="79" spans="3:5" x14ac:dyDescent="0.2">
      <c r="C79" t="str">
        <f>D79</f>
        <v>Area 1</v>
      </c>
      <c r="D79" t="s">
        <v>48</v>
      </c>
      <c r="E79">
        <v>18</v>
      </c>
    </row>
    <row r="80" spans="3:5" x14ac:dyDescent="0.2">
      <c r="C80" t="str">
        <f t="shared" ref="C80:C81" si="1">D80</f>
        <v>Area 2</v>
      </c>
      <c r="D80" t="s">
        <v>49</v>
      </c>
      <c r="E80">
        <v>7</v>
      </c>
    </row>
    <row r="81" spans="3:5" x14ac:dyDescent="0.2">
      <c r="C81" t="str">
        <f t="shared" si="1"/>
        <v>Area 3</v>
      </c>
      <c r="D81" t="s">
        <v>50</v>
      </c>
      <c r="E81">
        <v>75</v>
      </c>
    </row>
    <row r="109" spans="5:6" x14ac:dyDescent="0.2">
      <c r="E109" t="s">
        <v>51</v>
      </c>
      <c r="F109">
        <v>38</v>
      </c>
    </row>
    <row r="110" spans="5:6" x14ac:dyDescent="0.2">
      <c r="E110" t="s">
        <v>52</v>
      </c>
      <c r="F110">
        <v>28</v>
      </c>
    </row>
    <row r="111" spans="5:6" x14ac:dyDescent="0.2">
      <c r="E111" t="s">
        <v>53</v>
      </c>
      <c r="F111">
        <v>10</v>
      </c>
    </row>
    <row r="112" spans="5:6" x14ac:dyDescent="0.2">
      <c r="E112" t="s">
        <v>54</v>
      </c>
      <c r="F112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9EB1-CA60-5C4B-BBB5-4B8DDF5C8DDC}">
  <dimension ref="A1:L20"/>
  <sheetViews>
    <sheetView workbookViewId="0">
      <selection activeCell="D5" sqref="D5"/>
    </sheetView>
  </sheetViews>
  <sheetFormatPr baseColWidth="10" defaultRowHeight="16" x14ac:dyDescent="0.2"/>
  <cols>
    <col min="10" max="10" width="13.1640625" customWidth="1"/>
    <col min="11" max="11" width="47.5" customWidth="1"/>
    <col min="12" max="12" width="50" customWidth="1"/>
    <col min="13" max="13" width="26.1640625" customWidth="1"/>
  </cols>
  <sheetData>
    <row r="1" spans="1:12" x14ac:dyDescent="0.2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15</v>
      </c>
      <c r="J1" t="s">
        <v>11</v>
      </c>
      <c r="K1" t="s">
        <v>12</v>
      </c>
      <c r="L1" t="s">
        <v>10</v>
      </c>
    </row>
    <row r="2" spans="1:12" x14ac:dyDescent="0.2">
      <c r="A2" s="2">
        <v>100</v>
      </c>
      <c r="B2" s="3">
        <v>9422</v>
      </c>
      <c r="C2" s="3">
        <v>417</v>
      </c>
      <c r="D2" s="3">
        <v>217</v>
      </c>
      <c r="E2" s="3">
        <v>-1218</v>
      </c>
      <c r="F2" s="3">
        <v>-710</v>
      </c>
      <c r="G2" s="3">
        <v>-856</v>
      </c>
      <c r="H2" s="3">
        <v>-13</v>
      </c>
      <c r="I2" s="3">
        <f>SUM(Table15[[#This Row],[Y1]:[Y7]])</f>
        <v>7259</v>
      </c>
      <c r="J2" t="s">
        <v>16</v>
      </c>
      <c r="K2" t="str">
        <f t="shared" ref="K2:K10" si="0">J2&amp;": [" &amp; B2 &amp; ", " &amp; C2 &amp;", " &amp; D2 &amp;", " &amp; E2 &amp; ", "&amp; F2 &amp; ", " &amp; G2 &amp; ", "&amp; H2 &amp;", "&amp;I2 &amp;"],"</f>
        <v>d1: [9422, 417, 217, -1218, -710, -856, -13, 7259],</v>
      </c>
      <c r="L2" s="3" t="s">
        <v>17</v>
      </c>
    </row>
    <row r="3" spans="1:12" x14ac:dyDescent="0.2">
      <c r="A3" s="2">
        <v>300</v>
      </c>
      <c r="B3" s="3">
        <v>741</v>
      </c>
      <c r="C3" s="3">
        <v>558</v>
      </c>
      <c r="D3" s="3">
        <v>168</v>
      </c>
      <c r="E3" s="3">
        <v>102</v>
      </c>
      <c r="F3" s="3">
        <v>-21</v>
      </c>
      <c r="G3" s="3">
        <v>-450</v>
      </c>
      <c r="H3" s="3">
        <v>48</v>
      </c>
      <c r="I3" s="3">
        <f>SUM(Table15[[#This Row],[Y1]:[Y7]])</f>
        <v>1146</v>
      </c>
      <c r="J3" t="s">
        <v>19</v>
      </c>
      <c r="K3" t="str">
        <f t="shared" si="0"/>
        <v>d2: [741, 558, 168, 102, -21, -450, 48, 1146],</v>
      </c>
      <c r="L3" s="3" t="s">
        <v>18</v>
      </c>
    </row>
    <row r="4" spans="1:12" x14ac:dyDescent="0.2">
      <c r="A4" s="2">
        <v>500</v>
      </c>
      <c r="B4" s="3">
        <f ca="1">Table15[[#This Row],[Base]]*(1+RANDBETWEEN(1,3)/10)</f>
        <v>650</v>
      </c>
      <c r="C4" s="3">
        <f t="shared" ref="C4:H10" ca="1" si="1">$B4*(RANDBETWEEN(8,14)/100)</f>
        <v>52</v>
      </c>
      <c r="D4" s="3">
        <f t="shared" ca="1" si="1"/>
        <v>84.5</v>
      </c>
      <c r="E4" s="3">
        <f t="shared" ca="1" si="1"/>
        <v>71.5</v>
      </c>
      <c r="F4" s="3">
        <f t="shared" ca="1" si="1"/>
        <v>71.5</v>
      </c>
      <c r="G4" s="3">
        <f t="shared" ca="1" si="1"/>
        <v>52</v>
      </c>
      <c r="H4" s="3">
        <f t="shared" ca="1" si="1"/>
        <v>58.5</v>
      </c>
      <c r="I4" s="3">
        <f ca="1">SUM(Table15[[#This Row],[Y1]:[Y7]])</f>
        <v>1040</v>
      </c>
      <c r="J4" t="s">
        <v>20</v>
      </c>
      <c r="K4" t="str">
        <f t="shared" ca="1" si="0"/>
        <v>d3: [650, 52, 84.5, 71.5, 71.5, 52, 58.5, 1040],</v>
      </c>
      <c r="L4" s="3"/>
    </row>
    <row r="5" spans="1:12" x14ac:dyDescent="0.2">
      <c r="A5" s="2">
        <v>800</v>
      </c>
      <c r="B5" s="3">
        <f ca="1">Table15[[#This Row],[Base]]*(1+RANDBETWEEN(1,3)/10)</f>
        <v>880.00000000000011</v>
      </c>
      <c r="C5" s="3">
        <f t="shared" ca="1" si="1"/>
        <v>88.000000000000014</v>
      </c>
      <c r="D5" s="3">
        <f t="shared" ca="1" si="1"/>
        <v>105.60000000000001</v>
      </c>
      <c r="E5" s="3">
        <f t="shared" ca="1" si="1"/>
        <v>70.400000000000006</v>
      </c>
      <c r="F5" s="3">
        <f t="shared" ca="1" si="1"/>
        <v>88.000000000000014</v>
      </c>
      <c r="G5" s="3">
        <f t="shared" ca="1" si="1"/>
        <v>114.40000000000002</v>
      </c>
      <c r="H5" s="3">
        <f t="shared" ca="1" si="1"/>
        <v>96.800000000000011</v>
      </c>
      <c r="I5" s="3">
        <f ca="1">SUM(Table15[[#This Row],[Y1]:[Y7]])</f>
        <v>1443.2000000000003</v>
      </c>
      <c r="J5" t="s">
        <v>21</v>
      </c>
      <c r="K5" t="str">
        <f t="shared" ca="1" si="0"/>
        <v>d4: [880, 88, 105.6, 70.4, 88, 114.4, 96.8, 1443.2],</v>
      </c>
      <c r="L5" s="3"/>
    </row>
    <row r="6" spans="1:12" x14ac:dyDescent="0.2">
      <c r="A6" s="2">
        <v>900</v>
      </c>
      <c r="B6" s="3">
        <f ca="1">Table15[[#This Row],[Base]]*(1+RANDBETWEEN(1,3)/10)</f>
        <v>1170</v>
      </c>
      <c r="C6" s="3">
        <f t="shared" ca="1" si="1"/>
        <v>140.4</v>
      </c>
      <c r="D6" s="3">
        <f t="shared" ca="1" si="1"/>
        <v>93.600000000000009</v>
      </c>
      <c r="E6" s="3">
        <f t="shared" ca="1" si="1"/>
        <v>93.600000000000009</v>
      </c>
      <c r="F6" s="3">
        <f t="shared" ca="1" si="1"/>
        <v>93.600000000000009</v>
      </c>
      <c r="G6" s="3">
        <f t="shared" ca="1" si="1"/>
        <v>140.4</v>
      </c>
      <c r="H6" s="3">
        <f t="shared" ca="1" si="1"/>
        <v>93.600000000000009</v>
      </c>
      <c r="I6" s="3">
        <f ca="1">SUM(Table15[[#This Row],[Y1]:[Y7]])</f>
        <v>1825.1999999999998</v>
      </c>
      <c r="J6" t="s">
        <v>22</v>
      </c>
      <c r="K6" t="str">
        <f t="shared" ca="1" si="0"/>
        <v>d5: [1170, 140.4, 93.6, 93.6, 93.6, 140.4, 93.6, 1825.2],</v>
      </c>
      <c r="L6" s="3"/>
    </row>
    <row r="7" spans="1:12" x14ac:dyDescent="0.2">
      <c r="A7" s="2">
        <v>8927</v>
      </c>
      <c r="B7" s="3">
        <f ca="1">Table15[[#This Row],[Base]]*(1+RANDBETWEEN(1,3)/10)</f>
        <v>11605.1</v>
      </c>
      <c r="C7" s="3">
        <f t="shared" ca="1" si="1"/>
        <v>1624.7140000000002</v>
      </c>
      <c r="D7" s="3">
        <f t="shared" ca="1" si="1"/>
        <v>1276.5610000000001</v>
      </c>
      <c r="E7" s="3">
        <f t="shared" ca="1" si="1"/>
        <v>1276.5610000000001</v>
      </c>
      <c r="F7" s="3">
        <f t="shared" ca="1" si="1"/>
        <v>928.40800000000002</v>
      </c>
      <c r="G7" s="3">
        <f t="shared" ca="1" si="1"/>
        <v>1392.6120000000001</v>
      </c>
      <c r="H7" s="3">
        <f t="shared" ca="1" si="1"/>
        <v>1044.4590000000001</v>
      </c>
      <c r="I7" s="3">
        <f ca="1">SUM(Table15[[#This Row],[Y1]:[Y7]])</f>
        <v>19148.415000000001</v>
      </c>
      <c r="J7" t="s">
        <v>23</v>
      </c>
      <c r="K7" t="str">
        <f t="shared" ca="1" si="0"/>
        <v>d6: [11605.1, 1624.714, 1276.561, 1276.561, 928.408, 1392.612, 1044.459, 19148.415],</v>
      </c>
      <c r="L7" s="3"/>
    </row>
    <row r="8" spans="1:12" x14ac:dyDescent="0.2">
      <c r="A8" s="2">
        <v>1765</v>
      </c>
      <c r="B8" s="3">
        <f ca="1">Table15[[#This Row],[Base]]*(1+RANDBETWEEN(1,3)/10)</f>
        <v>1941.5000000000002</v>
      </c>
      <c r="C8" s="3">
        <f t="shared" ca="1" si="1"/>
        <v>252.39500000000004</v>
      </c>
      <c r="D8" s="3">
        <f t="shared" ca="1" si="1"/>
        <v>232.98000000000002</v>
      </c>
      <c r="E8" s="3">
        <f t="shared" ca="1" si="1"/>
        <v>174.73500000000001</v>
      </c>
      <c r="F8" s="3">
        <f t="shared" ca="1" si="1"/>
        <v>174.73500000000001</v>
      </c>
      <c r="G8" s="3">
        <f t="shared" ca="1" si="1"/>
        <v>232.98000000000002</v>
      </c>
      <c r="H8" s="3">
        <f t="shared" ca="1" si="1"/>
        <v>252.39500000000004</v>
      </c>
      <c r="I8" s="3">
        <f ca="1">SUM(Table15[[#This Row],[Y1]:[Y7]])</f>
        <v>3261.7200000000007</v>
      </c>
      <c r="J8" t="s">
        <v>24</v>
      </c>
      <c r="K8" t="str">
        <f t="shared" ca="1" si="0"/>
        <v>d7: [1941.5, 252.395, 232.98, 174.735, 174.735, 232.98, 252.395, 3261.72],</v>
      </c>
      <c r="L8" s="3"/>
    </row>
    <row r="9" spans="1:12" x14ac:dyDescent="0.2">
      <c r="A9" s="2">
        <v>9791</v>
      </c>
      <c r="B9" s="3">
        <f ca="1">Table15[[#This Row],[Base]]*(1+RANDBETWEEN(1,3)/10)</f>
        <v>11749.199999999999</v>
      </c>
      <c r="C9" s="3">
        <f t="shared" ca="1" si="1"/>
        <v>1409.9039999999998</v>
      </c>
      <c r="D9" s="3">
        <f t="shared" ca="1" si="1"/>
        <v>1527.396</v>
      </c>
      <c r="E9" s="3">
        <f t="shared" ca="1" si="1"/>
        <v>1057.4279999999999</v>
      </c>
      <c r="F9" s="3">
        <f t="shared" ca="1" si="1"/>
        <v>1174.9199999999998</v>
      </c>
      <c r="G9" s="3">
        <f t="shared" ca="1" si="1"/>
        <v>1409.9039999999998</v>
      </c>
      <c r="H9" s="3">
        <f t="shared" ca="1" si="1"/>
        <v>1527.396</v>
      </c>
      <c r="I9" s="3">
        <f ca="1">SUM(Table15[[#This Row],[Y1]:[Y7]])</f>
        <v>19856.147999999997</v>
      </c>
      <c r="J9" t="s">
        <v>25</v>
      </c>
      <c r="K9" t="str">
        <f t="shared" ca="1" si="0"/>
        <v>d8: [11749.2, 1409.904, 1527.396, 1057.428, 1174.92, 1409.904, 1527.396, 19856.148],</v>
      </c>
      <c r="L9" s="3"/>
    </row>
    <row r="10" spans="1:12" x14ac:dyDescent="0.2">
      <c r="A10" s="2">
        <v>8150</v>
      </c>
      <c r="B10" s="3">
        <f ca="1">Table15[[#This Row],[Base]]*(1+RANDBETWEEN(1,3)/10)</f>
        <v>10595</v>
      </c>
      <c r="C10" s="3">
        <f t="shared" ca="1" si="1"/>
        <v>1377.3500000000001</v>
      </c>
      <c r="D10" s="3">
        <f t="shared" ca="1" si="1"/>
        <v>847.6</v>
      </c>
      <c r="E10" s="3">
        <f t="shared" ca="1" si="1"/>
        <v>1377.3500000000001</v>
      </c>
      <c r="F10" s="3">
        <f t="shared" ca="1" si="1"/>
        <v>953.55</v>
      </c>
      <c r="G10" s="3">
        <f t="shared" ca="1" si="1"/>
        <v>1165.45</v>
      </c>
      <c r="H10" s="3">
        <f t="shared" ca="1" si="1"/>
        <v>1165.45</v>
      </c>
      <c r="I10" s="3">
        <f ca="1">SUM(Table15[[#This Row],[Y1]:[Y7]])</f>
        <v>17481.75</v>
      </c>
      <c r="J10" t="s">
        <v>26</v>
      </c>
      <c r="K10" t="str">
        <f t="shared" ca="1" si="0"/>
        <v>d9: [10595, 1377.35, 847.6, 1377.35, 953.55, 1165.45, 1165.45, 17481.75],</v>
      </c>
      <c r="L10" s="3"/>
    </row>
    <row r="14" spans="1:12" x14ac:dyDescent="0.2">
      <c r="D14">
        <v>1</v>
      </c>
    </row>
    <row r="15" spans="1:12" x14ac:dyDescent="0.2">
      <c r="D15">
        <v>13</v>
      </c>
    </row>
    <row r="16" spans="1:12" x14ac:dyDescent="0.2">
      <c r="D16">
        <v>12</v>
      </c>
    </row>
    <row r="17" spans="4:8" x14ac:dyDescent="0.2">
      <c r="D17">
        <v>4</v>
      </c>
    </row>
    <row r="18" spans="4:8" x14ac:dyDescent="0.2">
      <c r="D18">
        <v>11</v>
      </c>
      <c r="H18">
        <v>300</v>
      </c>
    </row>
    <row r="19" spans="4:8" x14ac:dyDescent="0.2">
      <c r="H19">
        <f>356-300</f>
        <v>56</v>
      </c>
    </row>
    <row r="20" spans="4:8" x14ac:dyDescent="0.2">
      <c r="H20">
        <f>H19/H18</f>
        <v>0.18666666666666668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92CF-B859-EC4F-9DC5-9364A2192A2B}">
  <dimension ref="A18:E99"/>
  <sheetViews>
    <sheetView topLeftCell="A34" workbookViewId="0">
      <selection activeCell="E64" sqref="E64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8" spans="1:5" x14ac:dyDescent="0.2">
      <c r="D18" t="s">
        <v>55</v>
      </c>
      <c r="E18" t="s">
        <v>56</v>
      </c>
    </row>
    <row r="19" spans="1:5" x14ac:dyDescent="0.2">
      <c r="A19" t="s">
        <v>57</v>
      </c>
      <c r="C19">
        <v>2014</v>
      </c>
      <c r="D19">
        <v>10</v>
      </c>
      <c r="E19">
        <v>321</v>
      </c>
    </row>
    <row r="20" spans="1:5" x14ac:dyDescent="0.2">
      <c r="C20">
        <f>C19+1</f>
        <v>2015</v>
      </c>
      <c r="D20">
        <v>12</v>
      </c>
      <c r="E20">
        <v>159</v>
      </c>
    </row>
    <row r="21" spans="1:5" x14ac:dyDescent="0.2">
      <c r="C21">
        <f t="shared" ref="C21:C24" si="0">C20+1</f>
        <v>2016</v>
      </c>
      <c r="D21">
        <v>15</v>
      </c>
      <c r="E21">
        <v>250</v>
      </c>
    </row>
    <row r="22" spans="1:5" x14ac:dyDescent="0.2">
      <c r="C22">
        <f t="shared" si="0"/>
        <v>2017</v>
      </c>
      <c r="D22">
        <v>19</v>
      </c>
      <c r="E22">
        <v>192</v>
      </c>
    </row>
    <row r="23" spans="1:5" x14ac:dyDescent="0.2">
      <c r="C23">
        <f t="shared" si="0"/>
        <v>2018</v>
      </c>
      <c r="D23">
        <v>20</v>
      </c>
      <c r="E23">
        <v>170</v>
      </c>
    </row>
    <row r="24" spans="1:5" x14ac:dyDescent="0.2">
      <c r="C24">
        <f t="shared" si="0"/>
        <v>2019</v>
      </c>
      <c r="D24">
        <v>17</v>
      </c>
      <c r="E24">
        <v>123</v>
      </c>
    </row>
    <row r="36" spans="1:5" x14ac:dyDescent="0.2">
      <c r="C36">
        <v>2014</v>
      </c>
      <c r="D36">
        <v>62</v>
      </c>
      <c r="E36">
        <v>423</v>
      </c>
    </row>
    <row r="37" spans="1:5" x14ac:dyDescent="0.2">
      <c r="C37">
        <f>C36+1</f>
        <v>2015</v>
      </c>
      <c r="D37">
        <v>52</v>
      </c>
      <c r="E37">
        <v>382</v>
      </c>
    </row>
    <row r="38" spans="1:5" x14ac:dyDescent="0.2">
      <c r="C38">
        <f t="shared" ref="C38:C41" si="1">C37+1</f>
        <v>2016</v>
      </c>
      <c r="D38">
        <v>53</v>
      </c>
      <c r="E38">
        <v>848</v>
      </c>
    </row>
    <row r="39" spans="1:5" x14ac:dyDescent="0.2">
      <c r="C39">
        <f t="shared" si="1"/>
        <v>2017</v>
      </c>
      <c r="D39">
        <v>41</v>
      </c>
      <c r="E39">
        <v>1039</v>
      </c>
    </row>
    <row r="40" spans="1:5" x14ac:dyDescent="0.2">
      <c r="A40" t="s">
        <v>58</v>
      </c>
      <c r="C40">
        <f t="shared" si="1"/>
        <v>2018</v>
      </c>
      <c r="D40">
        <v>41</v>
      </c>
      <c r="E40">
        <v>1283</v>
      </c>
    </row>
    <row r="41" spans="1:5" x14ac:dyDescent="0.2">
      <c r="C41">
        <f t="shared" si="1"/>
        <v>2019</v>
      </c>
      <c r="D41">
        <v>38</v>
      </c>
      <c r="E41">
        <v>1209</v>
      </c>
    </row>
    <row r="45" spans="1:5" x14ac:dyDescent="0.2">
      <c r="C45">
        <v>2014</v>
      </c>
      <c r="D45">
        <v>47</v>
      </c>
      <c r="E45">
        <v>423</v>
      </c>
    </row>
    <row r="46" spans="1:5" x14ac:dyDescent="0.2">
      <c r="C46">
        <f>C45+1</f>
        <v>2015</v>
      </c>
      <c r="D46">
        <v>48</v>
      </c>
      <c r="E46">
        <v>382</v>
      </c>
    </row>
    <row r="47" spans="1:5" x14ac:dyDescent="0.2">
      <c r="A47" t="s">
        <v>59</v>
      </c>
      <c r="C47">
        <f t="shared" ref="C47:C50" si="2">C46+1</f>
        <v>2016</v>
      </c>
      <c r="D47">
        <v>46</v>
      </c>
      <c r="E47">
        <v>848</v>
      </c>
    </row>
    <row r="48" spans="1:5" x14ac:dyDescent="0.2">
      <c r="C48">
        <f t="shared" si="2"/>
        <v>2017</v>
      </c>
      <c r="D48">
        <v>48</v>
      </c>
      <c r="E48">
        <v>1039</v>
      </c>
    </row>
    <row r="49" spans="3:5" x14ac:dyDescent="0.2">
      <c r="C49">
        <f t="shared" si="2"/>
        <v>2018</v>
      </c>
      <c r="D49">
        <v>47</v>
      </c>
      <c r="E49">
        <v>1283</v>
      </c>
    </row>
    <row r="50" spans="3:5" x14ac:dyDescent="0.2">
      <c r="C50">
        <f t="shared" si="2"/>
        <v>2019</v>
      </c>
      <c r="D50">
        <v>46</v>
      </c>
      <c r="E50">
        <v>1209</v>
      </c>
    </row>
    <row r="72" spans="1:5" x14ac:dyDescent="0.2">
      <c r="D72" t="s">
        <v>55</v>
      </c>
      <c r="E72" t="s">
        <v>56</v>
      </c>
    </row>
    <row r="73" spans="1:5" x14ac:dyDescent="0.2">
      <c r="A73" t="s">
        <v>60</v>
      </c>
      <c r="C73">
        <v>2014</v>
      </c>
      <c r="D73">
        <v>8</v>
      </c>
      <c r="E73">
        <v>321</v>
      </c>
    </row>
    <row r="74" spans="1:5" x14ac:dyDescent="0.2">
      <c r="C74">
        <f>C73+1</f>
        <v>2015</v>
      </c>
      <c r="D74">
        <v>4</v>
      </c>
      <c r="E74">
        <v>159</v>
      </c>
    </row>
    <row r="75" spans="1:5" x14ac:dyDescent="0.2">
      <c r="C75">
        <f t="shared" ref="C75:C78" si="3">C74+1</f>
        <v>2016</v>
      </c>
      <c r="D75">
        <v>2</v>
      </c>
      <c r="E75">
        <v>250</v>
      </c>
    </row>
    <row r="76" spans="1:5" x14ac:dyDescent="0.2">
      <c r="C76">
        <f t="shared" si="3"/>
        <v>2017</v>
      </c>
      <c r="D76">
        <v>10</v>
      </c>
      <c r="E76">
        <v>192</v>
      </c>
    </row>
    <row r="77" spans="1:5" x14ac:dyDescent="0.2">
      <c r="C77">
        <f t="shared" si="3"/>
        <v>2018</v>
      </c>
      <c r="D77">
        <v>12</v>
      </c>
      <c r="E77">
        <v>170</v>
      </c>
    </row>
    <row r="78" spans="1:5" x14ac:dyDescent="0.2">
      <c r="C78">
        <f t="shared" si="3"/>
        <v>2019</v>
      </c>
      <c r="D78">
        <v>15</v>
      </c>
      <c r="E78">
        <v>123</v>
      </c>
    </row>
    <row r="93" spans="1:5" x14ac:dyDescent="0.2">
      <c r="D93" t="s">
        <v>55</v>
      </c>
      <c r="E93" t="s">
        <v>56</v>
      </c>
    </row>
    <row r="94" spans="1:5" x14ac:dyDescent="0.2">
      <c r="A94" t="s">
        <v>61</v>
      </c>
      <c r="C94">
        <v>2014</v>
      </c>
      <c r="D94">
        <v>71</v>
      </c>
      <c r="E94">
        <v>51</v>
      </c>
    </row>
    <row r="95" spans="1:5" x14ac:dyDescent="0.2">
      <c r="C95">
        <f>C94+1</f>
        <v>2015</v>
      </c>
      <c r="D95">
        <v>91</v>
      </c>
      <c r="E95">
        <v>49</v>
      </c>
    </row>
    <row r="96" spans="1:5" x14ac:dyDescent="0.2">
      <c r="C96">
        <f t="shared" ref="C96:C99" si="4">C95+1</f>
        <v>2016</v>
      </c>
      <c r="D96">
        <v>79</v>
      </c>
      <c r="E96">
        <v>61</v>
      </c>
    </row>
    <row r="97" spans="3:5" x14ac:dyDescent="0.2">
      <c r="C97">
        <f t="shared" si="4"/>
        <v>2017</v>
      </c>
      <c r="D97">
        <v>72</v>
      </c>
      <c r="E97">
        <v>37</v>
      </c>
    </row>
    <row r="98" spans="3:5" x14ac:dyDescent="0.2">
      <c r="C98">
        <f t="shared" si="4"/>
        <v>2018</v>
      </c>
      <c r="D98">
        <v>71</v>
      </c>
      <c r="E98">
        <v>29</v>
      </c>
    </row>
    <row r="99" spans="3:5" x14ac:dyDescent="0.2">
      <c r="C99">
        <f t="shared" si="4"/>
        <v>2019</v>
      </c>
      <c r="D99">
        <v>54</v>
      </c>
      <c r="E99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A41B-D133-1D4D-A478-B9ACDA2E0409}">
  <dimension ref="A1:B47"/>
  <sheetViews>
    <sheetView topLeftCell="A2" workbookViewId="0">
      <selection activeCell="C47" sqref="C47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64</v>
      </c>
      <c r="B1">
        <v>5</v>
      </c>
    </row>
    <row r="2" spans="1:2" x14ac:dyDescent="0.2">
      <c r="A2" t="s">
        <v>65</v>
      </c>
      <c r="B2">
        <v>2</v>
      </c>
    </row>
    <row r="5" spans="1:2" x14ac:dyDescent="0.2">
      <c r="A5" t="s">
        <v>62</v>
      </c>
      <c r="B5" t="s">
        <v>63</v>
      </c>
    </row>
    <row r="6" spans="1:2" x14ac:dyDescent="0.2">
      <c r="A6" s="2">
        <f t="shared" ref="A6:A47" ca="1" si="0">ROW(A1) *1000/mod * (1+ ($B$2*RAND()))</f>
        <v>204.19173497217514</v>
      </c>
      <c r="B6">
        <f t="shared" ref="B6:B47" ca="1" si="1">(ROW(B1)/mod+1) * (1+$B$2*RAND())</f>
        <v>3.0668117121242662</v>
      </c>
    </row>
    <row r="7" spans="1:2" x14ac:dyDescent="0.2">
      <c r="A7" s="2">
        <f t="shared" ca="1" si="0"/>
        <v>759.21090261476843</v>
      </c>
      <c r="B7">
        <f t="shared" ca="1" si="1"/>
        <v>2.4060120950769646</v>
      </c>
    </row>
    <row r="8" spans="1:2" x14ac:dyDescent="0.2">
      <c r="A8" s="2">
        <f t="shared" ca="1" si="0"/>
        <v>1218.0160344164606</v>
      </c>
      <c r="B8">
        <f t="shared" ca="1" si="1"/>
        <v>2.3886727398513514</v>
      </c>
    </row>
    <row r="9" spans="1:2" x14ac:dyDescent="0.2">
      <c r="A9" s="2">
        <f t="shared" ca="1" si="0"/>
        <v>1570.7857705263727</v>
      </c>
      <c r="B9">
        <f t="shared" ca="1" si="1"/>
        <v>4.1422577712039361</v>
      </c>
    </row>
    <row r="10" spans="1:2" x14ac:dyDescent="0.2">
      <c r="A10" s="2">
        <f t="shared" ca="1" si="0"/>
        <v>2858.900897263497</v>
      </c>
      <c r="B10">
        <f t="shared" ca="1" si="1"/>
        <v>3.9516651054750689</v>
      </c>
    </row>
    <row r="11" spans="1:2" x14ac:dyDescent="0.2">
      <c r="A11" s="2">
        <f t="shared" ca="1" si="0"/>
        <v>1805.4108187169006</v>
      </c>
      <c r="B11">
        <f t="shared" ca="1" si="1"/>
        <v>5.3948736211165391</v>
      </c>
    </row>
    <row r="12" spans="1:2" x14ac:dyDescent="0.2">
      <c r="A12" s="2">
        <f t="shared" ca="1" si="0"/>
        <v>2786.0285482079653</v>
      </c>
      <c r="B12">
        <f t="shared" ca="1" si="1"/>
        <v>4.5069152281482481</v>
      </c>
    </row>
    <row r="13" spans="1:2" x14ac:dyDescent="0.2">
      <c r="A13" s="2">
        <f t="shared" ca="1" si="0"/>
        <v>1719.5214846645949</v>
      </c>
      <c r="B13">
        <f t="shared" ca="1" si="1"/>
        <v>2.8202372580788766</v>
      </c>
    </row>
    <row r="14" spans="1:2" x14ac:dyDescent="0.2">
      <c r="A14" s="2">
        <f t="shared" ca="1" si="0"/>
        <v>2528.178075767416</v>
      </c>
      <c r="B14">
        <f t="shared" ca="1" si="1"/>
        <v>4.8441463855606761</v>
      </c>
    </row>
    <row r="15" spans="1:2" x14ac:dyDescent="0.2">
      <c r="A15" s="2">
        <f t="shared" ca="1" si="0"/>
        <v>4423.5637717432837</v>
      </c>
      <c r="B15">
        <f t="shared" ca="1" si="1"/>
        <v>7.1712711071529514</v>
      </c>
    </row>
    <row r="16" spans="1:2" x14ac:dyDescent="0.2">
      <c r="A16" s="2">
        <f t="shared" ca="1" si="0"/>
        <v>2472.8587241990285</v>
      </c>
      <c r="B16">
        <f t="shared" ca="1" si="1"/>
        <v>7.333666368469669</v>
      </c>
    </row>
    <row r="17" spans="1:2" x14ac:dyDescent="0.2">
      <c r="A17" s="2">
        <f t="shared" ca="1" si="0"/>
        <v>4924.8821836087282</v>
      </c>
      <c r="B17">
        <f t="shared" ca="1" si="1"/>
        <v>7.8105890477915088</v>
      </c>
    </row>
    <row r="18" spans="1:2" x14ac:dyDescent="0.2">
      <c r="A18" s="2">
        <f t="shared" ca="1" si="0"/>
        <v>4509.0949409803688</v>
      </c>
      <c r="B18">
        <f t="shared" ca="1" si="1"/>
        <v>4.121900131838518</v>
      </c>
    </row>
    <row r="19" spans="1:2" x14ac:dyDescent="0.2">
      <c r="A19" s="2">
        <f t="shared" ca="1" si="0"/>
        <v>7307.800014860828</v>
      </c>
      <c r="B19">
        <f t="shared" ca="1" si="1"/>
        <v>5.7985980655205083</v>
      </c>
    </row>
    <row r="20" spans="1:2" x14ac:dyDescent="0.2">
      <c r="A20" s="2">
        <f t="shared" ca="1" si="0"/>
        <v>8179.5085288695054</v>
      </c>
      <c r="B20">
        <f t="shared" ca="1" si="1"/>
        <v>5.9115241431761607</v>
      </c>
    </row>
    <row r="21" spans="1:2" x14ac:dyDescent="0.2">
      <c r="A21" s="2">
        <f t="shared" ca="1" si="0"/>
        <v>9551.378162943729</v>
      </c>
      <c r="B21">
        <f t="shared" ca="1" si="1"/>
        <v>10.847600203331552</v>
      </c>
    </row>
    <row r="22" spans="1:2" x14ac:dyDescent="0.2">
      <c r="A22" s="2">
        <f t="shared" ca="1" si="0"/>
        <v>5336.7809263915451</v>
      </c>
      <c r="B22">
        <f t="shared" ca="1" si="1"/>
        <v>8.4894508250284524</v>
      </c>
    </row>
    <row r="23" spans="1:2" x14ac:dyDescent="0.2">
      <c r="A23" s="2">
        <f t="shared" ca="1" si="0"/>
        <v>6868.9901556178738</v>
      </c>
      <c r="B23">
        <f t="shared" ca="1" si="1"/>
        <v>9.6870631415544448</v>
      </c>
    </row>
    <row r="24" spans="1:2" x14ac:dyDescent="0.2">
      <c r="A24" s="2">
        <f t="shared" ca="1" si="0"/>
        <v>5190.8856431364402</v>
      </c>
      <c r="B24">
        <f t="shared" ca="1" si="1"/>
        <v>12.496441574215401</v>
      </c>
    </row>
    <row r="25" spans="1:2" x14ac:dyDescent="0.2">
      <c r="A25" s="2">
        <f t="shared" ca="1" si="0"/>
        <v>7037.3381389826181</v>
      </c>
      <c r="B25">
        <f t="shared" ca="1" si="1"/>
        <v>5.7141228235020156</v>
      </c>
    </row>
    <row r="26" spans="1:2" x14ac:dyDescent="0.2">
      <c r="A26" s="2">
        <f t="shared" ca="1" si="0"/>
        <v>6651.6942392968376</v>
      </c>
      <c r="B26">
        <f t="shared" ca="1" si="1"/>
        <v>5.408951792073327</v>
      </c>
    </row>
    <row r="27" spans="1:2" x14ac:dyDescent="0.2">
      <c r="A27" s="2">
        <f t="shared" ca="1" si="0"/>
        <v>8943.3499685681127</v>
      </c>
      <c r="B27">
        <f t="shared" ca="1" si="1"/>
        <v>10.827173254352973</v>
      </c>
    </row>
    <row r="28" spans="1:2" x14ac:dyDescent="0.2">
      <c r="A28" s="2">
        <f t="shared" ca="1" si="0"/>
        <v>8362.8224082218021</v>
      </c>
      <c r="B28">
        <f t="shared" ca="1" si="1"/>
        <v>10.363494074620435</v>
      </c>
    </row>
    <row r="29" spans="1:2" x14ac:dyDescent="0.2">
      <c r="A29" s="2">
        <f t="shared" ca="1" si="0"/>
        <v>11731.979853730083</v>
      </c>
      <c r="B29">
        <f t="shared" ca="1" si="1"/>
        <v>17.281497778633096</v>
      </c>
    </row>
    <row r="30" spans="1:2" x14ac:dyDescent="0.2">
      <c r="A30" s="2">
        <f t="shared" ca="1" si="0"/>
        <v>9773.6680196737689</v>
      </c>
      <c r="B30">
        <f t="shared" ca="1" si="1"/>
        <v>17.109801323313729</v>
      </c>
    </row>
    <row r="31" spans="1:2" x14ac:dyDescent="0.2">
      <c r="A31" s="2">
        <f t="shared" ca="1" si="0"/>
        <v>14793.983924355265</v>
      </c>
      <c r="B31">
        <f t="shared" ca="1" si="1"/>
        <v>10.6347220699241</v>
      </c>
    </row>
    <row r="32" spans="1:2" x14ac:dyDescent="0.2">
      <c r="A32" s="2">
        <f t="shared" ca="1" si="0"/>
        <v>14145.535694750366</v>
      </c>
      <c r="B32">
        <f t="shared" ca="1" si="1"/>
        <v>18.809439280033228</v>
      </c>
    </row>
    <row r="33" spans="1:2" x14ac:dyDescent="0.2">
      <c r="A33" s="2">
        <f t="shared" ca="1" si="0"/>
        <v>8669.2980344134048</v>
      </c>
      <c r="B33">
        <f t="shared" ca="1" si="1"/>
        <v>11.598915714712131</v>
      </c>
    </row>
    <row r="34" spans="1:2" x14ac:dyDescent="0.2">
      <c r="A34" s="2">
        <f t="shared" ca="1" si="0"/>
        <v>6747.3339011849948</v>
      </c>
      <c r="B34">
        <f t="shared" ca="1" si="1"/>
        <v>8.8674231688532128</v>
      </c>
    </row>
    <row r="35" spans="1:2" x14ac:dyDescent="0.2">
      <c r="A35" s="2">
        <f t="shared" ca="1" si="0"/>
        <v>11967.368412141423</v>
      </c>
      <c r="B35">
        <f t="shared" ca="1" si="1"/>
        <v>11.197040239681332</v>
      </c>
    </row>
    <row r="36" spans="1:2" x14ac:dyDescent="0.2">
      <c r="A36" s="2">
        <f t="shared" ca="1" si="0"/>
        <v>15053.753105881427</v>
      </c>
      <c r="B36">
        <f t="shared" ca="1" si="1"/>
        <v>9.63139343575663</v>
      </c>
    </row>
    <row r="37" spans="1:2" x14ac:dyDescent="0.2">
      <c r="A37" s="2">
        <f t="shared" ca="1" si="0"/>
        <v>11065.383627008912</v>
      </c>
      <c r="B37">
        <f t="shared" ca="1" si="1"/>
        <v>8.0426171959038228</v>
      </c>
    </row>
    <row r="38" spans="1:2" x14ac:dyDescent="0.2">
      <c r="A38" s="2">
        <f t="shared" ca="1" si="0"/>
        <v>14648.729012781056</v>
      </c>
      <c r="B38">
        <f t="shared" ca="1" si="1"/>
        <v>19.841648300725016</v>
      </c>
    </row>
    <row r="39" spans="1:2" x14ac:dyDescent="0.2">
      <c r="A39" s="2">
        <f t="shared" ca="1" si="0"/>
        <v>18524.071701653706</v>
      </c>
      <c r="B39">
        <f t="shared" ca="1" si="1"/>
        <v>8.3579803868532956</v>
      </c>
    </row>
    <row r="40" spans="1:2" x14ac:dyDescent="0.2">
      <c r="A40" s="2">
        <f t="shared" ca="1" si="0"/>
        <v>7397.2966354848322</v>
      </c>
      <c r="B40">
        <f t="shared" ca="1" si="1"/>
        <v>22.254137568990505</v>
      </c>
    </row>
    <row r="41" spans="1:2" x14ac:dyDescent="0.2">
      <c r="A41" s="2">
        <f t="shared" ca="1" si="0"/>
        <v>9859.5927827897976</v>
      </c>
      <c r="B41">
        <f t="shared" ca="1" si="1"/>
        <v>9.1714553352048291</v>
      </c>
    </row>
    <row r="42" spans="1:2" x14ac:dyDescent="0.2">
      <c r="A42" s="2">
        <f t="shared" ca="1" si="0"/>
        <v>20515.673415655387</v>
      </c>
      <c r="B42">
        <f t="shared" ca="1" si="1"/>
        <v>12.924115090062173</v>
      </c>
    </row>
    <row r="43" spans="1:2" x14ac:dyDescent="0.2">
      <c r="A43" s="2">
        <f t="shared" ca="1" si="0"/>
        <v>20068.719379301168</v>
      </c>
      <c r="B43">
        <f t="shared" ca="1" si="1"/>
        <v>20.520518495683643</v>
      </c>
    </row>
    <row r="44" spans="1:2" x14ac:dyDescent="0.2">
      <c r="A44" s="2">
        <f t="shared" ca="1" si="0"/>
        <v>16209.168442661516</v>
      </c>
      <c r="B44">
        <f t="shared" ca="1" si="1"/>
        <v>10.414285569336039</v>
      </c>
    </row>
    <row r="45" spans="1:2" x14ac:dyDescent="0.2">
      <c r="A45" s="2">
        <f t="shared" ca="1" si="0"/>
        <v>8740.8329249885792</v>
      </c>
      <c r="B45">
        <f t="shared" ca="1" si="1"/>
        <v>26.627050945800118</v>
      </c>
    </row>
    <row r="46" spans="1:2" x14ac:dyDescent="0.2">
      <c r="A46" s="2">
        <f t="shared" ca="1" si="0"/>
        <v>18180.645878012187</v>
      </c>
      <c r="B46">
        <f t="shared" ca="1" si="1"/>
        <v>10.809597820867491</v>
      </c>
    </row>
    <row r="47" spans="1:2" x14ac:dyDescent="0.2">
      <c r="A47" s="2">
        <f t="shared" ca="1" si="0"/>
        <v>11812.612536829503</v>
      </c>
      <c r="B47">
        <f t="shared" ca="1" si="1"/>
        <v>26.208151456372107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Bar</vt:lpstr>
      <vt:lpstr>StackedBar</vt:lpstr>
      <vt:lpstr>Line</vt:lpstr>
      <vt:lpstr>pie</vt:lpstr>
      <vt:lpstr>Waterfall</vt:lpstr>
      <vt:lpstr>Combo</vt:lpstr>
      <vt:lpstr>Scatter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2019-09-18T20:24:29Z</dcterms:created>
  <dcterms:modified xsi:type="dcterms:W3CDTF">2019-10-29T01:03:11Z</dcterms:modified>
</cp:coreProperties>
</file>