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n/Documents/profgarrett/jsgames/static/vislit/"/>
    </mc:Choice>
  </mc:AlternateContent>
  <xr:revisionPtr revIDLastSave="0" documentId="13_ncr:1_{D8F314EB-4C52-9549-B943-C0A9C13F9AB1}" xr6:coauthVersionLast="45" xr6:coauthVersionMax="45" xr10:uidLastSave="{00000000-0000-0000-0000-000000000000}"/>
  <bookViews>
    <workbookView xWindow="45700" yWindow="-5760" windowWidth="21780" windowHeight="25160" activeTab="6" xr2:uid="{417975DE-6028-7E48-879F-4CE1EEC64146}"/>
  </bookViews>
  <sheets>
    <sheet name="Bar" sheetId="1" r:id="rId1"/>
    <sheet name="StackedBar" sheetId="6" r:id="rId2"/>
    <sheet name="Line" sheetId="2" r:id="rId3"/>
    <sheet name="pie" sheetId="3" r:id="rId4"/>
    <sheet name="Waterfall" sheetId="7" r:id="rId5"/>
    <sheet name="Combo" sheetId="8" r:id="rId6"/>
    <sheet name="Scatter" sheetId="9" r:id="rId7"/>
  </sheets>
  <definedNames>
    <definedName name="_xlchart.v1.0" hidden="1">Waterfall!$B$5:$H$5</definedName>
    <definedName name="_xlchart.v1.1" hidden="1">Waterfall!$B$2:$I$2</definedName>
    <definedName name="_xlchart.v1.2" hidden="1">Waterfall!$B$3:$H$3</definedName>
    <definedName name="_xlchart.v1.3" hidden="1">Waterfall!$B$2:$H$2</definedName>
    <definedName name="_xlchart.v1.4" hidden="1">Waterfall!$B$4:$H$4</definedName>
    <definedName name="_xlchart.v1.5" hidden="1">Combo!$C$19:$C$22</definedName>
    <definedName name="_xlchart.v1.6" hidden="1">Combo!$D$18</definedName>
    <definedName name="_xlchart.v1.7" hidden="1">Combo!$D$19:$D$22</definedName>
    <definedName name="_xlchart.v1.8" hidden="1">Combo!$E$18</definedName>
    <definedName name="_xlchart.v1.9" hidden="1">Combo!$E$19:$E$22</definedName>
    <definedName name="mod">Scatter!$B$1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9" l="1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6" i="9"/>
  <c r="C95" i="8"/>
  <c r="C96" i="8" s="1"/>
  <c r="C97" i="8" s="1"/>
  <c r="C98" i="8" s="1"/>
  <c r="C99" i="8" s="1"/>
  <c r="C74" i="8"/>
  <c r="C75" i="8" s="1"/>
  <c r="C76" i="8" s="1"/>
  <c r="C77" i="8" s="1"/>
  <c r="C78" i="8" s="1"/>
  <c r="C46" i="8"/>
  <c r="C47" i="8" s="1"/>
  <c r="C48" i="8" s="1"/>
  <c r="C49" i="8" s="1"/>
  <c r="C50" i="8" s="1"/>
  <c r="C37" i="8"/>
  <c r="C38" i="8" s="1"/>
  <c r="C39" i="8" s="1"/>
  <c r="C40" i="8" s="1"/>
  <c r="C41" i="8" s="1"/>
  <c r="C20" i="8"/>
  <c r="C21" i="8" s="1"/>
  <c r="C22" i="8" s="1"/>
  <c r="C23" i="8" s="1"/>
  <c r="C24" i="8" s="1"/>
  <c r="R30" i="2" l="1"/>
  <c r="R31" i="2"/>
  <c r="R32" i="2"/>
  <c r="R33" i="2"/>
  <c r="R34" i="2"/>
  <c r="R35" i="2"/>
  <c r="R36" i="2"/>
  <c r="R37" i="2"/>
  <c r="R38" i="2"/>
  <c r="R29" i="2"/>
  <c r="K29" i="2"/>
  <c r="J29" i="2"/>
  <c r="D2" i="2" l="1"/>
  <c r="D3" i="2"/>
  <c r="D4" i="2"/>
  <c r="D5" i="2"/>
  <c r="D6" i="2"/>
  <c r="D7" i="2"/>
  <c r="D8" i="2"/>
  <c r="D9" i="2"/>
  <c r="D10" i="2"/>
  <c r="D11" i="2"/>
  <c r="F2" i="2"/>
  <c r="F3" i="2"/>
  <c r="F4" i="2"/>
  <c r="F5" i="2"/>
  <c r="F6" i="2"/>
  <c r="F7" i="2"/>
  <c r="F8" i="2"/>
  <c r="F9" i="2"/>
  <c r="F10" i="2"/>
  <c r="F11" i="2"/>
  <c r="H26" i="2"/>
  <c r="H25" i="2"/>
  <c r="H24" i="2"/>
  <c r="H23" i="2"/>
  <c r="H22" i="2"/>
  <c r="H21" i="2"/>
  <c r="H20" i="2"/>
  <c r="H19" i="2"/>
  <c r="H18" i="2"/>
  <c r="H17" i="2"/>
  <c r="O16" i="2"/>
  <c r="N16" i="2"/>
  <c r="M16" i="2"/>
  <c r="L16" i="2"/>
  <c r="K16" i="2"/>
  <c r="J16" i="2"/>
  <c r="C81" i="3" l="1"/>
  <c r="C80" i="3"/>
  <c r="C79" i="3"/>
  <c r="C55" i="3"/>
  <c r="C56" i="3"/>
  <c r="C57" i="3"/>
  <c r="C58" i="3"/>
  <c r="C54" i="3"/>
  <c r="J33" i="1"/>
  <c r="K33" i="1"/>
  <c r="L33" i="1"/>
  <c r="L42" i="1" s="1"/>
  <c r="M33" i="1"/>
  <c r="M38" i="1" s="1"/>
  <c r="N33" i="1"/>
  <c r="I33" i="1"/>
  <c r="I56" i="1"/>
  <c r="O56" i="1" s="1"/>
  <c r="J56" i="1"/>
  <c r="K56" i="1"/>
  <c r="L56" i="1"/>
  <c r="M56" i="1"/>
  <c r="N56" i="1"/>
  <c r="G43" i="1"/>
  <c r="I43" i="1" s="1"/>
  <c r="I55" i="1" s="1"/>
  <c r="G42" i="1"/>
  <c r="I42" i="1" s="1"/>
  <c r="I54" i="1" s="1"/>
  <c r="G41" i="1"/>
  <c r="I41" i="1" s="1"/>
  <c r="I53" i="1" s="1"/>
  <c r="G40" i="1"/>
  <c r="L40" i="1" s="1"/>
  <c r="G39" i="1"/>
  <c r="N42" i="1"/>
  <c r="L43" i="1"/>
  <c r="G35" i="1"/>
  <c r="N35" i="1" s="1"/>
  <c r="G36" i="1"/>
  <c r="G37" i="1"/>
  <c r="L37" i="1" s="1"/>
  <c r="G38" i="1"/>
  <c r="G34" i="1"/>
  <c r="N34" i="1" s="1"/>
  <c r="I35" i="1"/>
  <c r="I47" i="1" s="1"/>
  <c r="J35" i="1"/>
  <c r="K35" i="1"/>
  <c r="L35" i="1"/>
  <c r="I38" i="1"/>
  <c r="N38" i="1"/>
  <c r="J34" i="1"/>
  <c r="K34" i="1"/>
  <c r="L34" i="1"/>
  <c r="M37" i="1" l="1"/>
  <c r="M49" i="1" s="1"/>
  <c r="N41" i="1"/>
  <c r="J38" i="1"/>
  <c r="J50" i="1" s="1"/>
  <c r="M41" i="1"/>
  <c r="K37" i="1"/>
  <c r="L49" i="1" s="1"/>
  <c r="K40" i="1"/>
  <c r="L52" i="1" s="1"/>
  <c r="J37" i="1"/>
  <c r="I37" i="1"/>
  <c r="I49" i="1" s="1"/>
  <c r="I40" i="1"/>
  <c r="I52" i="1" s="1"/>
  <c r="K41" i="1"/>
  <c r="J36" i="1"/>
  <c r="J40" i="1"/>
  <c r="K43" i="1"/>
  <c r="L55" i="1" s="1"/>
  <c r="I34" i="1"/>
  <c r="I46" i="1" s="1"/>
  <c r="I36" i="1"/>
  <c r="I48" i="1" s="1"/>
  <c r="J43" i="1"/>
  <c r="J55" i="1" s="1"/>
  <c r="I39" i="1"/>
  <c r="I51" i="1" s="1"/>
  <c r="N37" i="1"/>
  <c r="M34" i="1"/>
  <c r="M46" i="1" s="1"/>
  <c r="M35" i="1"/>
  <c r="N47" i="1" s="1"/>
  <c r="L41" i="1"/>
  <c r="N39" i="1"/>
  <c r="L39" i="1"/>
  <c r="J41" i="1"/>
  <c r="J53" i="1" s="1"/>
  <c r="M42" i="1"/>
  <c r="M54" i="1" s="1"/>
  <c r="M39" i="1"/>
  <c r="K42" i="1"/>
  <c r="L54" i="1" s="1"/>
  <c r="K39" i="1"/>
  <c r="N43" i="1"/>
  <c r="J42" i="1"/>
  <c r="J54" i="1" s="1"/>
  <c r="N40" i="1"/>
  <c r="J39" i="1"/>
  <c r="M43" i="1"/>
  <c r="M55" i="1" s="1"/>
  <c r="M40" i="1"/>
  <c r="M52" i="1" s="1"/>
  <c r="N36" i="1"/>
  <c r="M36" i="1"/>
  <c r="L38" i="1"/>
  <c r="M50" i="1" s="1"/>
  <c r="L36" i="1"/>
  <c r="K38" i="1"/>
  <c r="K36" i="1"/>
  <c r="N50" i="1"/>
  <c r="L46" i="1"/>
  <c r="K47" i="1"/>
  <c r="K46" i="1"/>
  <c r="J47" i="1"/>
  <c r="L47" i="1"/>
  <c r="I50" i="1"/>
  <c r="I3" i="7"/>
  <c r="K3" i="7" s="1"/>
  <c r="I2" i="7"/>
  <c r="K2" i="7" s="1"/>
  <c r="B4" i="7"/>
  <c r="C4" i="7" s="1"/>
  <c r="B5" i="7"/>
  <c r="C5" i="7" s="1"/>
  <c r="B6" i="7"/>
  <c r="H6" i="7" s="1"/>
  <c r="B7" i="7"/>
  <c r="C7" i="7" s="1"/>
  <c r="B8" i="7"/>
  <c r="E8" i="7" s="1"/>
  <c r="B9" i="7"/>
  <c r="E9" i="7" s="1"/>
  <c r="B10" i="7"/>
  <c r="C10" i="7" s="1"/>
  <c r="H19" i="7"/>
  <c r="H20" i="7" s="1"/>
  <c r="J51" i="1" l="1"/>
  <c r="J48" i="1"/>
  <c r="N49" i="1"/>
  <c r="K50" i="1"/>
  <c r="K55" i="1"/>
  <c r="J46" i="1"/>
  <c r="N53" i="1"/>
  <c r="R37" i="1"/>
  <c r="K49" i="1"/>
  <c r="J49" i="1"/>
  <c r="K52" i="1"/>
  <c r="J52" i="1"/>
  <c r="K48" i="1"/>
  <c r="R34" i="1"/>
  <c r="N46" i="1"/>
  <c r="M47" i="1"/>
  <c r="O47" i="1" s="1"/>
  <c r="R35" i="1"/>
  <c r="L51" i="1"/>
  <c r="K53" i="1"/>
  <c r="N51" i="1"/>
  <c r="N54" i="1"/>
  <c r="N52" i="1"/>
  <c r="N55" i="1"/>
  <c r="K54" i="1"/>
  <c r="K51" i="1"/>
  <c r="M53" i="1"/>
  <c r="L53" i="1"/>
  <c r="M51" i="1"/>
  <c r="R41" i="1"/>
  <c r="R40" i="1"/>
  <c r="R42" i="1"/>
  <c r="R43" i="1"/>
  <c r="R39" i="1"/>
  <c r="R38" i="1"/>
  <c r="L48" i="1"/>
  <c r="L50" i="1"/>
  <c r="O50" i="1" s="1"/>
  <c r="N48" i="1"/>
  <c r="M48" i="1"/>
  <c r="R36" i="1"/>
  <c r="G6" i="7"/>
  <c r="F6" i="7"/>
  <c r="E6" i="7"/>
  <c r="D6" i="7"/>
  <c r="C9" i="7"/>
  <c r="H5" i="7"/>
  <c r="C8" i="7"/>
  <c r="F5" i="7"/>
  <c r="C6" i="7"/>
  <c r="E4" i="7"/>
  <c r="D9" i="7"/>
  <c r="D4" i="7"/>
  <c r="H8" i="7"/>
  <c r="G8" i="7"/>
  <c r="F8" i="7"/>
  <c r="H7" i="7"/>
  <c r="F10" i="7"/>
  <c r="D8" i="7"/>
  <c r="G5" i="7"/>
  <c r="H10" i="7"/>
  <c r="E10" i="7"/>
  <c r="D10" i="7"/>
  <c r="G7" i="7"/>
  <c r="E5" i="7"/>
  <c r="G10" i="7"/>
  <c r="G9" i="7"/>
  <c r="E7" i="7"/>
  <c r="H4" i="7"/>
  <c r="H9" i="7"/>
  <c r="F7" i="7"/>
  <c r="D5" i="7"/>
  <c r="F9" i="7"/>
  <c r="D7" i="7"/>
  <c r="G4" i="7"/>
  <c r="F4" i="7"/>
  <c r="D62" i="6"/>
  <c r="E62" i="6"/>
  <c r="A12" i="6"/>
  <c r="A14" i="6"/>
  <c r="A25" i="6"/>
  <c r="A26" i="6"/>
  <c r="A36" i="6"/>
  <c r="A38" i="6"/>
  <c r="A48" i="6"/>
  <c r="A49" i="6"/>
  <c r="A50" i="6"/>
  <c r="A2" i="6"/>
  <c r="H60" i="6"/>
  <c r="H61" i="6" s="1"/>
  <c r="K51" i="6"/>
  <c r="B51" i="6"/>
  <c r="A51" i="6"/>
  <c r="K50" i="6"/>
  <c r="B50" i="6"/>
  <c r="K49" i="6"/>
  <c r="B49" i="6"/>
  <c r="K48" i="6"/>
  <c r="B48" i="6"/>
  <c r="K47" i="6"/>
  <c r="B47" i="6"/>
  <c r="A47" i="6"/>
  <c r="K46" i="6"/>
  <c r="B46" i="6"/>
  <c r="A46" i="6"/>
  <c r="K45" i="6"/>
  <c r="B45" i="6"/>
  <c r="A45" i="6"/>
  <c r="H45" i="6" s="1"/>
  <c r="K44" i="6"/>
  <c r="B44" i="6"/>
  <c r="A44" i="6"/>
  <c r="J44" i="6" s="1"/>
  <c r="K43" i="6"/>
  <c r="B43" i="6"/>
  <c r="A43" i="6"/>
  <c r="K42" i="6"/>
  <c r="B42" i="6"/>
  <c r="A42" i="6"/>
  <c r="K41" i="6"/>
  <c r="B41" i="6"/>
  <c r="A41" i="6"/>
  <c r="G41" i="6" s="1"/>
  <c r="K40" i="6"/>
  <c r="B40" i="6"/>
  <c r="A40" i="6"/>
  <c r="K39" i="6"/>
  <c r="B39" i="6"/>
  <c r="A39" i="6"/>
  <c r="K38" i="6"/>
  <c r="B38" i="6"/>
  <c r="K37" i="6"/>
  <c r="B37" i="6"/>
  <c r="A37" i="6"/>
  <c r="K36" i="6"/>
  <c r="B36" i="6"/>
  <c r="K35" i="6"/>
  <c r="B35" i="6"/>
  <c r="A35" i="6"/>
  <c r="K34" i="6"/>
  <c r="B34" i="6"/>
  <c r="A34" i="6"/>
  <c r="H34" i="6" s="1"/>
  <c r="K33" i="6"/>
  <c r="B33" i="6"/>
  <c r="H33" i="6" s="1"/>
  <c r="A33" i="6"/>
  <c r="K32" i="6"/>
  <c r="B32" i="6"/>
  <c r="A32" i="6"/>
  <c r="K31" i="6"/>
  <c r="B31" i="6"/>
  <c r="A31" i="6"/>
  <c r="J31" i="6" s="1"/>
  <c r="K30" i="6"/>
  <c r="B30" i="6"/>
  <c r="J30" i="6" s="1"/>
  <c r="A30" i="6"/>
  <c r="K29" i="6"/>
  <c r="B29" i="6"/>
  <c r="A29" i="6"/>
  <c r="K28" i="6"/>
  <c r="B28" i="6"/>
  <c r="A28" i="6"/>
  <c r="J28" i="6" s="1"/>
  <c r="K27" i="6"/>
  <c r="B27" i="6"/>
  <c r="A27" i="6"/>
  <c r="K26" i="6"/>
  <c r="B26" i="6"/>
  <c r="K25" i="6"/>
  <c r="B25" i="6"/>
  <c r="K24" i="6"/>
  <c r="B24" i="6"/>
  <c r="A24" i="6"/>
  <c r="K23" i="6"/>
  <c r="B23" i="6"/>
  <c r="A23" i="6"/>
  <c r="K22" i="6"/>
  <c r="B22" i="6"/>
  <c r="A22" i="6"/>
  <c r="H22" i="6" s="1"/>
  <c r="K21" i="6"/>
  <c r="B21" i="6"/>
  <c r="A21" i="6"/>
  <c r="K20" i="6"/>
  <c r="B20" i="6"/>
  <c r="G20" i="6" s="1"/>
  <c r="A20" i="6"/>
  <c r="K19" i="6"/>
  <c r="I19" i="6"/>
  <c r="B19" i="6"/>
  <c r="J19" i="6" s="1"/>
  <c r="A19" i="6"/>
  <c r="K18" i="6"/>
  <c r="B18" i="6"/>
  <c r="F18" i="6" s="1"/>
  <c r="A18" i="6"/>
  <c r="K17" i="6"/>
  <c r="B17" i="6"/>
  <c r="A17" i="6"/>
  <c r="I17" i="6" s="1"/>
  <c r="K16" i="6"/>
  <c r="E16" i="6"/>
  <c r="B16" i="6"/>
  <c r="A16" i="6"/>
  <c r="K15" i="6"/>
  <c r="B15" i="6"/>
  <c r="A15" i="6"/>
  <c r="K14" i="6"/>
  <c r="B14" i="6"/>
  <c r="K13" i="6"/>
  <c r="B13" i="6"/>
  <c r="A13" i="6"/>
  <c r="K12" i="6"/>
  <c r="B12" i="6"/>
  <c r="K11" i="6"/>
  <c r="B11" i="6"/>
  <c r="A11" i="6"/>
  <c r="K10" i="6"/>
  <c r="B10" i="6"/>
  <c r="A10" i="6"/>
  <c r="H10" i="6" s="1"/>
  <c r="K9" i="6"/>
  <c r="B9" i="6"/>
  <c r="I9" i="6" s="1"/>
  <c r="A9" i="6"/>
  <c r="G9" i="6" s="1"/>
  <c r="K8" i="6"/>
  <c r="B8" i="6"/>
  <c r="A8" i="6"/>
  <c r="K7" i="6"/>
  <c r="B7" i="6"/>
  <c r="G7" i="6" s="1"/>
  <c r="A7" i="6"/>
  <c r="K6" i="6"/>
  <c r="B6" i="6"/>
  <c r="J6" i="6" s="1"/>
  <c r="A6" i="6"/>
  <c r="F6" i="6" s="1"/>
  <c r="K5" i="6"/>
  <c r="B5" i="6"/>
  <c r="A5" i="6"/>
  <c r="K4" i="6"/>
  <c r="B4" i="6"/>
  <c r="A4" i="6"/>
  <c r="J4" i="6" s="1"/>
  <c r="K3" i="6"/>
  <c r="B3" i="6"/>
  <c r="A3" i="6"/>
  <c r="K2" i="6"/>
  <c r="B2" i="6"/>
  <c r="O55" i="1" l="1"/>
  <c r="O46" i="1"/>
  <c r="O49" i="1"/>
  <c r="O52" i="1"/>
  <c r="E38" i="6"/>
  <c r="J9" i="6"/>
  <c r="D26" i="6"/>
  <c r="D5" i="6"/>
  <c r="H8" i="6"/>
  <c r="J16" i="6"/>
  <c r="G19" i="6"/>
  <c r="D30" i="6"/>
  <c r="J33" i="6"/>
  <c r="D42" i="6"/>
  <c r="H46" i="6"/>
  <c r="F20" i="6"/>
  <c r="I20" i="6"/>
  <c r="H19" i="6"/>
  <c r="H6" i="6"/>
  <c r="E9" i="6"/>
  <c r="F62" i="6"/>
  <c r="F63" i="6" s="1"/>
  <c r="J20" i="6"/>
  <c r="E7" i="6"/>
  <c r="D18" i="6"/>
  <c r="D20" i="6"/>
  <c r="I32" i="6"/>
  <c r="O54" i="1"/>
  <c r="O53" i="1"/>
  <c r="O48" i="1"/>
  <c r="O51" i="1"/>
  <c r="I8" i="7"/>
  <c r="K8" i="7" s="1"/>
  <c r="I4" i="7"/>
  <c r="K4" i="7" s="1"/>
  <c r="I6" i="7"/>
  <c r="K6" i="7" s="1"/>
  <c r="I7" i="7"/>
  <c r="K7" i="7" s="1"/>
  <c r="I5" i="7"/>
  <c r="K5" i="7" s="1"/>
  <c r="I9" i="7"/>
  <c r="K9" i="7" s="1"/>
  <c r="I10" i="7"/>
  <c r="K10" i="7" s="1"/>
  <c r="G44" i="6"/>
  <c r="H41" i="6"/>
  <c r="H44" i="6"/>
  <c r="H16" i="6"/>
  <c r="H28" i="6"/>
  <c r="I41" i="6"/>
  <c r="I6" i="6"/>
  <c r="D16" i="6"/>
  <c r="F28" i="6"/>
  <c r="I31" i="6"/>
  <c r="F16" i="6"/>
  <c r="J34" i="6"/>
  <c r="J45" i="6"/>
  <c r="H4" i="6"/>
  <c r="G16" i="6"/>
  <c r="D29" i="6"/>
  <c r="J32" i="6"/>
  <c r="H42" i="6"/>
  <c r="F4" i="6"/>
  <c r="D32" i="6"/>
  <c r="F32" i="6"/>
  <c r="J35" i="6"/>
  <c r="I46" i="6"/>
  <c r="H7" i="6"/>
  <c r="D17" i="6"/>
  <c r="H32" i="6"/>
  <c r="D40" i="6"/>
  <c r="F43" i="6"/>
  <c r="J46" i="6"/>
  <c r="J51" i="6"/>
  <c r="J7" i="6"/>
  <c r="J22" i="6"/>
  <c r="I30" i="6"/>
  <c r="F50" i="6"/>
  <c r="E5" i="6"/>
  <c r="E29" i="6"/>
  <c r="F5" i="6"/>
  <c r="H21" i="6"/>
  <c r="F29" i="6"/>
  <c r="E40" i="6"/>
  <c r="G5" i="6"/>
  <c r="F8" i="6"/>
  <c r="H5" i="6"/>
  <c r="I10" i="6"/>
  <c r="G21" i="6"/>
  <c r="J24" i="6"/>
  <c r="H29" i="6"/>
  <c r="F31" i="6"/>
  <c r="J38" i="6"/>
  <c r="G40" i="6"/>
  <c r="E42" i="6"/>
  <c r="J43" i="6"/>
  <c r="D45" i="6"/>
  <c r="J47" i="6"/>
  <c r="G8" i="6"/>
  <c r="J50" i="6"/>
  <c r="E18" i="6"/>
  <c r="E21" i="6"/>
  <c r="G29" i="6"/>
  <c r="I43" i="6"/>
  <c r="E50" i="6"/>
  <c r="D4" i="6"/>
  <c r="I5" i="6"/>
  <c r="F7" i="6"/>
  <c r="I8" i="6"/>
  <c r="J10" i="6"/>
  <c r="J14" i="6"/>
  <c r="G18" i="6"/>
  <c r="I21" i="6"/>
  <c r="D28" i="6"/>
  <c r="I29" i="6"/>
  <c r="G31" i="6"/>
  <c r="D38" i="6"/>
  <c r="H40" i="6"/>
  <c r="F42" i="6"/>
  <c r="E45" i="6"/>
  <c r="I34" i="6"/>
  <c r="F40" i="6"/>
  <c r="E4" i="6"/>
  <c r="J8" i="6"/>
  <c r="H18" i="6"/>
  <c r="J21" i="6"/>
  <c r="E28" i="6"/>
  <c r="H31" i="6"/>
  <c r="G42" i="6"/>
  <c r="F45" i="6"/>
  <c r="G45" i="6"/>
  <c r="J48" i="6"/>
  <c r="G3" i="6"/>
  <c r="J37" i="6"/>
  <c r="D8" i="6"/>
  <c r="H43" i="6"/>
  <c r="G4" i="6"/>
  <c r="E6" i="6"/>
  <c r="J11" i="6"/>
  <c r="J15" i="6"/>
  <c r="E17" i="6"/>
  <c r="J18" i="6"/>
  <c r="G28" i="6"/>
  <c r="E30" i="6"/>
  <c r="D33" i="6"/>
  <c r="J39" i="6"/>
  <c r="D41" i="6"/>
  <c r="I42" i="6"/>
  <c r="D44" i="6"/>
  <c r="I45" i="6"/>
  <c r="F27" i="6"/>
  <c r="G43" i="6"/>
  <c r="D6" i="6"/>
  <c r="I7" i="6"/>
  <c r="H9" i="6"/>
  <c r="F17" i="6"/>
  <c r="H20" i="6"/>
  <c r="I22" i="6"/>
  <c r="F30" i="6"/>
  <c r="E33" i="6"/>
  <c r="E39" i="6"/>
  <c r="E41" i="6"/>
  <c r="J42" i="6"/>
  <c r="F44" i="6"/>
  <c r="D50" i="6"/>
  <c r="I18" i="6"/>
  <c r="G17" i="6"/>
  <c r="E26" i="6"/>
  <c r="G30" i="6"/>
  <c r="G33" i="6"/>
  <c r="J36" i="6"/>
  <c r="F41" i="6"/>
  <c r="J49" i="6"/>
  <c r="J23" i="6"/>
  <c r="J13" i="6"/>
  <c r="D25" i="6"/>
  <c r="G6" i="6"/>
  <c r="J12" i="6"/>
  <c r="H17" i="6"/>
  <c r="F19" i="6"/>
  <c r="H30" i="6"/>
  <c r="G32" i="6"/>
  <c r="I33" i="6"/>
  <c r="J40" i="6"/>
  <c r="I44" i="6"/>
  <c r="J2" i="6"/>
  <c r="D27" i="6"/>
  <c r="D39" i="6"/>
  <c r="D51" i="6"/>
  <c r="E51" i="6"/>
  <c r="E27" i="6"/>
  <c r="D37" i="6"/>
  <c r="D49" i="6"/>
  <c r="F51" i="6"/>
  <c r="G51" i="6"/>
  <c r="D14" i="6"/>
  <c r="E2" i="6"/>
  <c r="F15" i="6"/>
  <c r="F39" i="6"/>
  <c r="D12" i="6"/>
  <c r="E13" i="6"/>
  <c r="F14" i="6"/>
  <c r="G15" i="6"/>
  <c r="D24" i="6"/>
  <c r="G2" i="6"/>
  <c r="H3" i="6"/>
  <c r="I4" i="6"/>
  <c r="J5" i="6"/>
  <c r="D11" i="6"/>
  <c r="E12" i="6"/>
  <c r="F13" i="6"/>
  <c r="G14" i="6"/>
  <c r="H15" i="6"/>
  <c r="I16" i="6"/>
  <c r="J17" i="6"/>
  <c r="D23" i="6"/>
  <c r="E24" i="6"/>
  <c r="F25" i="6"/>
  <c r="G26" i="6"/>
  <c r="H27" i="6"/>
  <c r="I28" i="6"/>
  <c r="J29" i="6"/>
  <c r="D35" i="6"/>
  <c r="E36" i="6"/>
  <c r="F37" i="6"/>
  <c r="G38" i="6"/>
  <c r="H39" i="6"/>
  <c r="I40" i="6"/>
  <c r="J41" i="6"/>
  <c r="D47" i="6"/>
  <c r="E48" i="6"/>
  <c r="F49" i="6"/>
  <c r="G50" i="6"/>
  <c r="H51" i="6"/>
  <c r="D15" i="6"/>
  <c r="D2" i="6"/>
  <c r="E14" i="6"/>
  <c r="F2" i="6"/>
  <c r="E25" i="6"/>
  <c r="F26" i="6"/>
  <c r="G27" i="6"/>
  <c r="D36" i="6"/>
  <c r="E37" i="6"/>
  <c r="F38" i="6"/>
  <c r="G39" i="6"/>
  <c r="E49" i="6"/>
  <c r="H2" i="6"/>
  <c r="I3" i="6"/>
  <c r="D10" i="6"/>
  <c r="E11" i="6"/>
  <c r="F12" i="6"/>
  <c r="G13" i="6"/>
  <c r="H14" i="6"/>
  <c r="I15" i="6"/>
  <c r="D22" i="6"/>
  <c r="E23" i="6"/>
  <c r="F24" i="6"/>
  <c r="G25" i="6"/>
  <c r="H26" i="6"/>
  <c r="I27" i="6"/>
  <c r="D34" i="6"/>
  <c r="E35" i="6"/>
  <c r="F36" i="6"/>
  <c r="G37" i="6"/>
  <c r="H38" i="6"/>
  <c r="I39" i="6"/>
  <c r="D46" i="6"/>
  <c r="E47" i="6"/>
  <c r="F48" i="6"/>
  <c r="G49" i="6"/>
  <c r="H50" i="6"/>
  <c r="I51" i="6"/>
  <c r="D3" i="6"/>
  <c r="E15" i="6"/>
  <c r="D13" i="6"/>
  <c r="D48" i="6"/>
  <c r="I2" i="6"/>
  <c r="J3" i="6"/>
  <c r="D9" i="6"/>
  <c r="E10" i="6"/>
  <c r="F11" i="6"/>
  <c r="G12" i="6"/>
  <c r="H13" i="6"/>
  <c r="I14" i="6"/>
  <c r="D21" i="6"/>
  <c r="E22" i="6"/>
  <c r="F23" i="6"/>
  <c r="G24" i="6"/>
  <c r="H25" i="6"/>
  <c r="I26" i="6"/>
  <c r="J27" i="6"/>
  <c r="E34" i="6"/>
  <c r="F35" i="6"/>
  <c r="G36" i="6"/>
  <c r="H37" i="6"/>
  <c r="I38" i="6"/>
  <c r="E46" i="6"/>
  <c r="F47" i="6"/>
  <c r="G48" i="6"/>
  <c r="H49" i="6"/>
  <c r="I50" i="6"/>
  <c r="E3" i="6"/>
  <c r="F3" i="6"/>
  <c r="F10" i="6"/>
  <c r="G11" i="6"/>
  <c r="H12" i="6"/>
  <c r="I13" i="6"/>
  <c r="F22" i="6"/>
  <c r="G23" i="6"/>
  <c r="H24" i="6"/>
  <c r="I25" i="6"/>
  <c r="J26" i="6"/>
  <c r="F34" i="6"/>
  <c r="G35" i="6"/>
  <c r="H36" i="6"/>
  <c r="I37" i="6"/>
  <c r="F46" i="6"/>
  <c r="G47" i="6"/>
  <c r="H48" i="6"/>
  <c r="I49" i="6"/>
  <c r="D7" i="6"/>
  <c r="E8" i="6"/>
  <c r="F9" i="6"/>
  <c r="G10" i="6"/>
  <c r="H11" i="6"/>
  <c r="I12" i="6"/>
  <c r="D19" i="6"/>
  <c r="E20" i="6"/>
  <c r="F21" i="6"/>
  <c r="G22" i="6"/>
  <c r="H23" i="6"/>
  <c r="I24" i="6"/>
  <c r="J25" i="6"/>
  <c r="D31" i="6"/>
  <c r="E32" i="6"/>
  <c r="F33" i="6"/>
  <c r="G34" i="6"/>
  <c r="H35" i="6"/>
  <c r="I36" i="6"/>
  <c r="D43" i="6"/>
  <c r="E44" i="6"/>
  <c r="G46" i="6"/>
  <c r="H47" i="6"/>
  <c r="I48" i="6"/>
  <c r="I11" i="6"/>
  <c r="E19" i="6"/>
  <c r="I23" i="6"/>
  <c r="E31" i="6"/>
  <c r="I35" i="6"/>
  <c r="E43" i="6"/>
  <c r="I47" i="6"/>
  <c r="L6" i="6" l="1"/>
  <c r="L42" i="6"/>
  <c r="L29" i="6"/>
  <c r="L20" i="6"/>
  <c r="L33" i="6"/>
  <c r="L32" i="6"/>
  <c r="L28" i="6"/>
  <c r="L5" i="6"/>
  <c r="L17" i="6"/>
  <c r="L30" i="6"/>
  <c r="L18" i="6"/>
  <c r="L40" i="6"/>
  <c r="L8" i="6"/>
  <c r="L16" i="6"/>
  <c r="L7" i="6"/>
  <c r="L45" i="6"/>
  <c r="L44" i="6"/>
  <c r="L4" i="6"/>
  <c r="L41" i="6"/>
  <c r="L25" i="6"/>
  <c r="L21" i="6"/>
  <c r="L3" i="6"/>
  <c r="L39" i="6"/>
  <c r="L43" i="6"/>
  <c r="L19" i="6"/>
  <c r="L9" i="6"/>
  <c r="L51" i="6"/>
  <c r="L35" i="6"/>
  <c r="L50" i="6"/>
  <c r="L10" i="6"/>
  <c r="L38" i="6"/>
  <c r="L14" i="6"/>
  <c r="L46" i="6"/>
  <c r="L47" i="6"/>
  <c r="L49" i="6"/>
  <c r="L48" i="6"/>
  <c r="L26" i="6"/>
  <c r="L23" i="6"/>
  <c r="L37" i="6"/>
  <c r="L13" i="6"/>
  <c r="L27" i="6"/>
  <c r="L31" i="6"/>
  <c r="L15" i="6"/>
  <c r="L11" i="6"/>
  <c r="L22" i="6"/>
  <c r="L36" i="6"/>
  <c r="L24" i="6"/>
  <c r="L34" i="6"/>
  <c r="L2" i="6"/>
  <c r="L12" i="6"/>
  <c r="N3" i="2" l="1"/>
  <c r="N5" i="2"/>
  <c r="N7" i="2"/>
  <c r="N9" i="2"/>
  <c r="N11" i="2"/>
  <c r="B2" i="2"/>
  <c r="B3" i="2"/>
  <c r="B4" i="2"/>
  <c r="B5" i="2"/>
  <c r="B6" i="2"/>
  <c r="B7" i="2"/>
  <c r="B8" i="2"/>
  <c r="B9" i="2"/>
  <c r="B10" i="2"/>
  <c r="B11" i="2"/>
  <c r="L10" i="2"/>
  <c r="A2" i="2"/>
  <c r="A3" i="2"/>
  <c r="A4" i="2"/>
  <c r="A5" i="2"/>
  <c r="A6" i="2"/>
  <c r="A7" i="2"/>
  <c r="A8" i="2"/>
  <c r="A9" i="2"/>
  <c r="A10" i="2"/>
  <c r="A11" i="2"/>
  <c r="K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A9" i="1"/>
  <c r="A10" i="1"/>
  <c r="A11" i="1"/>
  <c r="A13" i="1"/>
  <c r="A14" i="1"/>
  <c r="A17" i="1"/>
  <c r="A2" i="1"/>
  <c r="A3" i="1"/>
  <c r="A7" i="1"/>
  <c r="A8" i="1"/>
  <c r="A12" i="1"/>
  <c r="A15" i="1"/>
  <c r="A16" i="1"/>
  <c r="A18" i="1"/>
  <c r="J4" i="2" l="1"/>
  <c r="L7" i="2"/>
  <c r="G5" i="2"/>
  <c r="H11" i="2"/>
  <c r="K8" i="2"/>
  <c r="G4" i="2"/>
  <c r="K9" i="2"/>
  <c r="I4" i="2"/>
  <c r="K7" i="2"/>
  <c r="K4" i="2"/>
  <c r="G10" i="2"/>
  <c r="L6" i="2"/>
  <c r="I5" i="2"/>
  <c r="H5" i="2"/>
  <c r="J9" i="2"/>
  <c r="J5" i="2"/>
  <c r="L5" i="2"/>
  <c r="L3" i="2"/>
  <c r="H4" i="2"/>
  <c r="L4" i="2"/>
  <c r="H6" i="2"/>
  <c r="L11" i="2"/>
  <c r="J8" i="2"/>
  <c r="I6" i="2"/>
  <c r="K2" i="2"/>
  <c r="J6" i="2"/>
  <c r="L8" i="2"/>
  <c r="K6" i="2"/>
  <c r="G6" i="2"/>
  <c r="H7" i="2"/>
  <c r="L9" i="2"/>
  <c r="I7" i="2"/>
  <c r="I8" i="2"/>
  <c r="J7" i="2"/>
  <c r="K10" i="2"/>
  <c r="G3" i="2"/>
  <c r="H2" i="2"/>
  <c r="I3" i="2"/>
  <c r="I2" i="2"/>
  <c r="J3" i="2"/>
  <c r="K3" i="2"/>
  <c r="G11" i="2"/>
  <c r="G2" i="2"/>
  <c r="J2" i="2"/>
  <c r="L2" i="2"/>
  <c r="I11" i="2"/>
  <c r="H9" i="2"/>
  <c r="H3" i="2"/>
  <c r="G9" i="2"/>
  <c r="G8" i="2"/>
  <c r="J11" i="2"/>
  <c r="G7" i="2"/>
  <c r="H8" i="2"/>
  <c r="I9" i="2"/>
  <c r="J10" i="2"/>
  <c r="K11" i="2"/>
  <c r="H10" i="2"/>
  <c r="I10" i="2"/>
  <c r="H27" i="1"/>
  <c r="H28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E2" i="1"/>
  <c r="F2" i="1"/>
  <c r="G2" i="1"/>
  <c r="H2" i="1"/>
  <c r="I2" i="1"/>
  <c r="J2" i="1"/>
  <c r="D2" i="1"/>
  <c r="M2" i="2" l="1"/>
  <c r="M6" i="2"/>
  <c r="M4" i="2"/>
  <c r="M3" i="2"/>
  <c r="M8" i="2"/>
  <c r="M5" i="2"/>
  <c r="M11" i="2"/>
  <c r="M7" i="2"/>
  <c r="M10" i="2"/>
  <c r="M9" i="2"/>
  <c r="H3" i="1"/>
  <c r="I3" i="1"/>
  <c r="J3" i="1"/>
  <c r="F3" i="1"/>
  <c r="D3" i="1"/>
  <c r="A4" i="1"/>
  <c r="E3" i="1"/>
  <c r="G3" i="1"/>
  <c r="L2" i="1"/>
  <c r="N2" i="2" l="1"/>
  <c r="N6" i="2"/>
  <c r="N10" i="2"/>
  <c r="N4" i="2"/>
  <c r="N8" i="2"/>
  <c r="A5" i="1"/>
  <c r="H4" i="1"/>
  <c r="J4" i="1"/>
  <c r="D4" i="1"/>
  <c r="E4" i="1"/>
  <c r="F4" i="1"/>
  <c r="I4" i="1"/>
  <c r="G4" i="1"/>
  <c r="L3" i="1"/>
  <c r="L4" i="1" l="1"/>
  <c r="H5" i="1"/>
  <c r="E5" i="1"/>
  <c r="F5" i="1"/>
  <c r="D5" i="1"/>
  <c r="J5" i="1"/>
  <c r="G5" i="1"/>
  <c r="A6" i="1"/>
  <c r="I5" i="1"/>
  <c r="J7" i="1"/>
  <c r="G7" i="1"/>
  <c r="I7" i="1"/>
  <c r="H7" i="1"/>
  <c r="D7" i="1"/>
  <c r="F7" i="1"/>
  <c r="E7" i="1"/>
  <c r="E6" i="1" l="1"/>
  <c r="D6" i="1"/>
  <c r="I6" i="1"/>
  <c r="H6" i="1"/>
  <c r="F6" i="1"/>
  <c r="J6" i="1"/>
  <c r="G6" i="1"/>
  <c r="L5" i="1"/>
  <c r="D8" i="1"/>
  <c r="F8" i="1"/>
  <c r="J8" i="1"/>
  <c r="G8" i="1"/>
  <c r="I8" i="1"/>
  <c r="E8" i="1"/>
  <c r="H8" i="1"/>
  <c r="L7" i="1"/>
  <c r="L6" i="1" l="1"/>
  <c r="L8" i="1"/>
  <c r="D9" i="1"/>
  <c r="F9" i="1"/>
  <c r="J9" i="1"/>
  <c r="G9" i="1"/>
  <c r="I9" i="1"/>
  <c r="E9" i="1"/>
  <c r="H9" i="1"/>
  <c r="H10" i="1" l="1"/>
  <c r="D10" i="1"/>
  <c r="F10" i="1"/>
  <c r="J10" i="1"/>
  <c r="G10" i="1"/>
  <c r="I10" i="1"/>
  <c r="E10" i="1"/>
  <c r="L9" i="1"/>
  <c r="L10" i="1" l="1"/>
  <c r="E11" i="1"/>
  <c r="H11" i="1"/>
  <c r="J11" i="1"/>
  <c r="I11" i="1"/>
  <c r="D11" i="1"/>
  <c r="F11" i="1"/>
  <c r="G11" i="1"/>
  <c r="L11" i="1" l="1"/>
  <c r="E12" i="1"/>
  <c r="H12" i="1"/>
  <c r="D12" i="1"/>
  <c r="F12" i="1"/>
  <c r="J12" i="1"/>
  <c r="G12" i="1"/>
  <c r="I12" i="1"/>
  <c r="E13" i="1" l="1"/>
  <c r="H13" i="1"/>
  <c r="D13" i="1"/>
  <c r="F13" i="1"/>
  <c r="J13" i="1"/>
  <c r="G13" i="1"/>
  <c r="I13" i="1"/>
  <c r="L12" i="1"/>
  <c r="L13" i="1" l="1"/>
  <c r="J14" i="1"/>
  <c r="D14" i="1"/>
  <c r="H14" i="1"/>
  <c r="E14" i="1"/>
  <c r="F14" i="1"/>
  <c r="I14" i="1"/>
  <c r="G14" i="1"/>
  <c r="I15" i="1" l="1"/>
  <c r="E15" i="1"/>
  <c r="H15" i="1"/>
  <c r="J15" i="1"/>
  <c r="G15" i="1"/>
  <c r="D15" i="1"/>
  <c r="F15" i="1"/>
  <c r="L14" i="1"/>
  <c r="L15" i="1" l="1"/>
  <c r="I16" i="1"/>
  <c r="E16" i="1"/>
  <c r="D16" i="1"/>
  <c r="F16" i="1"/>
  <c r="H16" i="1"/>
  <c r="G16" i="1"/>
  <c r="J16" i="1"/>
  <c r="L16" i="1" l="1"/>
  <c r="I17" i="1"/>
  <c r="E17" i="1"/>
  <c r="D17" i="1"/>
  <c r="F17" i="1"/>
  <c r="H17" i="1"/>
  <c r="G17" i="1"/>
  <c r="J17" i="1"/>
  <c r="L17" i="1" l="1"/>
  <c r="J18" i="1"/>
  <c r="I18" i="1"/>
  <c r="E18" i="1"/>
  <c r="F18" i="1"/>
  <c r="H18" i="1"/>
  <c r="G18" i="1"/>
  <c r="D18" i="1"/>
  <c r="L18" i="1" l="1"/>
  <c r="N36" i="2"/>
  <c r="K30" i="2"/>
  <c r="N33" i="2"/>
  <c r="M31" i="2"/>
  <c r="M32" i="2"/>
  <c r="J33" i="2"/>
  <c r="S21" i="2"/>
  <c r="O31" i="2"/>
  <c r="J36" i="2"/>
  <c r="K36" i="2"/>
  <c r="M36" i="2"/>
  <c r="L38" i="2"/>
  <c r="M38" i="2"/>
  <c r="L33" i="2"/>
  <c r="J38" i="2"/>
  <c r="L31" i="2"/>
  <c r="L35" i="2"/>
  <c r="O34" i="2"/>
  <c r="S20" i="2"/>
  <c r="N31" i="2"/>
  <c r="J35" i="2"/>
  <c r="L34" i="2"/>
  <c r="K38" i="2"/>
  <c r="M29" i="2"/>
  <c r="J30" i="2"/>
  <c r="N29" i="2"/>
  <c r="O29" i="2"/>
  <c r="O32" i="2"/>
  <c r="M35" i="2"/>
  <c r="J34" i="2"/>
  <c r="J31" i="2"/>
  <c r="N35" i="2"/>
  <c r="S22" i="2"/>
  <c r="L32" i="2"/>
  <c r="O35" i="2"/>
  <c r="K35" i="2"/>
  <c r="O33" i="2"/>
  <c r="N30" i="2"/>
  <c r="O38" i="2"/>
  <c r="S24" i="2"/>
  <c r="J32" i="2"/>
  <c r="O30" i="2"/>
  <c r="S19" i="2"/>
  <c r="M30" i="2"/>
  <c r="L30" i="2"/>
  <c r="N32" i="2"/>
  <c r="S23" i="2"/>
  <c r="S17" i="2"/>
  <c r="O36" i="2"/>
  <c r="K33" i="2"/>
  <c r="K34" i="2"/>
  <c r="M37" i="2"/>
  <c r="K37" i="2"/>
  <c r="K31" i="2"/>
  <c r="L36" i="2"/>
  <c r="N38" i="2"/>
  <c r="L29" i="2"/>
  <c r="M34" i="2"/>
  <c r="S26" i="2"/>
  <c r="S25" i="2"/>
  <c r="N34" i="2"/>
  <c r="M33" i="2"/>
  <c r="K32" i="2"/>
  <c r="J37" i="2"/>
  <c r="O37" i="2"/>
  <c r="S18" i="2"/>
  <c r="L37" i="2"/>
  <c r="P37" i="2" s="1"/>
  <c r="N37" i="2"/>
  <c r="Q37" i="2" l="1"/>
  <c r="Q38" i="2"/>
  <c r="Q34" i="2"/>
  <c r="Q30" i="2"/>
  <c r="Q36" i="2"/>
  <c r="P35" i="2"/>
  <c r="Q35" i="2" s="1"/>
  <c r="P38" i="2"/>
  <c r="P32" i="2"/>
  <c r="Q32" i="2" s="1"/>
  <c r="P30" i="2"/>
  <c r="P33" i="2"/>
  <c r="Q33" i="2" s="1"/>
  <c r="P36" i="2"/>
  <c r="P34" i="2"/>
  <c r="P31" i="2"/>
  <c r="Q31" i="2" s="1"/>
  <c r="P29" i="2"/>
  <c r="Q29" i="2" s="1"/>
</calcChain>
</file>

<file path=xl/sharedStrings.xml><?xml version="1.0" encoding="utf-8"?>
<sst xmlns="http://schemas.openxmlformats.org/spreadsheetml/2006/main" count="144" uniqueCount="66">
  <si>
    <t>SD</t>
  </si>
  <si>
    <t>Trend</t>
  </si>
  <si>
    <t>Y1</t>
  </si>
  <si>
    <t>Y2</t>
  </si>
  <si>
    <t>Y3</t>
  </si>
  <si>
    <t>Y4</t>
  </si>
  <si>
    <t>Y5</t>
  </si>
  <si>
    <t>Y6</t>
  </si>
  <si>
    <t>Y7</t>
  </si>
  <si>
    <t>Base</t>
  </si>
  <si>
    <t>Column1</t>
  </si>
  <si>
    <t>Name</t>
  </si>
  <si>
    <t>Code</t>
  </si>
  <si>
    <t>d0: [100,100,100,100,100,100,100]</t>
  </si>
  <si>
    <t>ID</t>
  </si>
  <si>
    <t>Y8</t>
  </si>
  <si>
    <t>d1</t>
  </si>
  <si>
    <t>Source =1</t>
  </si>
  <si>
    <t>Source 4, first 7 data points.</t>
  </si>
  <si>
    <t>d2</t>
  </si>
  <si>
    <t>d3</t>
  </si>
  <si>
    <t>d4</t>
  </si>
  <si>
    <t>d5</t>
  </si>
  <si>
    <t>d6</t>
  </si>
  <si>
    <t>d7</t>
  </si>
  <si>
    <t>d8</t>
  </si>
  <si>
    <t>d9</t>
  </si>
  <si>
    <t>A</t>
  </si>
  <si>
    <t>B</t>
  </si>
  <si>
    <t>small</t>
  </si>
  <si>
    <t>medium</t>
  </si>
  <si>
    <t>std</t>
  </si>
  <si>
    <t>base</t>
  </si>
  <si>
    <t>Growth Rate</t>
  </si>
  <si>
    <t>d10</t>
  </si>
  <si>
    <t>Region A</t>
  </si>
  <si>
    <t>Region B</t>
  </si>
  <si>
    <t>Region C</t>
  </si>
  <si>
    <t>Region D</t>
  </si>
  <si>
    <t>North</t>
  </si>
  <si>
    <t>South</t>
  </si>
  <si>
    <t>East</t>
  </si>
  <si>
    <t>West</t>
  </si>
  <si>
    <t>Group A</t>
  </si>
  <si>
    <t>Group B</t>
  </si>
  <si>
    <t>Group C</t>
  </si>
  <si>
    <t>Group D</t>
  </si>
  <si>
    <t>Group E</t>
  </si>
  <si>
    <t>Area 1</t>
  </si>
  <si>
    <t>Area 2</t>
  </si>
  <si>
    <t>Area 3</t>
  </si>
  <si>
    <t>Drink A</t>
  </si>
  <si>
    <t>Drink B</t>
  </si>
  <si>
    <t>Drink C</t>
  </si>
  <si>
    <t>Drink D</t>
  </si>
  <si>
    <t>Salespeople</t>
  </si>
  <si>
    <t>Profit</t>
  </si>
  <si>
    <t>fam</t>
  </si>
  <si>
    <t>a</t>
  </si>
  <si>
    <t>b</t>
  </si>
  <si>
    <t>c</t>
  </si>
  <si>
    <t>d</t>
  </si>
  <si>
    <t>Total Miles Driven</t>
  </si>
  <si>
    <t>Years</t>
  </si>
  <si>
    <t>Mod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</si>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</sst>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4" fontId="0" fillId="0" borderId="0" xfId="2" applyFont="1"/>
    <xf numFmtId="44" fontId="0" fillId="0" borderId="0" xfId="0" applyNumberFormat="1"/>
    <xf numFmtId="9" fontId="0" fillId="0" borderId="0" xfId="3" applyFont="1"/>
    <xf numFmtId="0" fontId="0" fillId="2" borderId="1" xfId="0" applyFont="1" applyFill="1" applyBorder="1"/>
    <xf numFmtId="43" fontId="0" fillId="0" borderId="0" xfId="1" applyFont="1"/>
    <xf numFmtId="43" fontId="0" fillId="0" borderId="0" xfId="0" applyNumberFormat="1"/>
    <xf numFmtId="164" fontId="0" fillId="2" borderId="2" xfId="0" applyNumberFormat="1" applyFont="1" applyFill="1" applyBorder="1"/>
    <xf numFmtId="164" fontId="0" fillId="0" borderId="2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0"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4-7D43-BA17-3D6B4D50E97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4-7D43-BA17-3D6B4D50E97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4-7D43-BA17-3D6B4D50E97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4-7D43-BA17-3D6B4D50E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pie!$C$19:$C$22</c:f>
              <c:strCache>
                <c:ptCount val="4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  <c:pt idx="3">
                  <c:v>Region D</c:v>
                </c:pt>
              </c:strCache>
            </c:strRef>
          </c:cat>
          <c:val>
            <c:numRef>
              <c:f>pie!$D$19:$D$22</c:f>
              <c:numCache>
                <c:formatCode>General</c:formatCode>
                <c:ptCount val="4"/>
                <c:pt idx="0">
                  <c:v>12.3</c:v>
                </c:pt>
                <c:pt idx="1">
                  <c:v>36.6</c:v>
                </c:pt>
                <c:pt idx="2">
                  <c:v>24.3</c:v>
                </c:pt>
                <c:pt idx="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4-7B44-BD9E-7659FB37500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Combo!$C$19:$C$24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Combo!$E$19:$E$24</c:f>
              <c:numCache>
                <c:formatCode>General</c:formatCode>
                <c:ptCount val="6"/>
                <c:pt idx="0">
                  <c:v>321</c:v>
                </c:pt>
                <c:pt idx="1">
                  <c:v>159</c:v>
                </c:pt>
                <c:pt idx="2">
                  <c:v>250</c:v>
                </c:pt>
                <c:pt idx="3">
                  <c:v>192</c:v>
                </c:pt>
                <c:pt idx="4">
                  <c:v>170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F-7940-BF58-2C6CE62A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Combo!$C$19:$C$24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Combo!$D$19:$D$24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7940-BF58-2C6CE62A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Combo!$C$36:$C$41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Combo!$E$36:$E$41</c:f>
              <c:numCache>
                <c:formatCode>General</c:formatCode>
                <c:ptCount val="6"/>
                <c:pt idx="0">
                  <c:v>423</c:v>
                </c:pt>
                <c:pt idx="1">
                  <c:v>382</c:v>
                </c:pt>
                <c:pt idx="2">
                  <c:v>848</c:v>
                </c:pt>
                <c:pt idx="3">
                  <c:v>1039</c:v>
                </c:pt>
                <c:pt idx="4">
                  <c:v>1283</c:v>
                </c:pt>
                <c:pt idx="5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C-6A4F-92D6-CA0D5FFE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Combo!$C$36:$C$41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Combo!$D$36:$D$41</c:f>
              <c:numCache>
                <c:formatCode>General</c:formatCode>
                <c:ptCount val="6"/>
                <c:pt idx="0">
                  <c:v>62</c:v>
                </c:pt>
                <c:pt idx="1">
                  <c:v>52</c:v>
                </c:pt>
                <c:pt idx="2">
                  <c:v>53</c:v>
                </c:pt>
                <c:pt idx="3">
                  <c:v>41</c:v>
                </c:pt>
                <c:pt idx="4">
                  <c:v>41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C-6A4F-92D6-CA0D5FFE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Combo!$C$45:$C$50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Combo!$E$45:$E$50</c:f>
              <c:numCache>
                <c:formatCode>General</c:formatCode>
                <c:ptCount val="6"/>
                <c:pt idx="0">
                  <c:v>423</c:v>
                </c:pt>
                <c:pt idx="1">
                  <c:v>382</c:v>
                </c:pt>
                <c:pt idx="2">
                  <c:v>848</c:v>
                </c:pt>
                <c:pt idx="3">
                  <c:v>1039</c:v>
                </c:pt>
                <c:pt idx="4">
                  <c:v>1283</c:v>
                </c:pt>
                <c:pt idx="5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7D48-9B05-129DA03A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Combo!$C$45:$C$50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Combo!$D$45:$D$50</c:f>
              <c:numCache>
                <c:formatCode>General</c:formatCode>
                <c:ptCount val="6"/>
                <c:pt idx="0">
                  <c:v>47</c:v>
                </c:pt>
                <c:pt idx="1">
                  <c:v>48</c:v>
                </c:pt>
                <c:pt idx="2">
                  <c:v>46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0-7D48-9B05-129DA03A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Combo!$C$73:$C$78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Combo!$E$73:$E$78</c:f>
              <c:numCache>
                <c:formatCode>General</c:formatCode>
                <c:ptCount val="6"/>
                <c:pt idx="0">
                  <c:v>321</c:v>
                </c:pt>
                <c:pt idx="1">
                  <c:v>159</c:v>
                </c:pt>
                <c:pt idx="2">
                  <c:v>250</c:v>
                </c:pt>
                <c:pt idx="3">
                  <c:v>192</c:v>
                </c:pt>
                <c:pt idx="4">
                  <c:v>170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7-6942-916E-C2CD2668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Combo!$C$73:$C$78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Combo!$D$73:$D$78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7-6942-916E-C2CD2668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Combo!$E$18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Combo!$C$94:$C$99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Combo!$E$94:$E$99</c:f>
              <c:numCache>
                <c:formatCode>General</c:formatCode>
                <c:ptCount val="6"/>
                <c:pt idx="0">
                  <c:v>51</c:v>
                </c:pt>
                <c:pt idx="1">
                  <c:v>49</c:v>
                </c:pt>
                <c:pt idx="2">
                  <c:v>61</c:v>
                </c:pt>
                <c:pt idx="3">
                  <c:v>37</c:v>
                </c:pt>
                <c:pt idx="4">
                  <c:v>29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7-754D-89FE-B10E02C1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51407"/>
        <c:axId val="416119567"/>
      </c:barChart>
      <c:lineChart>
        <c:grouping val="standard"/>
        <c:varyColors val="0"/>
        <c:ser>
          <c:idx val="0"/>
          <c:order val="0"/>
          <c:tx>
            <c:strRef>
              <c:f>Combo!$D$18</c:f>
              <c:strCache>
                <c:ptCount val="1"/>
                <c:pt idx="0">
                  <c:v>Salespeople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Combo!$C$94:$C$99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Combo!$D$94:$D$99</c:f>
              <c:numCache>
                <c:formatCode>General</c:formatCode>
                <c:ptCount val="6"/>
                <c:pt idx="0">
                  <c:v>71</c:v>
                </c:pt>
                <c:pt idx="1">
                  <c:v>91</c:v>
                </c:pt>
                <c:pt idx="2">
                  <c:v>79</c:v>
                </c:pt>
                <c:pt idx="3">
                  <c:v>72</c:v>
                </c:pt>
                <c:pt idx="4">
                  <c:v>71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7-754D-89FE-B10E02C1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5311"/>
        <c:axId val="417413263"/>
      </c:lineChart>
      <c:catAx>
        <c:axId val="41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9567"/>
        <c:crosses val="autoZero"/>
        <c:auto val="1"/>
        <c:lblAlgn val="ctr"/>
        <c:lblOffset val="100"/>
        <c:noMultiLvlLbl val="0"/>
      </c:catAx>
      <c:valAx>
        <c:axId val="4161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407"/>
        <c:crosses val="autoZero"/>
        <c:crossBetween val="between"/>
      </c:valAx>
      <c:valAx>
        <c:axId val="41741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5311"/>
        <c:crosses val="max"/>
        <c:crossBetween val="between"/>
      </c:valAx>
      <c:catAx>
        <c:axId val="41741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1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Scatter!$B$5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Scatter!$A$6:$A$47</c:f>
              <c:numCache>
                <c:formatCode>_(* #,##0_);_(* \(#,##0\);_(* "-"??_);_(@_)</c:formatCode>
                <c:ptCount val="42"/>
                <c:pt idx="0">
                  <c:v>442.4568198224012</c:v>
                </c:pt>
                <c:pt idx="1">
                  <c:v>854.99806427154499</c:v>
                </c:pt>
                <c:pt idx="2">
                  <c:v>1344.0009766673736</c:v>
                </c:pt>
                <c:pt idx="3">
                  <c:v>1198.3409398476019</c:v>
                </c:pt>
                <c:pt idx="4">
                  <c:v>1317.2173386490817</c:v>
                </c:pt>
                <c:pt idx="5">
                  <c:v>2106.3872927205894</c:v>
                </c:pt>
                <c:pt idx="6">
                  <c:v>3393.8301880680824</c:v>
                </c:pt>
                <c:pt idx="7">
                  <c:v>1843.4009559612441</c:v>
                </c:pt>
                <c:pt idx="8">
                  <c:v>1874.5597382833116</c:v>
                </c:pt>
                <c:pt idx="9">
                  <c:v>2634.2920968852045</c:v>
                </c:pt>
                <c:pt idx="10">
                  <c:v>4785.6918245651432</c:v>
                </c:pt>
                <c:pt idx="11">
                  <c:v>3739.2075018967939</c:v>
                </c:pt>
                <c:pt idx="12">
                  <c:v>3526.9574684217177</c:v>
                </c:pt>
                <c:pt idx="13">
                  <c:v>2935.233993469099</c:v>
                </c:pt>
                <c:pt idx="14">
                  <c:v>5244.4414567568983</c:v>
                </c:pt>
                <c:pt idx="15">
                  <c:v>7025.8738207107426</c:v>
                </c:pt>
                <c:pt idx="16">
                  <c:v>6657.378046834011</c:v>
                </c:pt>
                <c:pt idx="17">
                  <c:v>4021.0902767910998</c:v>
                </c:pt>
                <c:pt idx="18">
                  <c:v>10145.165701682878</c:v>
                </c:pt>
                <c:pt idx="19">
                  <c:v>9676.1573119068162</c:v>
                </c:pt>
                <c:pt idx="20">
                  <c:v>6456.0476766974989</c:v>
                </c:pt>
                <c:pt idx="21">
                  <c:v>7999.5000425941489</c:v>
                </c:pt>
                <c:pt idx="22">
                  <c:v>5863.7607680570291</c:v>
                </c:pt>
                <c:pt idx="23">
                  <c:v>9140.168024438919</c:v>
                </c:pt>
                <c:pt idx="24">
                  <c:v>7721.1443761582359</c:v>
                </c:pt>
                <c:pt idx="25">
                  <c:v>11805.716778839431</c:v>
                </c:pt>
                <c:pt idx="26">
                  <c:v>10546.192332915929</c:v>
                </c:pt>
                <c:pt idx="27">
                  <c:v>6093.3668384847315</c:v>
                </c:pt>
                <c:pt idx="28">
                  <c:v>13316.316500925594</c:v>
                </c:pt>
                <c:pt idx="29">
                  <c:v>14838.875967942344</c:v>
                </c:pt>
                <c:pt idx="30">
                  <c:v>12349.625756522459</c:v>
                </c:pt>
                <c:pt idx="31">
                  <c:v>8180.6247332754892</c:v>
                </c:pt>
                <c:pt idx="32">
                  <c:v>8011.1054363669082</c:v>
                </c:pt>
                <c:pt idx="33">
                  <c:v>12537.383505621234</c:v>
                </c:pt>
                <c:pt idx="34">
                  <c:v>20692.43969280809</c:v>
                </c:pt>
                <c:pt idx="35">
                  <c:v>8030.6238663965451</c:v>
                </c:pt>
                <c:pt idx="36">
                  <c:v>11012.297723362421</c:v>
                </c:pt>
                <c:pt idx="37">
                  <c:v>17626.070503039165</c:v>
                </c:pt>
                <c:pt idx="38">
                  <c:v>8667.5782144351251</c:v>
                </c:pt>
                <c:pt idx="39">
                  <c:v>12405.737503626146</c:v>
                </c:pt>
                <c:pt idx="40">
                  <c:v>15828.4550266431</c:v>
                </c:pt>
                <c:pt idx="41">
                  <c:v>22995.003451345689</c:v>
                </c:pt>
              </c:numCache>
            </c:numRef>
          </c:xVal>
          <c:yVal>
            <c:numRef>
              <c:f>Scatter!$B$6:$B$47</c:f>
              <c:numCache>
                <c:formatCode>General</c:formatCode>
                <c:ptCount val="42"/>
                <c:pt idx="0">
                  <c:v>1.7941939033576564</c:v>
                </c:pt>
                <c:pt idx="1">
                  <c:v>2.66624343331693</c:v>
                </c:pt>
                <c:pt idx="2">
                  <c:v>2.3971125594057372</c:v>
                </c:pt>
                <c:pt idx="3">
                  <c:v>4.1896954490742706</c:v>
                </c:pt>
                <c:pt idx="4">
                  <c:v>3.954313759896209</c:v>
                </c:pt>
                <c:pt idx="5">
                  <c:v>5.6227165559945016</c:v>
                </c:pt>
                <c:pt idx="6">
                  <c:v>6.4331957955360197</c:v>
                </c:pt>
                <c:pt idx="7">
                  <c:v>3.6863912243161514</c:v>
                </c:pt>
                <c:pt idx="8">
                  <c:v>3.2720268867113207</c:v>
                </c:pt>
                <c:pt idx="9">
                  <c:v>3.6567399095845894</c:v>
                </c:pt>
                <c:pt idx="10">
                  <c:v>8.9051228781230982</c:v>
                </c:pt>
                <c:pt idx="11">
                  <c:v>6.5328503646730258</c:v>
                </c:pt>
                <c:pt idx="12">
                  <c:v>8.7405552127316337</c:v>
                </c:pt>
                <c:pt idx="13">
                  <c:v>7.329141717159005</c:v>
                </c:pt>
                <c:pt idx="14">
                  <c:v>11.708294891188379</c:v>
                </c:pt>
                <c:pt idx="15">
                  <c:v>10.887498942794176</c:v>
                </c:pt>
                <c:pt idx="16">
                  <c:v>7.6437485038961919</c:v>
                </c:pt>
                <c:pt idx="17">
                  <c:v>10.13059994726661</c:v>
                </c:pt>
                <c:pt idx="18">
                  <c:v>9.5988240250714707</c:v>
                </c:pt>
                <c:pt idx="19">
                  <c:v>11.66942896654216</c:v>
                </c:pt>
                <c:pt idx="20">
                  <c:v>5.5315082561512376</c:v>
                </c:pt>
                <c:pt idx="21">
                  <c:v>8.5816500184021844</c:v>
                </c:pt>
                <c:pt idx="22">
                  <c:v>5.9253722641568762</c:v>
                </c:pt>
                <c:pt idx="23">
                  <c:v>16.700671078991906</c:v>
                </c:pt>
                <c:pt idx="24">
                  <c:v>17.634920642476253</c:v>
                </c:pt>
                <c:pt idx="25">
                  <c:v>16.196763410859955</c:v>
                </c:pt>
                <c:pt idx="26">
                  <c:v>6.6670826969323889</c:v>
                </c:pt>
                <c:pt idx="27">
                  <c:v>12.165474962087126</c:v>
                </c:pt>
                <c:pt idx="28">
                  <c:v>14.934019912377568</c:v>
                </c:pt>
                <c:pt idx="29">
                  <c:v>19.197031951261351</c:v>
                </c:pt>
                <c:pt idx="30">
                  <c:v>9.6547152259111098</c:v>
                </c:pt>
                <c:pt idx="31">
                  <c:v>17.892440132222013</c:v>
                </c:pt>
                <c:pt idx="32">
                  <c:v>21.592586246763695</c:v>
                </c:pt>
                <c:pt idx="33">
                  <c:v>16.186715412687775</c:v>
                </c:pt>
                <c:pt idx="34">
                  <c:v>17.211929555806307</c:v>
                </c:pt>
                <c:pt idx="35">
                  <c:v>20.370823985144519</c:v>
                </c:pt>
                <c:pt idx="36">
                  <c:v>9.5603854673288637</c:v>
                </c:pt>
                <c:pt idx="37">
                  <c:v>14.618225445361031</c:v>
                </c:pt>
                <c:pt idx="38">
                  <c:v>13.297448405028581</c:v>
                </c:pt>
                <c:pt idx="39">
                  <c:v>12.882281821459236</c:v>
                </c:pt>
                <c:pt idx="40">
                  <c:v>19.852297422407933</c:v>
                </c:pt>
                <c:pt idx="41">
                  <c:v>16.143841056080895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D-FE4F-A109-43C3A161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1775"/>
        <c:axId val="417963263"/>
      </c:scatterChart>
      <c:valAx>
        <c:axId val="2588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Total Miles on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3263"/>
        <c:crosses val="autoZero"/>
        <c:crossBetween val="midCat"/>
      </c:valAx>
      <c:valAx>
        <c:axId val="4179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Years</a:t>
                </a:r>
                <a:r>
                  <a:rPr lang="en-US" sz="2400" baseline="0"/>
                  <a:t> Car Driven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Scatter!$B$5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Scatter!$A$6:$A$47</c:f>
              <c:numCache>
                <c:formatCode>_(* #,##0_);_(* \(#,##0\);_(* "-"??_);_(@_)</c:formatCode>
                <c:ptCount val="42"/>
                <c:pt idx="0">
                  <c:v>442.4568198224012</c:v>
                </c:pt>
                <c:pt idx="1">
                  <c:v>854.99806427154499</c:v>
                </c:pt>
                <c:pt idx="2">
                  <c:v>1344.0009766673736</c:v>
                </c:pt>
                <c:pt idx="3">
                  <c:v>1198.3409398476019</c:v>
                </c:pt>
                <c:pt idx="4">
                  <c:v>1317.2173386490817</c:v>
                </c:pt>
                <c:pt idx="5">
                  <c:v>2106.3872927205894</c:v>
                </c:pt>
                <c:pt idx="6">
                  <c:v>3393.8301880680824</c:v>
                </c:pt>
                <c:pt idx="7">
                  <c:v>1843.4009559612441</c:v>
                </c:pt>
                <c:pt idx="8">
                  <c:v>1874.5597382833116</c:v>
                </c:pt>
                <c:pt idx="9">
                  <c:v>2634.2920968852045</c:v>
                </c:pt>
                <c:pt idx="10">
                  <c:v>4785.6918245651432</c:v>
                </c:pt>
                <c:pt idx="11">
                  <c:v>3739.2075018967939</c:v>
                </c:pt>
                <c:pt idx="12">
                  <c:v>3526.9574684217177</c:v>
                </c:pt>
                <c:pt idx="13">
                  <c:v>2935.233993469099</c:v>
                </c:pt>
                <c:pt idx="14">
                  <c:v>5244.4414567568983</c:v>
                </c:pt>
                <c:pt idx="15">
                  <c:v>7025.8738207107426</c:v>
                </c:pt>
                <c:pt idx="16">
                  <c:v>6657.378046834011</c:v>
                </c:pt>
                <c:pt idx="17">
                  <c:v>4021.0902767910998</c:v>
                </c:pt>
                <c:pt idx="18">
                  <c:v>10145.165701682878</c:v>
                </c:pt>
                <c:pt idx="19">
                  <c:v>9676.1573119068162</c:v>
                </c:pt>
                <c:pt idx="20">
                  <c:v>6456.0476766974989</c:v>
                </c:pt>
                <c:pt idx="21">
                  <c:v>7999.5000425941489</c:v>
                </c:pt>
                <c:pt idx="22">
                  <c:v>5863.7607680570291</c:v>
                </c:pt>
                <c:pt idx="23">
                  <c:v>9140.168024438919</c:v>
                </c:pt>
                <c:pt idx="24">
                  <c:v>7721.1443761582359</c:v>
                </c:pt>
                <c:pt idx="25">
                  <c:v>11805.716778839431</c:v>
                </c:pt>
                <c:pt idx="26">
                  <c:v>10546.192332915929</c:v>
                </c:pt>
                <c:pt idx="27">
                  <c:v>6093.3668384847315</c:v>
                </c:pt>
                <c:pt idx="28">
                  <c:v>13316.316500925594</c:v>
                </c:pt>
                <c:pt idx="29">
                  <c:v>14838.875967942344</c:v>
                </c:pt>
                <c:pt idx="30">
                  <c:v>12349.625756522459</c:v>
                </c:pt>
                <c:pt idx="31">
                  <c:v>8180.6247332754892</c:v>
                </c:pt>
                <c:pt idx="32">
                  <c:v>8011.1054363669082</c:v>
                </c:pt>
                <c:pt idx="33">
                  <c:v>12537.383505621234</c:v>
                </c:pt>
                <c:pt idx="34">
                  <c:v>20692.43969280809</c:v>
                </c:pt>
                <c:pt idx="35">
                  <c:v>8030.6238663965451</c:v>
                </c:pt>
                <c:pt idx="36">
                  <c:v>11012.297723362421</c:v>
                </c:pt>
                <c:pt idx="37">
                  <c:v>17626.070503039165</c:v>
                </c:pt>
                <c:pt idx="38">
                  <c:v>8667.5782144351251</c:v>
                </c:pt>
                <c:pt idx="39">
                  <c:v>12405.737503626146</c:v>
                </c:pt>
                <c:pt idx="40">
                  <c:v>15828.4550266431</c:v>
                </c:pt>
                <c:pt idx="41">
                  <c:v>22995.003451345689</c:v>
                </c:pt>
              </c:numCache>
            </c:numRef>
          </c:xVal>
          <c:yVal>
            <c:numRef>
              <c:f>Scatter!$B$6:$B$47</c:f>
              <c:numCache>
                <c:formatCode>General</c:formatCode>
                <c:ptCount val="42"/>
                <c:pt idx="0">
                  <c:v>1.7941939033576564</c:v>
                </c:pt>
                <c:pt idx="1">
                  <c:v>2.66624343331693</c:v>
                </c:pt>
                <c:pt idx="2">
                  <c:v>2.3971125594057372</c:v>
                </c:pt>
                <c:pt idx="3">
                  <c:v>4.1896954490742706</c:v>
                </c:pt>
                <c:pt idx="4">
                  <c:v>3.954313759896209</c:v>
                </c:pt>
                <c:pt idx="5">
                  <c:v>5.6227165559945016</c:v>
                </c:pt>
                <c:pt idx="6">
                  <c:v>6.4331957955360197</c:v>
                </c:pt>
                <c:pt idx="7">
                  <c:v>3.6863912243161514</c:v>
                </c:pt>
                <c:pt idx="8">
                  <c:v>3.2720268867113207</c:v>
                </c:pt>
                <c:pt idx="9">
                  <c:v>3.6567399095845894</c:v>
                </c:pt>
                <c:pt idx="10">
                  <c:v>8.9051228781230982</c:v>
                </c:pt>
                <c:pt idx="11">
                  <c:v>6.5328503646730258</c:v>
                </c:pt>
                <c:pt idx="12">
                  <c:v>8.7405552127316337</c:v>
                </c:pt>
                <c:pt idx="13">
                  <c:v>7.329141717159005</c:v>
                </c:pt>
                <c:pt idx="14">
                  <c:v>11.708294891188379</c:v>
                </c:pt>
                <c:pt idx="15">
                  <c:v>10.887498942794176</c:v>
                </c:pt>
                <c:pt idx="16">
                  <c:v>7.6437485038961919</c:v>
                </c:pt>
                <c:pt idx="17">
                  <c:v>10.13059994726661</c:v>
                </c:pt>
                <c:pt idx="18">
                  <c:v>9.5988240250714707</c:v>
                </c:pt>
                <c:pt idx="19">
                  <c:v>11.66942896654216</c:v>
                </c:pt>
                <c:pt idx="20">
                  <c:v>5.5315082561512376</c:v>
                </c:pt>
                <c:pt idx="21">
                  <c:v>8.5816500184021844</c:v>
                </c:pt>
                <c:pt idx="22">
                  <c:v>5.9253722641568762</c:v>
                </c:pt>
                <c:pt idx="23">
                  <c:v>16.700671078991906</c:v>
                </c:pt>
                <c:pt idx="24">
                  <c:v>17.634920642476253</c:v>
                </c:pt>
                <c:pt idx="25">
                  <c:v>16.196763410859955</c:v>
                </c:pt>
                <c:pt idx="26">
                  <c:v>6.6670826969323889</c:v>
                </c:pt>
                <c:pt idx="27">
                  <c:v>12.165474962087126</c:v>
                </c:pt>
                <c:pt idx="28">
                  <c:v>14.934019912377568</c:v>
                </c:pt>
                <c:pt idx="29">
                  <c:v>19.197031951261351</c:v>
                </c:pt>
                <c:pt idx="30">
                  <c:v>9.6547152259111098</c:v>
                </c:pt>
                <c:pt idx="31">
                  <c:v>17.892440132222013</c:v>
                </c:pt>
                <c:pt idx="32">
                  <c:v>21.592586246763695</c:v>
                </c:pt>
                <c:pt idx="33">
                  <c:v>16.186715412687775</c:v>
                </c:pt>
                <c:pt idx="34">
                  <c:v>17.211929555806307</c:v>
                </c:pt>
                <c:pt idx="35">
                  <c:v>20.370823985144519</c:v>
                </c:pt>
                <c:pt idx="36">
                  <c:v>9.5603854673288637</c:v>
                </c:pt>
                <c:pt idx="37">
                  <c:v>14.618225445361031</c:v>
                </c:pt>
                <c:pt idx="38">
                  <c:v>13.297448405028581</c:v>
                </c:pt>
                <c:pt idx="39">
                  <c:v>12.882281821459236</c:v>
                </c:pt>
                <c:pt idx="40">
                  <c:v>19.852297422407933</c:v>
                </c:pt>
                <c:pt idx="41">
                  <c:v>16.143841056080895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D-684F-9D66-06144B9B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1775"/>
        <c:axId val="417963263"/>
      </c:scatterChart>
      <c:valAx>
        <c:axId val="2588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Total Miles on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3263"/>
        <c:crosses val="autoZero"/>
        <c:crossBetween val="midCat"/>
      </c:valAx>
      <c:valAx>
        <c:axId val="4179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Years</a:t>
                </a:r>
                <a:r>
                  <a:rPr lang="en-US" sz="2400" baseline="0"/>
                  <a:t> Car Driven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AD-F94E-A1DE-E3F99D5A9A2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AD-F94E-A1DE-E3F99D5A9A2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5AD-F94E-A1DE-E3F99D5A9A2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5AD-F94E-A1DE-E3F99D5A9A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pie!$C$19:$C$22</c:f>
              <c:strCache>
                <c:ptCount val="4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  <c:pt idx="3">
                  <c:v>Region D</c:v>
                </c:pt>
              </c:strCache>
            </c:strRef>
          </c:cat>
          <c:val>
            <c:numRef>
              <c:f>pie!$D$19:$D$22</c:f>
              <c:numCache>
                <c:formatCode>General</c:formatCode>
                <c:ptCount val="4"/>
                <c:pt idx="0">
                  <c:v>12.3</c:v>
                </c:pt>
                <c:pt idx="1">
                  <c:v>36.6</c:v>
                </c:pt>
                <c:pt idx="2">
                  <c:v>24.3</c:v>
                </c:pt>
                <c:pt idx="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AD-F94E-A1DE-E3F99D5A9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E-AC44-8BF8-FC0F1306F80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E-AC44-8BF8-FC0F1306F80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FE-AC44-8BF8-FC0F1306F80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FE-AC44-8BF8-FC0F1306F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pie!$C$28:$C$31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pie!$D$28:$D$31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FE-AC44-8BF8-FC0F1306F80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7A-D34D-A7A5-AABE60378E4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7A-D34D-A7A5-AABE60378E4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7A-D34D-A7A5-AABE60378E4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7A-D34D-A7A5-AABE60378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pie!$C$28:$C$31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pie!$D$28:$D$31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7A-D34D-A7A5-AABE60378E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5B-F242-8D81-E0E3FC070F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5B-F242-8D81-E0E3FC070F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5B-F242-8D81-E0E3FC070F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5B-F242-8D81-E0E3FC070F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A9-F94D-9D8E-A3E6129EAB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pie!$C$54:$C$58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pie!$E$54:$E$58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14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5B-F242-8D81-E0E3FC070FF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68-7241-93CE-79BB3DE6A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68-7241-93CE-79BB3DE6A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68-7241-93CE-79BB3DE6AE7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268-7241-93CE-79BB3DE6AE7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03-C045-832C-72CEAC5D7D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pie!$C$54:$C$58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pie!$E$54:$E$58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14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8-7241-93CE-79BB3DE6AE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CD-ED4B-BCAB-B6EDC06F5B8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D-ED4B-BCAB-B6EDC06F5B8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CD-ED4B-BCAB-B6EDC06F5B8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CD-ED4B-BCAB-B6EDC06F5B8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CD-ED4B-BCAB-B6EDC06F5B8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5CD-ED4B-BCAB-B6EDC06F5B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pie!$C$79:$C$83</c:f>
              <c:strCache>
                <c:ptCount val="3"/>
                <c:pt idx="0">
                  <c:v>Area 1</c:v>
                </c:pt>
                <c:pt idx="1">
                  <c:v>Area 2</c:v>
                </c:pt>
                <c:pt idx="2">
                  <c:v>Area 3</c:v>
                </c:pt>
              </c:strCache>
            </c:strRef>
          </c:cat>
          <c:val>
            <c:numRef>
              <c:f>pie!$E$79:$E$83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D-ED4B-BCAB-B6EDC06F5B8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5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20-A440-B1AA-6321A1A19D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620-A440-B1AA-6321A1A19D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620-A440-B1AA-6321A1A19D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620-A440-B1AA-6321A1A19D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620-A440-B1AA-6321A1A19D1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620-A440-B1AA-6321A1A19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pie!$C$79:$C$83</c:f>
              <c:strCache>
                <c:ptCount val="3"/>
                <c:pt idx="0">
                  <c:v>Area 1</c:v>
                </c:pt>
                <c:pt idx="1">
                  <c:v>Area 2</c:v>
                </c:pt>
                <c:pt idx="2">
                  <c:v>Area 3</c:v>
                </c:pt>
              </c:strCache>
            </c:strRef>
          </c:cat>
          <c:val>
            <c:numRef>
              <c:f>pie!$E$79:$E$83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20-A440-B1AA-6321A1A19D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74-3F4F-B86B-9332212094CE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374-3F4F-B86B-9332212094CE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374-3F4F-B86B-9332212094CE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374-3F4F-B86B-933221209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pie!$E$109:$E$112</c:f>
              <c:strCache>
                <c:ptCount val="4"/>
                <c:pt idx="0">
                  <c:v>Drink A</c:v>
                </c:pt>
                <c:pt idx="1">
                  <c:v>Drink B</c:v>
                </c:pt>
                <c:pt idx="2">
                  <c:v>Drink C</c:v>
                </c:pt>
                <c:pt idx="3">
                  <c:v>Drink D</c:v>
                </c:pt>
              </c:strCache>
            </c:strRef>
          </c:cat>
          <c:val>
            <c:numRef>
              <c:f>pie!$F$109:$F$112</c:f>
              <c:numCache>
                <c:formatCode>General</c:formatCode>
                <c:ptCount val="4"/>
                <c:pt idx="0">
                  <c:v>38</c:v>
                </c:pt>
                <c:pt idx="1">
                  <c:v>28</c:v>
                </c:pt>
                <c:pt idx="2">
                  <c:v>10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5-3845-A8BA-26E551FF3E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/>
    <cx:plotArea>
      <cx:plotAreaRegion>
        <cx:series layoutId="waterfall" uniqueId="{151B6771-F9A4-7648-8457-13AC6460BC99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/>
    <cx:plotArea>
      <cx:plotAreaRegion>
        <cx:series layoutId="waterfall" uniqueId="{959D82E8-E2AA-944D-98D6-615D81824B5D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/>
    <cx:plotArea>
      <cx:plotAreaRegion>
        <cx:series layoutId="waterfall" uniqueId="{45D60E3F-EBDA-A949-8818-47E293378283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waterfall" uniqueId="{0E7E4C94-4B6B-754D-9950-FC48A225CED2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91BDA3D2-4F69-8841-892E-5F4940C422F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0</xdr:rowOff>
    </xdr:from>
    <xdr:to>
      <xdr:col>9</xdr:col>
      <xdr:colOff>412750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8847F-C05C-2B4B-9776-CB08373C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3098800</xdr:colOff>
      <xdr:row>4</xdr:row>
      <xdr:rowOff>139700</xdr:rowOff>
    </xdr:from>
    <xdr:to>
      <xdr:col>12</xdr:col>
      <xdr:colOff>44450</xdr:colOff>
      <xdr:row>24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272D7-0BFD-A041-944C-9FE8F3247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27</xdr:row>
      <xdr:rowOff>127000</xdr:rowOff>
    </xdr:from>
    <xdr:to>
      <xdr:col>9</xdr:col>
      <xdr:colOff>571500</xdr:colOff>
      <xdr:row>53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03280-CA93-DA48-A995-06F361C85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3105150</xdr:colOff>
      <xdr:row>26</xdr:row>
      <xdr:rowOff>38100</xdr:rowOff>
    </xdr:from>
    <xdr:to>
      <xdr:col>12</xdr:col>
      <xdr:colOff>50800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AA5F35-B7F0-9F46-AA3C-7ACD3596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52</xdr:row>
      <xdr:rowOff>127000</xdr:rowOff>
    </xdr:from>
    <xdr:to>
      <xdr:col>9</xdr:col>
      <xdr:colOff>1397000</xdr:colOff>
      <xdr:row>78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37702C-0B97-594E-BC22-5E89001C0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755650</xdr:colOff>
      <xdr:row>51</xdr:row>
      <xdr:rowOff>38100</xdr:rowOff>
    </xdr:from>
    <xdr:to>
      <xdr:col>13</xdr:col>
      <xdr:colOff>50800</xdr:colOff>
      <xdr:row>70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A45264-4676-BA45-A767-C14CFF065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355600</xdr:colOff>
      <xdr:row>76</xdr:row>
      <xdr:rowOff>127000</xdr:rowOff>
    </xdr:from>
    <xdr:to>
      <xdr:col>9</xdr:col>
      <xdr:colOff>1397000</xdr:colOff>
      <xdr:row>102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51F254-C190-1448-8FD0-0D5DD92E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755650</xdr:colOff>
      <xdr:row>75</xdr:row>
      <xdr:rowOff>38100</xdr:rowOff>
    </xdr:from>
    <xdr:to>
      <xdr:col>13</xdr:col>
      <xdr:colOff>50800</xdr:colOff>
      <xdr:row>94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6487EF-3CAB-344B-A344-00949930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2470150</xdr:colOff>
      <xdr:row>86</xdr:row>
      <xdr:rowOff>0</xdr:rowOff>
    </xdr:from>
    <xdr:to>
      <xdr:col>15</xdr:col>
      <xdr:colOff>330200</xdr:colOff>
      <xdr:row>121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073A4-9194-E74B-AEF1-6E647A39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5</xdr:row>
      <xdr:rowOff>76200</xdr:rowOff>
    </xdr:from>
    <xdr:to>
      <xdr:col>18</xdr:col>
      <xdr:colOff>38100</xdr:colOff>
      <xdr:row>27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7B5409-A110-7C45-826F-1905EBAB5C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0" y="1092200"/>
              <a:ext cx="5867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1536700</xdr:colOff>
      <xdr:row>23</xdr:row>
      <xdr:rowOff>139700</xdr:rowOff>
    </xdr:from>
    <xdr:to>
      <xdr:col>14</xdr:col>
      <xdr:colOff>774700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68C66B-35CA-8D48-AB67-46805E731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89000" y="4813300"/>
              <a:ext cx="5867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45</xdr:row>
      <xdr:rowOff>88900</xdr:rowOff>
    </xdr:from>
    <xdr:to>
      <xdr:col>11</xdr:col>
      <xdr:colOff>2387600</xdr:colOff>
      <xdr:row>67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9C1300-2C99-C348-A674-773C98D9E4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9232900"/>
              <a:ext cx="8661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520700</xdr:colOff>
      <xdr:row>20</xdr:row>
      <xdr:rowOff>114300</xdr:rowOff>
    </xdr:from>
    <xdr:to>
      <xdr:col>7</xdr:col>
      <xdr:colOff>609600</xdr:colOff>
      <xdr:row>42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43ABCE-212A-3B4A-B35F-05022A5A9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0" y="4178300"/>
              <a:ext cx="5867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234950</xdr:colOff>
      <xdr:row>24</xdr:row>
      <xdr:rowOff>12700</xdr:rowOff>
    </xdr:from>
    <xdr:to>
      <xdr:col>11</xdr:col>
      <xdr:colOff>1473200</xdr:colOff>
      <xdr:row>43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9C5E313-D5E0-B648-9667-1B013C5D78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4889500"/>
              <a:ext cx="5861050" cy="391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10</xdr:row>
      <xdr:rowOff>25400</xdr:rowOff>
    </xdr:from>
    <xdr:to>
      <xdr:col>9</xdr:col>
      <xdr:colOff>1333500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C94172-9063-8647-BE9A-28966528A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9</xdr:col>
      <xdr:colOff>1295400</xdr:colOff>
      <xdr:row>48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20B3BA-FD0E-6243-9389-503EEAED7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48</xdr:row>
      <xdr:rowOff>177800</xdr:rowOff>
    </xdr:from>
    <xdr:to>
      <xdr:col>9</xdr:col>
      <xdr:colOff>1155700</xdr:colOff>
      <xdr:row>66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36D870-19BD-654A-943A-E3D6F30A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787400</xdr:colOff>
      <xdr:row>69</xdr:row>
      <xdr:rowOff>127000</xdr:rowOff>
    </xdr:from>
    <xdr:to>
      <xdr:col>9</xdr:col>
      <xdr:colOff>1257300</xdr:colOff>
      <xdr:row>87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9B4B23-49A5-5C40-B6BE-131F2D14A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91</xdr:row>
      <xdr:rowOff>0</xdr:rowOff>
    </xdr:from>
    <xdr:to>
      <xdr:col>9</xdr:col>
      <xdr:colOff>1295400</xdr:colOff>
      <xdr:row>108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9B87CED-D36D-064C-993D-59253616D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15</xdr:row>
      <xdr:rowOff>177800</xdr:rowOff>
    </xdr:from>
    <xdr:to>
      <xdr:col>12</xdr:col>
      <xdr:colOff>127000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A82C2-83B7-5E45-8E5E-6B99903A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11</xdr:col>
      <xdr:colOff>520700</xdr:colOff>
      <xdr:row>73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1956B-2458-D845-8366-AD65DE2F1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1BC09-2762-7F46-BC97-CDC006DC9585}" name="Table1" displayName="Table1" ref="A1:L18" totalsRowShown="0">
  <autoFilter ref="A1:L18" xr:uid="{1438CCB5-5640-B94A-832A-BEBB59BFD392}"/>
  <tableColumns count="12">
    <tableColumn id="2" xr3:uid="{793AC483-7B4B-6649-B0C1-F117E0A99792}" name="SD" dataDxfId="49">
      <calculatedColumnFormula>Table1[[#This Row],[Base]]/4</calculatedColumnFormula>
    </tableColumn>
    <tableColumn id="3" xr3:uid="{88F5F56B-BD0D-BD43-A8C9-098C86840130}" name="Trend" dataDxfId="48">
      <calculatedColumnFormula>CHOOSE( MOD(ROW(A1), 5)+1, 0, 0.2, 0.4, 0.6, 0.8, 1)</calculatedColumnFormula>
    </tableColumn>
    <tableColumn id="12" xr3:uid="{6F4DD052-1F9D-BC47-98A8-DA91B3061F01}" name="Base" dataDxfId="47" dataCellStyle="Comma"/>
    <tableColumn id="4" xr3:uid="{EB1F1F70-771E-EE47-9CB1-4F9867FCE59F}" name="Y1" dataDxfId="46">
      <calculatedColumnFormula>ROUND(((RIGHT(D$1,1)-1) * ($B2/6) * $C2 + $C2) + (RAND()-0.5)*$A2,0)</calculatedColumnFormula>
    </tableColumn>
    <tableColumn id="5" xr3:uid="{9A82FA5F-8DF1-3B4D-887E-E3AD5073ECF2}" name="Y2" dataDxfId="45">
      <calculatedColumnFormula>ROUND(((RIGHT(E$1,1)-1) * ($B2/6) * $C2 + $C2) + (RAND()-0.5)*$A2,0)</calculatedColumnFormula>
    </tableColumn>
    <tableColumn id="6" xr3:uid="{136DED33-BE77-224C-A7D3-CF9506700B54}" name="Y3" dataDxfId="44">
      <calculatedColumnFormula>ROUND(((RIGHT(F$1,1)-1) * ($B2/6) * $C2 + $C2) + (RAND()-0.5)*$A2,0)</calculatedColumnFormula>
    </tableColumn>
    <tableColumn id="7" xr3:uid="{EF9DCA78-6089-C346-99E8-7CEF92FE32D6}" name="Y4" dataDxfId="43">
      <calculatedColumnFormula>ROUND(((RIGHT(G$1,1)-1) * ($B2/6) * $C2 + $C2) + (RAND()-0.5)*$A2,0)</calculatedColumnFormula>
    </tableColumn>
    <tableColumn id="8" xr3:uid="{7D1D3D38-81FE-2241-B77F-C17F76495704}" name="Y5" dataDxfId="42">
      <calculatedColumnFormula>ROUND(((RIGHT(H$1,1)-1) * ($B2/6) * $C2 + $C2) + (RAND()-0.5)*$A2,0)</calculatedColumnFormula>
    </tableColumn>
    <tableColumn id="9" xr3:uid="{8E7E760C-3D3F-B549-9391-EDFFE360CAD1}" name="Y6" dataDxfId="41">
      <calculatedColumnFormula>ROUND(((RIGHT(I$1,1)-1) * ($B2/6) * $C2 + $C2) + (RAND()-0.5)*$A2,0)</calculatedColumnFormula>
    </tableColumn>
    <tableColumn id="10" xr3:uid="{22E5AEDE-F199-824D-A668-F556B57181E1}" name="Y7" dataDxfId="40">
      <calculatedColumnFormula>ROUND(((RIGHT(J$1,1)-1) * ($B2/6) * $C2 + $C2) + (RAND()-0.5)*$A2,0)</calculatedColumnFormula>
    </tableColumn>
    <tableColumn id="11" xr3:uid="{61E0B8AB-7FF8-CB45-A528-0A233E60DB2D}" name="Name" dataDxfId="39">
      <calculatedColumnFormula>"d"&amp;ROW(A1)</calculatedColumnFormula>
    </tableColumn>
    <tableColumn id="13" xr3:uid="{ED9DB98D-039A-4142-971A-36BDCB27DEA1}" name="Code" dataDxfId="38">
      <calculatedColumnFormula>K2&amp;": [" &amp; D2 &amp; ", " &amp; E2 &amp;", " &amp; F2 &amp;", " &amp; G2 &amp; ", "&amp; H2 &amp; ", " &amp; I2 &amp; ", "&amp; J2 &amp; "],"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E5AFF4-4972-8642-B544-E7F1C5DE8FB0}" name="Table17" displayName="Table17" ref="A1:L51" totalsRowShown="0">
  <autoFilter ref="A1:L51" xr:uid="{1438CCB5-5640-B94A-832A-BEBB59BFD392}"/>
  <tableColumns count="12">
    <tableColumn id="2" xr3:uid="{98267793-C962-F747-ACA9-8660C25F3C9A}" name="SD" dataDxfId="37">
      <calculatedColumnFormula>Table17[[#This Row],[Base]]/4</calculatedColumnFormula>
    </tableColumn>
    <tableColumn id="3" xr3:uid="{52270018-5149-F740-9402-5FC350FA3925}" name="Trend" dataDxfId="36">
      <calculatedColumnFormula>CHOOSE( MOD(ROW(A1), 5)+1, 0, 0.2, 0.4, 0.6, 0.8, 1)</calculatedColumnFormula>
    </tableColumn>
    <tableColumn id="12" xr3:uid="{B8FAB15D-7CDD-7B41-8BAE-EB73E4796C0F}" name="Base" dataDxfId="35" dataCellStyle="Comma"/>
    <tableColumn id="4" xr3:uid="{5C2D69D9-712F-B94C-87B3-2FBA192BB6A6}" name="Y1" dataDxfId="34">
      <calculatedColumnFormula>ROUND(((RIGHT(D$1,1)-1) * ($B2/6) * $C2 + $C2) + (RAND()-0.5)*$A2,0)</calculatedColumnFormula>
    </tableColumn>
    <tableColumn id="5" xr3:uid="{FD6C289C-1E10-9245-AB36-A0DEE892BBDF}" name="Y2" dataDxfId="33">
      <calculatedColumnFormula>ROUND(((RIGHT(E$1,1)-1) * ($B2/6) * $C2 + $C2) + (RAND()-0.5)*$A2,0)</calculatedColumnFormula>
    </tableColumn>
    <tableColumn id="6" xr3:uid="{8E195681-A230-B147-891C-6AF94583C13C}" name="Y3" dataDxfId="32">
      <calculatedColumnFormula>ROUND(((RIGHT(F$1,1)-1) * ($B2/6) * $C2 + $C2) + (RAND()-0.5)*$A2,0)</calculatedColumnFormula>
    </tableColumn>
    <tableColumn id="7" xr3:uid="{9A03520E-CFF6-A640-95F6-00475D563439}" name="Y4" dataDxfId="31">
      <calculatedColumnFormula>ROUND(((RIGHT(G$1,1)-1) * ($B2/6) * $C2 + $C2) + (RAND()-0.5)*$A2,0)</calculatedColumnFormula>
    </tableColumn>
    <tableColumn id="8" xr3:uid="{F1D6A799-12B3-DF4D-8100-5E071F1221C2}" name="Y5" dataDxfId="30">
      <calculatedColumnFormula>ROUND(((RIGHT(H$1,1)-1) * ($B2/6) * $C2 + $C2) + (RAND()-0.5)*$A2,0)</calculatedColumnFormula>
    </tableColumn>
    <tableColumn id="9" xr3:uid="{21730861-B966-374D-8F42-E2050CBAF59E}" name="Y6" dataDxfId="29">
      <calculatedColumnFormula>ROUND(((RIGHT(I$1,1)-1) * ($B2/6) * $C2 + $C2) + (RAND()-0.5)*$A2,0)</calculatedColumnFormula>
    </tableColumn>
    <tableColumn id="10" xr3:uid="{E9DF4217-1127-7B44-B57B-92340CDA329A}" name="Y7" dataDxfId="28">
      <calculatedColumnFormula>ROUND(((RIGHT(J$1,1)-1) * ($B2/6) * $C2 + $C2) + (RAND()-0.5)*$A2,0)</calculatedColumnFormula>
    </tableColumn>
    <tableColumn id="11" xr3:uid="{23260808-00D8-7446-9891-612FF09C1493}" name="Name" dataDxfId="27">
      <calculatedColumnFormula>"d"&amp;ROW(A1)</calculatedColumnFormula>
    </tableColumn>
    <tableColumn id="13" xr3:uid="{9A6C36D4-140B-ED41-BC7B-60D665562EB4}" name="Code" dataDxfId="26">
      <calculatedColumnFormula>K2&amp;": [" &amp; D2 &amp; ", " &amp; E2 &amp;", " &amp; F2 &amp;", " &amp; G2 &amp; ", "&amp; H2 &amp; ", " &amp; I2 &amp; ", "&amp; J2 &amp; "],"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5791E-9E21-AB40-8CA9-8184339FE4F5}" name="Table13" displayName="Table13" ref="A1:N11" totalsRowShown="0">
  <autoFilter ref="A1:N11" xr:uid="{194C5C6C-0E37-CA4E-9054-39B671C99ABE}"/>
  <tableColumns count="14">
    <tableColumn id="11" xr3:uid="{C6D31F48-F10A-9340-A317-B2ED46384263}" name="Name" dataDxfId="25">
      <calculatedColumnFormula>"d"&amp; FLOOR(ROW(D2)/2, 1)</calculatedColumnFormula>
    </tableColumn>
    <tableColumn id="14" xr3:uid="{EECF823A-2A60-584E-93DE-C7E1AA8CDC64}" name="ID" dataDxfId="24">
      <calculatedColumnFormula>CHOOSE(MOD(ROW(D2),2)+1, """SP500""", """Company""")</calculatedColumnFormula>
    </tableColumn>
    <tableColumn id="12" xr3:uid="{B574EF14-B8DC-6040-B089-4FE8918D537D}" name="Base" dataDxfId="23" dataCellStyle="Comma"/>
    <tableColumn id="2" xr3:uid="{DBE12482-0F20-264D-95B0-80A97DDFCE0D}" name="SD" dataDxfId="22">
      <calculatedColumnFormula>CHOOSE(MOD(ROW(F2),2)+1, 5, 20)</calculatedColumnFormula>
    </tableColumn>
    <tableColumn id="3" xr3:uid="{BF5C2A6A-EB80-284D-B2E8-CF1CF2526DD8}" name="Trend" dataDxfId="21"/>
    <tableColumn id="4" xr3:uid="{A1D6125D-800F-F948-A918-F622EA2773A6}" name="Y1" dataDxfId="20">
      <calculatedColumnFormula>100</calculatedColumnFormula>
    </tableColumn>
    <tableColumn id="5" xr3:uid="{4C39572F-E486-904B-99D4-F1AA958D1000}" name="Y2" dataDxfId="19">
      <calculatedColumnFormula>ROUND(((RIGHT(G$1,1)-1) * ($E2/6) * $C2 + $C2) + (RAND()-0.5)*$D2,0)</calculatedColumnFormula>
    </tableColumn>
    <tableColumn id="6" xr3:uid="{FC91D5AE-BA67-7F47-8978-41857B001A70}" name="Y3" dataDxfId="18">
      <calculatedColumnFormula>ROUND(((RIGHT(H$1,1)-1) * ($E2/6) * $C2 + $C2) + (RAND()-0.5)*$D2,0)</calculatedColumnFormula>
    </tableColumn>
    <tableColumn id="7" xr3:uid="{5B943F1C-EF07-8F41-87C7-C1CEA2990458}" name="Y4" dataDxfId="17">
      <calculatedColumnFormula>ROUND(((RIGHT(I$1,1)-1) * ($E2/6) * $C2 + $C2) + (RAND()-0.5)*$D2,0)</calculatedColumnFormula>
    </tableColumn>
    <tableColumn id="8" xr3:uid="{FEAB5A26-8D15-6743-90CE-D9F1BF54B4E4}" name="Y5" dataDxfId="16">
      <calculatedColumnFormula>ROUND(((RIGHT(J$1,1)-1) * ($E2/6) * $C2 + $C2) + (RAND()-0.5)*$D2,0)</calculatedColumnFormula>
    </tableColumn>
    <tableColumn id="9" xr3:uid="{E03722EF-A0CE-4649-98BA-F139080D4553}" name="Y6" dataDxfId="15">
      <calculatedColumnFormula>ROUND(((RIGHT(K$1,1)-1) * ($E2/6) * $C2 + $C2) + (RAND()-0.5)*$D2,0)</calculatedColumnFormula>
    </tableColumn>
    <tableColumn id="10" xr3:uid="{C074BE10-2313-1447-BCF4-EC488DE1B895}" name="Y7" dataDxfId="14">
      <calculatedColumnFormula>ROUND(((RIGHT(L$1,1)-1) * ($E2/6) * $C2 + $C2) + (RAND()-0.5)*$D2,0)</calculatedColumnFormula>
    </tableColumn>
    <tableColumn id="13" xr3:uid="{0E17CC0E-BC45-D744-B7A4-FED1EB160716}" name="Code" dataDxfId="13">
      <calculatedColumnFormula>B2&amp;": [" &amp; F2 &amp; ", " &amp; G2 &amp;", " &amp; H2 &amp;", " &amp; I2 &amp; ", "&amp; J2 &amp; ", " &amp; K2 &amp; ", "&amp; L2 &amp; "]"</calculatedColumnFormula>
    </tableColumn>
    <tableColumn id="15" xr3:uid="{80CF0928-AAB2-DE48-9C42-D560365522A3}" name="Column1" dataDxfId="12">
      <calculatedColumnFormula>IF( MOD(ROW(A2),2) = 1, " ", A2&amp;": {"&amp;M2&amp;", "&amp;M3&amp;"},")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05F017-22D1-3348-AE8C-7B1339C6DBB2}" name="Table15" displayName="Table15" ref="A1:L10" totalsRowShown="0">
  <autoFilter ref="A1:L10" xr:uid="{1438CCB5-5640-B94A-832A-BEBB59BFD392}"/>
  <tableColumns count="12">
    <tableColumn id="12" xr3:uid="{836E7731-A9CC-2043-9ADF-5E3014146C25}" name="Base" dataDxfId="11" dataCellStyle="Comma"/>
    <tableColumn id="4" xr3:uid="{0515C17D-DCDA-6A45-BA18-6D3BFACA9AAA}" name="Y1" dataDxfId="10">
      <calculatedColumnFormula>Table15[[#This Row],[Base]]*(1+RANDBETWEEN(1,3)/10)</calculatedColumnFormula>
    </tableColumn>
    <tableColumn id="5" xr3:uid="{331FACED-63FC-FF45-977E-8DB11C37A9AB}" name="Y2" dataDxfId="9">
      <calculatedColumnFormula>$B2*(RANDBETWEEN(8,14)/100)</calculatedColumnFormula>
    </tableColumn>
    <tableColumn id="6" xr3:uid="{92DA26E5-4314-8349-84F9-ABA0DF576953}" name="Y3" dataDxfId="8">
      <calculatedColumnFormula>$B2*(RANDBETWEEN(8,14)/100)</calculatedColumnFormula>
    </tableColumn>
    <tableColumn id="7" xr3:uid="{4E6E4B94-BC75-CA42-92FD-1F97065F9267}" name="Y4" dataDxfId="7">
      <calculatedColumnFormula>$B2*(RANDBETWEEN(8,14)/100)</calculatedColumnFormula>
    </tableColumn>
    <tableColumn id="8" xr3:uid="{5817D8D3-449A-8A44-B26D-E44611F90A35}" name="Y5" dataDxfId="6">
      <calculatedColumnFormula>$B2*(RANDBETWEEN(8,14)/100)</calculatedColumnFormula>
    </tableColumn>
    <tableColumn id="9" xr3:uid="{3C15014B-7DDA-D14A-9DFB-4B8E6696398F}" name="Y6" dataDxfId="5">
      <calculatedColumnFormula>$B2*(RANDBETWEEN(8,14)/100)</calculatedColumnFormula>
    </tableColumn>
    <tableColumn id="10" xr3:uid="{DD645BB2-EF3B-FA43-B89D-C984FA1C02A6}" name="Y7" dataDxfId="4">
      <calculatedColumnFormula>$B2*(RANDBETWEEN(8,14)/100)</calculatedColumnFormula>
    </tableColumn>
    <tableColumn id="1" xr3:uid="{566CD185-D0D9-DB42-8F41-C17EEBB96A92}" name="Y8" dataDxfId="3">
      <calculatedColumnFormula>SUM(Table15[[#This Row],[Y1]:[Y7]])</calculatedColumnFormula>
    </tableColumn>
    <tableColumn id="11" xr3:uid="{3D904AD2-4FE1-F245-9366-9CD850AEA4B1}" name="Name" dataDxfId="2">
      <calculatedColumnFormula>"d"&amp;ROW(#REF!)</calculatedColumnFormula>
    </tableColumn>
    <tableColumn id="13" xr3:uid="{BC83A4D0-BE11-3D41-8DD4-9D1935E0029B}" name="Code" dataDxfId="1">
      <calculatedColumnFormula>J2&amp;": [" &amp; B2 &amp; ", " &amp; C2 &amp;", " &amp; D2 &amp;", " &amp; E2 &amp; ", "&amp; F2 &amp; ", " &amp; G2 &amp; ", "&amp; H2 &amp;", "&amp;I2 &amp;"],"</calculatedColumnFormula>
    </tableColumn>
    <tableColumn id="2" xr3:uid="{DF044E38-01AC-8F41-881D-7702D3D0E4D5}" name="Column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8168-1930-FE47-9FB1-3C0476DD1B2C}">
  <dimension ref="A1:R56"/>
  <sheetViews>
    <sheetView topLeftCell="A11" workbookViewId="0">
      <selection activeCell="C32" sqref="C32:T58"/>
    </sheetView>
  </sheetViews>
  <sheetFormatPr baseColWidth="10" defaultRowHeight="16" x14ac:dyDescent="0.2"/>
  <cols>
    <col min="7" max="7" width="12.5" customWidth="1"/>
    <col min="10" max="10" width="13.1640625" customWidth="1"/>
    <col min="12" max="13" width="14.6640625" customWidth="1"/>
  </cols>
  <sheetData>
    <row r="1" spans="1:12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">
      <c r="A2" s="3">
        <f>Table1[[#This Row],[Base]]/4</f>
        <v>343.5</v>
      </c>
      <c r="B2" s="1">
        <f t="shared" ref="B2:B18" si="0">CHOOSE( MOD(ROW(A1), 5)+1, 0, 0.2, 0.4, 0.6, 0.8, 1)</f>
        <v>0.2</v>
      </c>
      <c r="C2" s="2">
        <v>1374</v>
      </c>
      <c r="D2" s="3">
        <f ca="1">ROUND(((RIGHT(D$1,1)-1) * ($B2/6) * $C2 + $C2) + (RAND()-0.5)*$A2,0)</f>
        <v>1414</v>
      </c>
      <c r="E2" s="3">
        <f t="shared" ref="E2:J2" ca="1" si="1">ROUND(((RIGHT(E$1,1)-1) * ($B2/6) * $C2 + $C2) + (RAND()-0.5)*$A2,0)</f>
        <v>1464</v>
      </c>
      <c r="F2" s="3">
        <f t="shared" ca="1" si="1"/>
        <v>1425</v>
      </c>
      <c r="G2" s="3">
        <f t="shared" ca="1" si="1"/>
        <v>1505</v>
      </c>
      <c r="H2" s="3">
        <f t="shared" ca="1" si="1"/>
        <v>1468</v>
      </c>
      <c r="I2" s="3">
        <f t="shared" ca="1" si="1"/>
        <v>1708</v>
      </c>
      <c r="J2" s="3">
        <f t="shared" ca="1" si="1"/>
        <v>1618</v>
      </c>
      <c r="K2" t="str">
        <f t="shared" ref="K2:K18" si="2">"d"&amp;ROW(A1)</f>
        <v>d1</v>
      </c>
      <c r="L2" t="str">
        <f t="shared" ref="L2:L18" ca="1" si="3">K2&amp;": [" &amp; D2 &amp; ", " &amp; E2 &amp;", " &amp; F2 &amp;", " &amp; G2 &amp; ", "&amp; H2 &amp; ", " &amp; I2 &amp; ", "&amp; J2 &amp; "],"</f>
        <v>d1: [1414, 1464, 1425, 1505, 1468, 1708, 1618],</v>
      </c>
    </row>
    <row r="3" spans="1:12" x14ac:dyDescent="0.2">
      <c r="A3" s="3">
        <f>Table1[[#This Row],[Base]]/4</f>
        <v>1709.75</v>
      </c>
      <c r="B3" s="1">
        <f t="shared" si="0"/>
        <v>0.4</v>
      </c>
      <c r="C3" s="2">
        <v>6839</v>
      </c>
      <c r="D3" s="3">
        <f t="shared" ref="D3:D18" ca="1" si="4">ROUND(((RIGHT(D$1,1)-1) * ($B3/6) * $C3 + $C3) + (RAND()-0.5)*$A3,0)</f>
        <v>6383</v>
      </c>
      <c r="E3" s="3">
        <f t="shared" ref="E3:E18" ca="1" si="5">ROUND(((RIGHT(E$1,1)-1) * ($B3/6) * $C3 + $C3) + (RAND()-0.5)*$A3,0)</f>
        <v>6950</v>
      </c>
      <c r="F3" s="3">
        <f t="shared" ref="F3:F18" ca="1" si="6">ROUND(((RIGHT(F$1,1)-1) * ($B3/6) * $C3 + $C3) + (RAND()-0.5)*$A3,0)</f>
        <v>8022</v>
      </c>
      <c r="G3" s="3">
        <f t="shared" ref="G3:G18" ca="1" si="7">ROUND(((RIGHT(G$1,1)-1) * ($B3/6) * $C3 + $C3) + (RAND()-0.5)*$A3,0)</f>
        <v>8512</v>
      </c>
      <c r="H3" s="3">
        <f t="shared" ref="H3:H18" ca="1" si="8">ROUND(((RIGHT(H$1,1)-1) * ($B3/6) * $C3 + $C3) + (RAND()-0.5)*$A3,0)</f>
        <v>8255</v>
      </c>
      <c r="I3" s="3">
        <f t="shared" ref="I3:I18" ca="1" si="9">ROUND(((RIGHT(I$1,1)-1) * ($B3/6) * $C3 + $C3) + (RAND()-0.5)*$A3,0)</f>
        <v>9714</v>
      </c>
      <c r="J3" s="3">
        <f t="shared" ref="J3:J18" ca="1" si="10">ROUND(((RIGHT(J$1,1)-1) * ($B3/6) * $C3 + $C3) + (RAND()-0.5)*$A3,0)</f>
        <v>9140</v>
      </c>
      <c r="K3" t="str">
        <f t="shared" si="2"/>
        <v>d2</v>
      </c>
      <c r="L3" t="str">
        <f t="shared" ca="1" si="3"/>
        <v>d2: [6383, 6950, 8022, 8512, 8255, 9714, 9140],</v>
      </c>
    </row>
    <row r="4" spans="1:12" x14ac:dyDescent="0.2">
      <c r="A4" s="3">
        <f>Table1[[#This Row],[Base]]/4</f>
        <v>693.5</v>
      </c>
      <c r="B4" s="1">
        <f t="shared" si="0"/>
        <v>0.6</v>
      </c>
      <c r="C4" s="2">
        <v>2774</v>
      </c>
      <c r="D4" s="3">
        <f t="shared" ca="1" si="4"/>
        <v>2980</v>
      </c>
      <c r="E4" s="3">
        <f t="shared" ca="1" si="5"/>
        <v>3158</v>
      </c>
      <c r="F4" s="3">
        <f t="shared" ca="1" si="6"/>
        <v>3516</v>
      </c>
      <c r="G4" s="3">
        <f t="shared" ca="1" si="7"/>
        <v>3407</v>
      </c>
      <c r="H4" s="3">
        <f t="shared" ca="1" si="8"/>
        <v>4154</v>
      </c>
      <c r="I4" s="3">
        <f t="shared" ca="1" si="9"/>
        <v>4432</v>
      </c>
      <c r="J4" s="3">
        <f t="shared" ca="1" si="10"/>
        <v>4340</v>
      </c>
      <c r="K4" t="str">
        <f t="shared" si="2"/>
        <v>d3</v>
      </c>
      <c r="L4" t="str">
        <f t="shared" ca="1" si="3"/>
        <v>d3: [2980, 3158, 3516, 3407, 4154, 4432, 4340],</v>
      </c>
    </row>
    <row r="5" spans="1:12" x14ac:dyDescent="0.2">
      <c r="A5" s="3">
        <f>Table1[[#This Row],[Base]]/4</f>
        <v>1569</v>
      </c>
      <c r="B5" s="1">
        <f t="shared" si="0"/>
        <v>0.8</v>
      </c>
      <c r="C5" s="2">
        <v>6276</v>
      </c>
      <c r="D5" s="3">
        <f t="shared" ca="1" si="4"/>
        <v>5920</v>
      </c>
      <c r="E5" s="3">
        <f t="shared" ca="1" si="5"/>
        <v>7266</v>
      </c>
      <c r="F5" s="3">
        <f t="shared" ca="1" si="6"/>
        <v>7554</v>
      </c>
      <c r="G5" s="3">
        <f t="shared" ca="1" si="7"/>
        <v>8955</v>
      </c>
      <c r="H5" s="3">
        <f t="shared" ca="1" si="8"/>
        <v>9365</v>
      </c>
      <c r="I5" s="3">
        <f t="shared" ca="1" si="9"/>
        <v>10475</v>
      </c>
      <c r="J5" s="3">
        <f t="shared" ca="1" si="10"/>
        <v>11939</v>
      </c>
      <c r="K5" t="str">
        <f t="shared" si="2"/>
        <v>d4</v>
      </c>
      <c r="L5" t="str">
        <f t="shared" ca="1" si="3"/>
        <v>d4: [5920, 7266, 7554, 8955, 9365, 10475, 11939],</v>
      </c>
    </row>
    <row r="6" spans="1:12" x14ac:dyDescent="0.2">
      <c r="A6" s="3">
        <f>Table1[[#This Row],[Base]]/4</f>
        <v>566.75</v>
      </c>
      <c r="B6" s="1">
        <f t="shared" si="0"/>
        <v>0</v>
      </c>
      <c r="C6" s="2">
        <v>2267</v>
      </c>
      <c r="D6" s="3">
        <f t="shared" ca="1" si="4"/>
        <v>2472</v>
      </c>
      <c r="E6" s="3">
        <f t="shared" ca="1" si="5"/>
        <v>2225</v>
      </c>
      <c r="F6" s="3">
        <f t="shared" ca="1" si="6"/>
        <v>2471</v>
      </c>
      <c r="G6" s="3">
        <f t="shared" ca="1" si="7"/>
        <v>2295</v>
      </c>
      <c r="H6" s="3">
        <f t="shared" ca="1" si="8"/>
        <v>2161</v>
      </c>
      <c r="I6" s="3">
        <f t="shared" ca="1" si="9"/>
        <v>2247</v>
      </c>
      <c r="J6" s="3">
        <f t="shared" ca="1" si="10"/>
        <v>2376</v>
      </c>
      <c r="K6" t="str">
        <f t="shared" si="2"/>
        <v>d5</v>
      </c>
      <c r="L6" t="str">
        <f t="shared" ca="1" si="3"/>
        <v>d5: [2472, 2225, 2471, 2295, 2161, 2247, 2376],</v>
      </c>
    </row>
    <row r="7" spans="1:12" x14ac:dyDescent="0.2">
      <c r="A7" s="3">
        <f>Table1[[#This Row],[Base]]/4</f>
        <v>2231.75</v>
      </c>
      <c r="B7" s="1">
        <f t="shared" si="0"/>
        <v>0.2</v>
      </c>
      <c r="C7" s="2">
        <v>8927</v>
      </c>
      <c r="D7" s="3">
        <f t="shared" ca="1" si="4"/>
        <v>9548</v>
      </c>
      <c r="E7" s="3">
        <f t="shared" ca="1" si="5"/>
        <v>8847</v>
      </c>
      <c r="F7" s="3">
        <f t="shared" ca="1" si="6"/>
        <v>8523</v>
      </c>
      <c r="G7" s="3">
        <f t="shared" ca="1" si="7"/>
        <v>10594</v>
      </c>
      <c r="H7" s="3">
        <f t="shared" ca="1" si="8"/>
        <v>10698</v>
      </c>
      <c r="I7" s="3">
        <f t="shared" ca="1" si="9"/>
        <v>10196</v>
      </c>
      <c r="J7" s="3">
        <f t="shared" ca="1" si="10"/>
        <v>10299</v>
      </c>
      <c r="K7" t="str">
        <f t="shared" si="2"/>
        <v>d6</v>
      </c>
      <c r="L7" t="str">
        <f t="shared" ca="1" si="3"/>
        <v>d6: [9548, 8847, 8523, 10594, 10698, 10196, 10299],</v>
      </c>
    </row>
    <row r="8" spans="1:12" x14ac:dyDescent="0.2">
      <c r="A8" s="3">
        <f>Table1[[#This Row],[Base]]/4</f>
        <v>441.25</v>
      </c>
      <c r="B8" s="1">
        <f t="shared" si="0"/>
        <v>0.4</v>
      </c>
      <c r="C8" s="2">
        <v>1765</v>
      </c>
      <c r="D8" s="3">
        <f t="shared" ca="1" si="4"/>
        <v>1864</v>
      </c>
      <c r="E8" s="3">
        <f t="shared" ca="1" si="5"/>
        <v>1892</v>
      </c>
      <c r="F8" s="3">
        <f t="shared" ca="1" si="6"/>
        <v>1788</v>
      </c>
      <c r="G8" s="3">
        <f t="shared" ca="1" si="7"/>
        <v>2315</v>
      </c>
      <c r="H8" s="3">
        <f t="shared" ca="1" si="8"/>
        <v>2300</v>
      </c>
      <c r="I8" s="3">
        <f t="shared" ca="1" si="9"/>
        <v>2410</v>
      </c>
      <c r="J8" s="3">
        <f t="shared" ca="1" si="10"/>
        <v>2348</v>
      </c>
      <c r="K8" t="str">
        <f t="shared" si="2"/>
        <v>d7</v>
      </c>
      <c r="L8" t="str">
        <f t="shared" ca="1" si="3"/>
        <v>d7: [1864, 1892, 1788, 2315, 2300, 2410, 2348],</v>
      </c>
    </row>
    <row r="9" spans="1:12" x14ac:dyDescent="0.2">
      <c r="A9" s="3">
        <f>Table1[[#This Row],[Base]]/4</f>
        <v>2447.75</v>
      </c>
      <c r="B9" s="1">
        <f t="shared" si="0"/>
        <v>0.6</v>
      </c>
      <c r="C9" s="2">
        <v>9791</v>
      </c>
      <c r="D9" s="3">
        <f t="shared" ca="1" si="4"/>
        <v>10301</v>
      </c>
      <c r="E9" s="3">
        <f t="shared" ca="1" si="5"/>
        <v>10004</v>
      </c>
      <c r="F9" s="3">
        <f t="shared" ca="1" si="6"/>
        <v>12662</v>
      </c>
      <c r="G9" s="3">
        <f t="shared" ca="1" si="7"/>
        <v>12542</v>
      </c>
      <c r="H9" s="3">
        <f t="shared" ca="1" si="8"/>
        <v>14535</v>
      </c>
      <c r="I9" s="3">
        <f t="shared" ca="1" si="9"/>
        <v>14882</v>
      </c>
      <c r="J9" s="3">
        <f t="shared" ca="1" si="10"/>
        <v>14987</v>
      </c>
      <c r="K9" t="str">
        <f t="shared" si="2"/>
        <v>d8</v>
      </c>
      <c r="L9" t="str">
        <f t="shared" ca="1" si="3"/>
        <v>d8: [10301, 10004, 12662, 12542, 14535, 14882, 14987],</v>
      </c>
    </row>
    <row r="10" spans="1:12" x14ac:dyDescent="0.2">
      <c r="A10" s="3">
        <f>Table1[[#This Row],[Base]]/4</f>
        <v>2037.5</v>
      </c>
      <c r="B10" s="1">
        <f t="shared" si="0"/>
        <v>0.8</v>
      </c>
      <c r="C10" s="2">
        <v>8150</v>
      </c>
      <c r="D10" s="3">
        <f t="shared" ca="1" si="4"/>
        <v>8848</v>
      </c>
      <c r="E10" s="3">
        <f t="shared" ca="1" si="5"/>
        <v>9815</v>
      </c>
      <c r="F10" s="3">
        <f t="shared" ca="1" si="6"/>
        <v>10058</v>
      </c>
      <c r="G10" s="3">
        <f t="shared" ca="1" si="7"/>
        <v>11732</v>
      </c>
      <c r="H10" s="3">
        <f t="shared" ca="1" si="8"/>
        <v>12495</v>
      </c>
      <c r="I10" s="3">
        <f t="shared" ca="1" si="9"/>
        <v>13049</v>
      </c>
      <c r="J10" s="3">
        <f t="shared" ca="1" si="10"/>
        <v>15157</v>
      </c>
      <c r="K10" t="str">
        <f t="shared" si="2"/>
        <v>d9</v>
      </c>
      <c r="L10" t="str">
        <f t="shared" ca="1" si="3"/>
        <v>d9: [8848, 9815, 10058, 11732, 12495, 13049, 15157],</v>
      </c>
    </row>
    <row r="11" spans="1:12" x14ac:dyDescent="0.2">
      <c r="A11" s="3">
        <f>Table1[[#This Row],[Base]]/4</f>
        <v>356.75</v>
      </c>
      <c r="B11" s="1">
        <f t="shared" si="0"/>
        <v>0</v>
      </c>
      <c r="C11" s="2">
        <v>1427</v>
      </c>
      <c r="D11" s="3">
        <f t="shared" ca="1" si="4"/>
        <v>1252</v>
      </c>
      <c r="E11" s="3">
        <f t="shared" ca="1" si="5"/>
        <v>1280</v>
      </c>
      <c r="F11" s="3">
        <f t="shared" ca="1" si="6"/>
        <v>1274</v>
      </c>
      <c r="G11" s="3">
        <f t="shared" ca="1" si="7"/>
        <v>1260</v>
      </c>
      <c r="H11" s="3">
        <f t="shared" ca="1" si="8"/>
        <v>1455</v>
      </c>
      <c r="I11" s="3">
        <f t="shared" ca="1" si="9"/>
        <v>1484</v>
      </c>
      <c r="J11" s="3">
        <f t="shared" ca="1" si="10"/>
        <v>1518</v>
      </c>
      <c r="K11" t="str">
        <f t="shared" si="2"/>
        <v>d10</v>
      </c>
      <c r="L11" t="str">
        <f t="shared" ca="1" si="3"/>
        <v>d10: [1252, 1280, 1274, 1260, 1455, 1484, 1518],</v>
      </c>
    </row>
    <row r="12" spans="1:12" x14ac:dyDescent="0.2">
      <c r="A12" s="3">
        <f>Table1[[#This Row],[Base]]/4</f>
        <v>725.25</v>
      </c>
      <c r="B12" s="1">
        <f t="shared" si="0"/>
        <v>0.2</v>
      </c>
      <c r="C12" s="2">
        <v>2901</v>
      </c>
      <c r="D12" s="3">
        <f t="shared" ca="1" si="4"/>
        <v>3120</v>
      </c>
      <c r="E12" s="3">
        <f t="shared" ca="1" si="5"/>
        <v>2866</v>
      </c>
      <c r="F12" s="3">
        <f t="shared" ca="1" si="6"/>
        <v>2735</v>
      </c>
      <c r="G12" s="3">
        <f t="shared" ca="1" si="7"/>
        <v>2993</v>
      </c>
      <c r="H12" s="3">
        <f t="shared" ca="1" si="8"/>
        <v>3123</v>
      </c>
      <c r="I12" s="3">
        <f t="shared" ca="1" si="9"/>
        <v>3116</v>
      </c>
      <c r="J12" s="3">
        <f t="shared" ca="1" si="10"/>
        <v>3319</v>
      </c>
      <c r="K12" t="str">
        <f t="shared" si="2"/>
        <v>d11</v>
      </c>
      <c r="L12" t="str">
        <f t="shared" ca="1" si="3"/>
        <v>d11: [3120, 2866, 2735, 2993, 3123, 3116, 3319],</v>
      </c>
    </row>
    <row r="13" spans="1:12" x14ac:dyDescent="0.2">
      <c r="A13" s="3">
        <f>Table1[[#This Row],[Base]]/4</f>
        <v>614.25</v>
      </c>
      <c r="B13" s="1">
        <f t="shared" si="0"/>
        <v>0.4</v>
      </c>
      <c r="C13" s="2">
        <v>2457</v>
      </c>
      <c r="D13" s="3">
        <f t="shared" ca="1" si="4"/>
        <v>2210</v>
      </c>
      <c r="E13" s="3">
        <f t="shared" ca="1" si="5"/>
        <v>2750</v>
      </c>
      <c r="F13" s="3">
        <f t="shared" ca="1" si="6"/>
        <v>2557</v>
      </c>
      <c r="G13" s="3">
        <f t="shared" ca="1" si="7"/>
        <v>2959</v>
      </c>
      <c r="H13" s="3">
        <f t="shared" ca="1" si="8"/>
        <v>3305</v>
      </c>
      <c r="I13" s="3">
        <f t="shared" ca="1" si="9"/>
        <v>3119</v>
      </c>
      <c r="J13" s="3">
        <f t="shared" ca="1" si="10"/>
        <v>3437</v>
      </c>
      <c r="K13" t="str">
        <f t="shared" si="2"/>
        <v>d12</v>
      </c>
      <c r="L13" t="str">
        <f t="shared" ca="1" si="3"/>
        <v>d12: [2210, 2750, 2557, 2959, 3305, 3119, 3437],</v>
      </c>
    </row>
    <row r="14" spans="1:12" x14ac:dyDescent="0.2">
      <c r="A14" s="3">
        <f>Table1[[#This Row],[Base]]/4</f>
        <v>2400</v>
      </c>
      <c r="B14" s="1">
        <f t="shared" si="0"/>
        <v>0.6</v>
      </c>
      <c r="C14" s="2">
        <v>9600</v>
      </c>
      <c r="D14" s="3">
        <f t="shared" ca="1" si="4"/>
        <v>9599</v>
      </c>
      <c r="E14" s="3">
        <f t="shared" ca="1" si="5"/>
        <v>10653</v>
      </c>
      <c r="F14" s="3">
        <f t="shared" ca="1" si="6"/>
        <v>11238</v>
      </c>
      <c r="G14" s="3">
        <f t="shared" ca="1" si="7"/>
        <v>13407</v>
      </c>
      <c r="H14" s="3">
        <f t="shared" ca="1" si="8"/>
        <v>13750</v>
      </c>
      <c r="I14" s="3">
        <f t="shared" ca="1" si="9"/>
        <v>14965</v>
      </c>
      <c r="J14" s="3">
        <f t="shared" ca="1" si="10"/>
        <v>14580</v>
      </c>
      <c r="K14" t="str">
        <f t="shared" si="2"/>
        <v>d13</v>
      </c>
      <c r="L14" t="str">
        <f t="shared" ca="1" si="3"/>
        <v>d13: [9599, 10653, 11238, 13407, 13750, 14965, 14580],</v>
      </c>
    </row>
    <row r="15" spans="1:12" x14ac:dyDescent="0.2">
      <c r="A15" s="3">
        <f>Table1[[#This Row],[Base]]/4</f>
        <v>252.25</v>
      </c>
      <c r="B15" s="1">
        <f t="shared" si="0"/>
        <v>0.8</v>
      </c>
      <c r="C15" s="2">
        <v>1009</v>
      </c>
      <c r="D15" s="3">
        <f t="shared" ca="1" si="4"/>
        <v>981</v>
      </c>
      <c r="E15" s="3">
        <f t="shared" ca="1" si="5"/>
        <v>1226</v>
      </c>
      <c r="F15" s="3">
        <f t="shared" ca="1" si="6"/>
        <v>1206</v>
      </c>
      <c r="G15" s="3">
        <f t="shared" ca="1" si="7"/>
        <v>1485</v>
      </c>
      <c r="H15" s="3">
        <f t="shared" ca="1" si="8"/>
        <v>1432</v>
      </c>
      <c r="I15" s="3">
        <f t="shared" ca="1" si="9"/>
        <v>1801</v>
      </c>
      <c r="J15" s="3">
        <f t="shared" ca="1" si="10"/>
        <v>1740</v>
      </c>
      <c r="K15" t="str">
        <f t="shared" si="2"/>
        <v>d14</v>
      </c>
      <c r="L15" t="str">
        <f t="shared" ca="1" si="3"/>
        <v>d14: [981, 1226, 1206, 1485, 1432, 1801, 1740],</v>
      </c>
    </row>
    <row r="16" spans="1:12" x14ac:dyDescent="0.2">
      <c r="A16" s="3">
        <f>Table1[[#This Row],[Base]]/4</f>
        <v>759.75</v>
      </c>
      <c r="B16" s="1">
        <f t="shared" si="0"/>
        <v>0</v>
      </c>
      <c r="C16" s="2">
        <v>3039</v>
      </c>
      <c r="D16" s="3">
        <f t="shared" ca="1" si="4"/>
        <v>3268</v>
      </c>
      <c r="E16" s="3">
        <f t="shared" ca="1" si="5"/>
        <v>3071</v>
      </c>
      <c r="F16" s="3">
        <f t="shared" ca="1" si="6"/>
        <v>2904</v>
      </c>
      <c r="G16" s="3">
        <f t="shared" ca="1" si="7"/>
        <v>3270</v>
      </c>
      <c r="H16" s="3">
        <f t="shared" ca="1" si="8"/>
        <v>3237</v>
      </c>
      <c r="I16" s="3">
        <f t="shared" ca="1" si="9"/>
        <v>2675</v>
      </c>
      <c r="J16" s="3">
        <f t="shared" ca="1" si="10"/>
        <v>3041</v>
      </c>
      <c r="K16" t="str">
        <f t="shared" si="2"/>
        <v>d15</v>
      </c>
      <c r="L16" t="str">
        <f t="shared" ca="1" si="3"/>
        <v>d15: [3268, 3071, 2904, 3270, 3237, 2675, 3041],</v>
      </c>
    </row>
    <row r="17" spans="1:14" x14ac:dyDescent="0.2">
      <c r="A17" s="3">
        <f>Table1[[#This Row],[Base]]/4</f>
        <v>1844.25</v>
      </c>
      <c r="B17" s="1">
        <f t="shared" si="0"/>
        <v>0.2</v>
      </c>
      <c r="C17" s="2">
        <v>7377</v>
      </c>
      <c r="D17" s="3">
        <f t="shared" ca="1" si="4"/>
        <v>6464</v>
      </c>
      <c r="E17" s="3">
        <f t="shared" ca="1" si="5"/>
        <v>8458</v>
      </c>
      <c r="F17" s="3">
        <f t="shared" ca="1" si="6"/>
        <v>8283</v>
      </c>
      <c r="G17" s="3">
        <f t="shared" ca="1" si="7"/>
        <v>7781</v>
      </c>
      <c r="H17" s="3">
        <f t="shared" ca="1" si="8"/>
        <v>9038</v>
      </c>
      <c r="I17" s="3">
        <f t="shared" ca="1" si="9"/>
        <v>7861</v>
      </c>
      <c r="J17" s="3">
        <f t="shared" ca="1" si="10"/>
        <v>9694</v>
      </c>
      <c r="K17" t="str">
        <f t="shared" si="2"/>
        <v>d16</v>
      </c>
      <c r="L17" t="str">
        <f t="shared" ca="1" si="3"/>
        <v>d16: [6464, 8458, 8283, 7781, 9038, 7861, 9694],</v>
      </c>
    </row>
    <row r="18" spans="1:14" x14ac:dyDescent="0.2">
      <c r="A18" s="3">
        <f>Table1[[#This Row],[Base]]/4</f>
        <v>959.5</v>
      </c>
      <c r="B18" s="1">
        <f t="shared" si="0"/>
        <v>0.4</v>
      </c>
      <c r="C18" s="2">
        <v>3838</v>
      </c>
      <c r="D18" s="3">
        <f t="shared" ca="1" si="4"/>
        <v>4178</v>
      </c>
      <c r="E18" s="3">
        <f t="shared" ca="1" si="5"/>
        <v>3721</v>
      </c>
      <c r="F18" s="3">
        <f t="shared" ca="1" si="6"/>
        <v>4395</v>
      </c>
      <c r="G18" s="3">
        <f t="shared" ca="1" si="7"/>
        <v>4885</v>
      </c>
      <c r="H18" s="3">
        <f t="shared" ca="1" si="8"/>
        <v>5223</v>
      </c>
      <c r="I18" s="3">
        <f t="shared" ca="1" si="9"/>
        <v>5221</v>
      </c>
      <c r="J18" s="3">
        <f t="shared" ca="1" si="10"/>
        <v>5566</v>
      </c>
      <c r="K18" t="str">
        <f t="shared" si="2"/>
        <v>d17</v>
      </c>
      <c r="L18" t="str">
        <f t="shared" ca="1" si="3"/>
        <v>d17: [4178, 3721, 4395, 4885, 5223, 5221, 5566],</v>
      </c>
    </row>
    <row r="22" spans="1:14" x14ac:dyDescent="0.2">
      <c r="L22" t="s">
        <v>13</v>
      </c>
    </row>
    <row r="26" spans="1:14" x14ac:dyDescent="0.2">
      <c r="H26">
        <v>300</v>
      </c>
    </row>
    <row r="27" spans="1:14" x14ac:dyDescent="0.2">
      <c r="H27">
        <f>356-300</f>
        <v>56</v>
      </c>
    </row>
    <row r="28" spans="1:14" x14ac:dyDescent="0.2">
      <c r="H28">
        <f>H27/H26</f>
        <v>0.18666666666666668</v>
      </c>
    </row>
    <row r="32" spans="1:14" x14ac:dyDescent="0.2">
      <c r="I32">
        <v>1</v>
      </c>
      <c r="J32">
        <v>2</v>
      </c>
      <c r="K32">
        <v>3</v>
      </c>
      <c r="L32">
        <v>4</v>
      </c>
      <c r="M32">
        <v>5</v>
      </c>
      <c r="N32">
        <v>6</v>
      </c>
    </row>
    <row r="33" spans="3:18" x14ac:dyDescent="0.2">
      <c r="D33" t="s">
        <v>27</v>
      </c>
      <c r="E33" t="s">
        <v>28</v>
      </c>
      <c r="F33" t="s">
        <v>33</v>
      </c>
      <c r="G33" t="s">
        <v>31</v>
      </c>
      <c r="H33" t="s">
        <v>32</v>
      </c>
      <c r="I33">
        <f>I32/6</f>
        <v>0.16666666666666666</v>
      </c>
      <c r="J33">
        <f t="shared" ref="J33:N33" si="11">J32/6</f>
        <v>0.33333333333333331</v>
      </c>
      <c r="K33">
        <f t="shared" si="11"/>
        <v>0.5</v>
      </c>
      <c r="L33">
        <f t="shared" si="11"/>
        <v>0.66666666666666663</v>
      </c>
      <c r="M33">
        <f t="shared" si="11"/>
        <v>0.83333333333333337</v>
      </c>
      <c r="N33">
        <f t="shared" si="11"/>
        <v>1</v>
      </c>
    </row>
    <row r="34" spans="3:18" x14ac:dyDescent="0.2">
      <c r="C34">
        <v>1</v>
      </c>
      <c r="F34" s="1">
        <v>0.15</v>
      </c>
      <c r="G34">
        <f>0.2*H34</f>
        <v>20</v>
      </c>
      <c r="H34">
        <v>100</v>
      </c>
      <c r="I34" s="8">
        <f ca="1">ROUND(RAND()*$G34 +(1 + $F34)^(I$33)*$H34,0)</f>
        <v>119</v>
      </c>
      <c r="J34" s="8">
        <f t="shared" ref="J34:N43" ca="1" si="12">ROUND(RAND()*$G34 +(1 + $F34)^(J$33)*$H34,0)</f>
        <v>120</v>
      </c>
      <c r="K34" s="8">
        <f t="shared" ca="1" si="12"/>
        <v>110</v>
      </c>
      <c r="L34" s="8">
        <f t="shared" ca="1" si="12"/>
        <v>123</v>
      </c>
      <c r="M34" s="8">
        <f t="shared" ca="1" si="12"/>
        <v>128</v>
      </c>
      <c r="N34" s="8">
        <f t="shared" ca="1" si="12"/>
        <v>127</v>
      </c>
      <c r="P34" s="7" t="s">
        <v>16</v>
      </c>
      <c r="Q34" s="7"/>
      <c r="R34" s="7" t="str">
        <f ca="1">P34&amp;": [" &amp; I34 &amp; ", " &amp; J34 &amp;", " &amp; K34 &amp;", " &amp; L34 &amp; ", "&amp; M34 &amp; ", " &amp; N34 &amp; "],"</f>
        <v>d1: [119, 120, 110, 123, 128, 127],</v>
      </c>
    </row>
    <row r="35" spans="3:18" x14ac:dyDescent="0.2">
      <c r="C35">
        <v>2</v>
      </c>
      <c r="D35" t="s">
        <v>29</v>
      </c>
      <c r="F35" s="1">
        <v>0.3</v>
      </c>
      <c r="G35">
        <f t="shared" ref="G35:G43" si="13">0.2*H35</f>
        <v>60</v>
      </c>
      <c r="H35">
        <v>300</v>
      </c>
      <c r="I35" s="8">
        <f t="shared" ref="I35:I43" ca="1" si="14">ROUND(RAND()*$G35 +(1 + $F35)^(I$33)*$H35,0)</f>
        <v>321</v>
      </c>
      <c r="J35" s="8">
        <f t="shared" ca="1" si="12"/>
        <v>344</v>
      </c>
      <c r="K35" s="8">
        <f t="shared" ca="1" si="12"/>
        <v>392</v>
      </c>
      <c r="L35" s="8">
        <f t="shared" ca="1" si="12"/>
        <v>361</v>
      </c>
      <c r="M35" s="8">
        <f t="shared" ca="1" si="12"/>
        <v>388</v>
      </c>
      <c r="N35" s="8">
        <f t="shared" ca="1" si="12"/>
        <v>409</v>
      </c>
      <c r="P35" s="7" t="s">
        <v>19</v>
      </c>
      <c r="Q35" s="7"/>
      <c r="R35" s="7" t="str">
        <f t="shared" ref="R35:R38" ca="1" si="15">P35&amp;": [" &amp; I35 &amp; ", " &amp; J35 &amp;", " &amp; K35 &amp;", " &amp; L35 &amp; ", "&amp; M35 &amp; ", " &amp; N35 &amp; "],"</f>
        <v>d2: [321, 344, 392, 361, 388, 409],</v>
      </c>
    </row>
    <row r="36" spans="3:18" x14ac:dyDescent="0.2">
      <c r="C36">
        <v>3</v>
      </c>
      <c r="E36" t="s">
        <v>29</v>
      </c>
      <c r="F36" s="1">
        <v>0.6</v>
      </c>
      <c r="G36">
        <f t="shared" si="13"/>
        <v>240</v>
      </c>
      <c r="H36">
        <v>1200</v>
      </c>
      <c r="I36" s="8">
        <f t="shared" ca="1" si="14"/>
        <v>1375</v>
      </c>
      <c r="J36" s="8">
        <f t="shared" ca="1" si="12"/>
        <v>1559</v>
      </c>
      <c r="K36" s="8">
        <f t="shared" ca="1" si="12"/>
        <v>1743</v>
      </c>
      <c r="L36" s="8">
        <f t="shared" ca="1" si="12"/>
        <v>1769</v>
      </c>
      <c r="M36" s="8">
        <f t="shared" ca="1" si="12"/>
        <v>1815</v>
      </c>
      <c r="N36" s="8">
        <f t="shared" ca="1" si="12"/>
        <v>2043</v>
      </c>
      <c r="P36" s="7" t="s">
        <v>20</v>
      </c>
      <c r="Q36" s="7"/>
      <c r="R36" s="7" t="str">
        <f t="shared" ca="1" si="15"/>
        <v>d3: [1375, 1559, 1743, 1769, 1815, 2043],</v>
      </c>
    </row>
    <row r="37" spans="3:18" x14ac:dyDescent="0.2">
      <c r="C37">
        <v>4</v>
      </c>
      <c r="D37" t="s">
        <v>30</v>
      </c>
      <c r="F37" s="1">
        <v>0.6</v>
      </c>
      <c r="G37">
        <f t="shared" si="13"/>
        <v>180</v>
      </c>
      <c r="H37">
        <v>900</v>
      </c>
      <c r="I37" s="8">
        <f t="shared" ca="1" si="14"/>
        <v>1136</v>
      </c>
      <c r="J37" s="8">
        <f t="shared" ca="1" si="12"/>
        <v>1141</v>
      </c>
      <c r="K37" s="8">
        <f t="shared" ca="1" si="12"/>
        <v>1162</v>
      </c>
      <c r="L37" s="8">
        <f t="shared" ca="1" si="12"/>
        <v>1250</v>
      </c>
      <c r="M37" s="8">
        <f t="shared" ca="1" si="12"/>
        <v>1389</v>
      </c>
      <c r="N37" s="8">
        <f t="shared" ca="1" si="12"/>
        <v>1478</v>
      </c>
      <c r="P37" s="7" t="s">
        <v>21</v>
      </c>
      <c r="Q37" s="7"/>
      <c r="R37" s="7" t="str">
        <f t="shared" ca="1" si="15"/>
        <v>d4: [1136, 1141, 1162, 1250, 1389, 1478],</v>
      </c>
    </row>
    <row r="38" spans="3:18" x14ac:dyDescent="0.2">
      <c r="C38">
        <v>5</v>
      </c>
      <c r="E38" t="s">
        <v>30</v>
      </c>
      <c r="F38" s="1">
        <v>0.3</v>
      </c>
      <c r="G38">
        <f t="shared" si="13"/>
        <v>100</v>
      </c>
      <c r="H38">
        <v>500</v>
      </c>
      <c r="I38" s="8">
        <f t="shared" ca="1" si="14"/>
        <v>584</v>
      </c>
      <c r="J38" s="8">
        <f t="shared" ca="1" si="12"/>
        <v>624</v>
      </c>
      <c r="K38" s="8">
        <f t="shared" ca="1" si="12"/>
        <v>609</v>
      </c>
      <c r="L38" s="8">
        <f t="shared" ca="1" si="12"/>
        <v>654</v>
      </c>
      <c r="M38" s="8">
        <f t="shared" ca="1" si="12"/>
        <v>652</v>
      </c>
      <c r="N38" s="8">
        <f t="shared" ca="1" si="12"/>
        <v>748</v>
      </c>
      <c r="P38" s="7" t="s">
        <v>22</v>
      </c>
      <c r="Q38" s="7"/>
      <c r="R38" s="7" t="str">
        <f t="shared" ca="1" si="15"/>
        <v>d5: [584, 624, 609, 654, 652, 748],</v>
      </c>
    </row>
    <row r="39" spans="3:18" x14ac:dyDescent="0.2">
      <c r="C39">
        <v>6</v>
      </c>
      <c r="F39" s="1">
        <v>0.15</v>
      </c>
      <c r="G39">
        <f>0.2*H39</f>
        <v>20</v>
      </c>
      <c r="H39">
        <v>100</v>
      </c>
      <c r="I39" s="8">
        <f t="shared" ca="1" si="14"/>
        <v>117</v>
      </c>
      <c r="J39" s="8">
        <f t="shared" ca="1" si="12"/>
        <v>118</v>
      </c>
      <c r="K39" s="8">
        <f t="shared" ca="1" si="12"/>
        <v>112</v>
      </c>
      <c r="L39" s="8">
        <f t="shared" ca="1" si="12"/>
        <v>118</v>
      </c>
      <c r="M39" s="8">
        <f t="shared" ca="1" si="12"/>
        <v>116</v>
      </c>
      <c r="N39" s="8">
        <f t="shared" ca="1" si="12"/>
        <v>129</v>
      </c>
      <c r="P39" s="7" t="s">
        <v>23</v>
      </c>
      <c r="Q39" s="7"/>
      <c r="R39" s="7" t="str">
        <f t="shared" ref="R39:R43" ca="1" si="16">P39&amp;": [" &amp; I39 &amp; ", " &amp; J39 &amp;", " &amp; K39 &amp;", " &amp; L39 &amp; ", "&amp; M39 &amp; ", " &amp; N39 &amp; "],"</f>
        <v>d6: [117, 118, 112, 118, 116, 129],</v>
      </c>
    </row>
    <row r="40" spans="3:18" x14ac:dyDescent="0.2">
      <c r="C40">
        <v>7</v>
      </c>
      <c r="D40" t="s">
        <v>29</v>
      </c>
      <c r="F40" s="1">
        <v>0.3</v>
      </c>
      <c r="G40">
        <f t="shared" si="13"/>
        <v>60</v>
      </c>
      <c r="H40">
        <v>300</v>
      </c>
      <c r="I40" s="8">
        <f t="shared" ca="1" si="14"/>
        <v>332</v>
      </c>
      <c r="J40" s="8">
        <f t="shared" ca="1" si="12"/>
        <v>351</v>
      </c>
      <c r="K40" s="8">
        <f t="shared" ca="1" si="12"/>
        <v>349</v>
      </c>
      <c r="L40" s="8">
        <f t="shared" ca="1" si="12"/>
        <v>395</v>
      </c>
      <c r="M40" s="8">
        <f t="shared" ca="1" si="12"/>
        <v>428</v>
      </c>
      <c r="N40" s="8">
        <f t="shared" ca="1" si="12"/>
        <v>443</v>
      </c>
      <c r="P40" s="7" t="s">
        <v>24</v>
      </c>
      <c r="Q40" s="7"/>
      <c r="R40" s="7" t="str">
        <f t="shared" ca="1" si="16"/>
        <v>d7: [332, 351, 349, 395, 428, 443],</v>
      </c>
    </row>
    <row r="41" spans="3:18" x14ac:dyDescent="0.2">
      <c r="C41">
        <v>8</v>
      </c>
      <c r="E41" t="s">
        <v>29</v>
      </c>
      <c r="F41" s="1">
        <v>0.6</v>
      </c>
      <c r="G41">
        <f t="shared" si="13"/>
        <v>240</v>
      </c>
      <c r="H41">
        <v>1200</v>
      </c>
      <c r="I41" s="8">
        <f t="shared" ca="1" si="14"/>
        <v>1510</v>
      </c>
      <c r="J41" s="8">
        <f t="shared" ca="1" si="12"/>
        <v>1538</v>
      </c>
      <c r="K41" s="8">
        <f t="shared" ca="1" si="12"/>
        <v>1716</v>
      </c>
      <c r="L41" s="8">
        <f t="shared" ca="1" si="12"/>
        <v>1847</v>
      </c>
      <c r="M41" s="8">
        <f t="shared" ca="1" si="12"/>
        <v>1915</v>
      </c>
      <c r="N41" s="8">
        <f t="shared" ca="1" si="12"/>
        <v>1949</v>
      </c>
      <c r="P41" s="7" t="s">
        <v>25</v>
      </c>
      <c r="Q41" s="7"/>
      <c r="R41" s="7" t="str">
        <f t="shared" ca="1" si="16"/>
        <v>d8: [1510, 1538, 1716, 1847, 1915, 1949],</v>
      </c>
    </row>
    <row r="42" spans="3:18" x14ac:dyDescent="0.2">
      <c r="C42">
        <v>9</v>
      </c>
      <c r="D42" t="s">
        <v>30</v>
      </c>
      <c r="F42" s="1">
        <v>0.6</v>
      </c>
      <c r="G42">
        <f t="shared" si="13"/>
        <v>180</v>
      </c>
      <c r="H42">
        <v>900</v>
      </c>
      <c r="I42" s="8">
        <f t="shared" ca="1" si="14"/>
        <v>1020</v>
      </c>
      <c r="J42" s="8">
        <f t="shared" ca="1" si="12"/>
        <v>1104</v>
      </c>
      <c r="K42" s="8">
        <f t="shared" ca="1" si="12"/>
        <v>1270</v>
      </c>
      <c r="L42" s="8">
        <f t="shared" ca="1" si="12"/>
        <v>1283</v>
      </c>
      <c r="M42" s="8">
        <f t="shared" ca="1" si="12"/>
        <v>1446</v>
      </c>
      <c r="N42" s="8">
        <f t="shared" ca="1" si="12"/>
        <v>1604</v>
      </c>
      <c r="P42" s="7" t="s">
        <v>26</v>
      </c>
      <c r="Q42" s="7"/>
      <c r="R42" s="7" t="str">
        <f t="shared" ca="1" si="16"/>
        <v>d9: [1020, 1104, 1270, 1283, 1446, 1604],</v>
      </c>
    </row>
    <row r="43" spans="3:18" x14ac:dyDescent="0.2">
      <c r="C43">
        <v>10</v>
      </c>
      <c r="E43" t="s">
        <v>30</v>
      </c>
      <c r="F43" s="1">
        <v>0.3</v>
      </c>
      <c r="G43">
        <f t="shared" si="13"/>
        <v>100</v>
      </c>
      <c r="H43">
        <v>500</v>
      </c>
      <c r="I43" s="8">
        <f t="shared" ca="1" si="14"/>
        <v>606</v>
      </c>
      <c r="J43" s="8">
        <f t="shared" ca="1" si="12"/>
        <v>565</v>
      </c>
      <c r="K43" s="8">
        <f t="shared" ca="1" si="12"/>
        <v>587</v>
      </c>
      <c r="L43" s="8">
        <f t="shared" ca="1" si="12"/>
        <v>633</v>
      </c>
      <c r="M43" s="8">
        <f t="shared" ca="1" si="12"/>
        <v>689</v>
      </c>
      <c r="N43" s="8">
        <f t="shared" ca="1" si="12"/>
        <v>732</v>
      </c>
      <c r="P43" s="7" t="s">
        <v>34</v>
      </c>
      <c r="Q43" s="7"/>
      <c r="R43" s="7" t="str">
        <f t="shared" ca="1" si="16"/>
        <v>d10: [606, 565, 587, 633, 689, 732],</v>
      </c>
    </row>
    <row r="46" spans="3:18" x14ac:dyDescent="0.2">
      <c r="I46" s="9">
        <f ca="1">(I34-H34)/H34</f>
        <v>0.19</v>
      </c>
      <c r="J46" s="9">
        <f t="shared" ref="J46:N46" ca="1" si="17">(J34-I34)/I34</f>
        <v>8.4033613445378148E-3</v>
      </c>
      <c r="K46" s="9">
        <f t="shared" ca="1" si="17"/>
        <v>-8.3333333333333329E-2</v>
      </c>
      <c r="L46" s="9">
        <f t="shared" ca="1" si="17"/>
        <v>0.11818181818181818</v>
      </c>
      <c r="M46" s="9">
        <f t="shared" ca="1" si="17"/>
        <v>4.065040650406504E-2</v>
      </c>
      <c r="N46" s="9">
        <f t="shared" ca="1" si="17"/>
        <v>-7.8125E-3</v>
      </c>
      <c r="O46" s="9">
        <f ca="1">AVERAGE(I46:N46)</f>
        <v>4.4348292116181277E-2</v>
      </c>
    </row>
    <row r="47" spans="3:18" x14ac:dyDescent="0.2">
      <c r="I47" s="9">
        <f ca="1">(I35-H35)/H35</f>
        <v>7.0000000000000007E-2</v>
      </c>
      <c r="J47" s="9">
        <f t="shared" ref="J47:N50" ca="1" si="18">(J35-I35)/I35</f>
        <v>7.1651090342679122E-2</v>
      </c>
      <c r="K47" s="9">
        <f t="shared" ca="1" si="18"/>
        <v>0.13953488372093023</v>
      </c>
      <c r="L47" s="9">
        <f t="shared" ca="1" si="18"/>
        <v>-7.9081632653061229E-2</v>
      </c>
      <c r="M47" s="9">
        <f t="shared" ca="1" si="18"/>
        <v>7.4792243767313013E-2</v>
      </c>
      <c r="N47" s="9">
        <f t="shared" ca="1" si="18"/>
        <v>5.4123711340206188E-2</v>
      </c>
      <c r="O47" s="9">
        <f t="shared" ref="O47:O50" ca="1" si="19">AVERAGE(I47:N47)</f>
        <v>5.5170049419677882E-2</v>
      </c>
    </row>
    <row r="48" spans="3:18" x14ac:dyDescent="0.2">
      <c r="I48" s="9">
        <f ca="1">(I36-H36)/H36</f>
        <v>0.14583333333333334</v>
      </c>
      <c r="J48" s="9">
        <f t="shared" ca="1" si="18"/>
        <v>0.13381818181818181</v>
      </c>
      <c r="K48" s="9">
        <f t="shared" ca="1" si="18"/>
        <v>0.11802437459910199</v>
      </c>
      <c r="L48" s="9">
        <f t="shared" ca="1" si="18"/>
        <v>1.4916810097532989E-2</v>
      </c>
      <c r="M48" s="9">
        <f t="shared" ca="1" si="18"/>
        <v>2.6003391746749576E-2</v>
      </c>
      <c r="N48" s="9">
        <f t="shared" ca="1" si="18"/>
        <v>0.12561983471074381</v>
      </c>
      <c r="O48" s="9">
        <f t="shared" ca="1" si="19"/>
        <v>9.4035987717607253E-2</v>
      </c>
    </row>
    <row r="49" spans="9:15" x14ac:dyDescent="0.2">
      <c r="I49" s="9">
        <f ca="1">(I37-H37)/H37</f>
        <v>0.26222222222222225</v>
      </c>
      <c r="J49" s="9">
        <f t="shared" ca="1" si="18"/>
        <v>4.4014084507042256E-3</v>
      </c>
      <c r="K49" s="9">
        <f t="shared" ca="1" si="18"/>
        <v>1.8404907975460124E-2</v>
      </c>
      <c r="L49" s="9">
        <f t="shared" ca="1" si="18"/>
        <v>7.5731497418244406E-2</v>
      </c>
      <c r="M49" s="9">
        <f t="shared" ca="1" si="18"/>
        <v>0.11119999999999999</v>
      </c>
      <c r="N49" s="9">
        <f t="shared" ca="1" si="18"/>
        <v>6.4074874010079191E-2</v>
      </c>
      <c r="O49" s="9">
        <f t="shared" ca="1" si="19"/>
        <v>8.9339151679451709E-2</v>
      </c>
    </row>
    <row r="50" spans="9:15" x14ac:dyDescent="0.2">
      <c r="I50" s="9">
        <f ca="1">(I38-H38)/H38</f>
        <v>0.16800000000000001</v>
      </c>
      <c r="J50" s="9">
        <f t="shared" ca="1" si="18"/>
        <v>6.8493150684931503E-2</v>
      </c>
      <c r="K50" s="9">
        <f t="shared" ca="1" si="18"/>
        <v>-2.403846153846154E-2</v>
      </c>
      <c r="L50" s="9">
        <f t="shared" ca="1" si="18"/>
        <v>7.3891625615763554E-2</v>
      </c>
      <c r="M50" s="9">
        <f t="shared" ca="1" si="18"/>
        <v>-3.0581039755351682E-3</v>
      </c>
      <c r="N50" s="9">
        <f t="shared" ca="1" si="18"/>
        <v>0.14723926380368099</v>
      </c>
      <c r="O50" s="9">
        <f t="shared" ca="1" si="19"/>
        <v>7.1754579098396554E-2</v>
      </c>
    </row>
    <row r="51" spans="9:15" x14ac:dyDescent="0.2">
      <c r="I51" s="9">
        <f t="shared" ref="I51:N51" ca="1" si="20">(I39-H39)/H39</f>
        <v>0.17</v>
      </c>
      <c r="J51" s="9">
        <f t="shared" ca="1" si="20"/>
        <v>8.5470085470085479E-3</v>
      </c>
      <c r="K51" s="9">
        <f t="shared" ca="1" si="20"/>
        <v>-5.0847457627118647E-2</v>
      </c>
      <c r="L51" s="9">
        <f t="shared" ca="1" si="20"/>
        <v>5.3571428571428568E-2</v>
      </c>
      <c r="M51" s="9">
        <f t="shared" ca="1" si="20"/>
        <v>-1.6949152542372881E-2</v>
      </c>
      <c r="N51" s="9">
        <f t="shared" ca="1" si="20"/>
        <v>0.11206896551724138</v>
      </c>
      <c r="O51" s="9">
        <f t="shared" ref="O51:O56" ca="1" si="21">AVERAGE(I51:N51)</f>
        <v>4.6065132077697829E-2</v>
      </c>
    </row>
    <row r="52" spans="9:15" x14ac:dyDescent="0.2">
      <c r="I52" s="9">
        <f t="shared" ref="I52:N52" ca="1" si="22">(I40-H40)/H40</f>
        <v>0.10666666666666667</v>
      </c>
      <c r="J52" s="9">
        <f t="shared" ca="1" si="22"/>
        <v>5.7228915662650599E-2</v>
      </c>
      <c r="K52" s="9">
        <f t="shared" ca="1" si="22"/>
        <v>-5.6980056980056983E-3</v>
      </c>
      <c r="L52" s="9">
        <f t="shared" ca="1" si="22"/>
        <v>0.1318051575931232</v>
      </c>
      <c r="M52" s="9">
        <f t="shared" ca="1" si="22"/>
        <v>8.3544303797468356E-2</v>
      </c>
      <c r="N52" s="9">
        <f t="shared" ca="1" si="22"/>
        <v>3.5046728971962614E-2</v>
      </c>
      <c r="O52" s="9">
        <f t="shared" ca="1" si="21"/>
        <v>6.8098961165644289E-2</v>
      </c>
    </row>
    <row r="53" spans="9:15" x14ac:dyDescent="0.2">
      <c r="I53" s="9">
        <f t="shared" ref="I53:N53" ca="1" si="23">(I41-H41)/H41</f>
        <v>0.25833333333333336</v>
      </c>
      <c r="J53" s="9">
        <f t="shared" ca="1" si="23"/>
        <v>1.8543046357615896E-2</v>
      </c>
      <c r="K53" s="9">
        <f t="shared" ca="1" si="23"/>
        <v>0.11573472041612484</v>
      </c>
      <c r="L53" s="9">
        <f t="shared" ca="1" si="23"/>
        <v>7.6340326340326337E-2</v>
      </c>
      <c r="M53" s="9">
        <f t="shared" ca="1" si="23"/>
        <v>3.6816459122902004E-2</v>
      </c>
      <c r="N53" s="9">
        <f t="shared" ca="1" si="23"/>
        <v>1.7754569190600523E-2</v>
      </c>
      <c r="O53" s="9">
        <f t="shared" ca="1" si="21"/>
        <v>8.7253742460150496E-2</v>
      </c>
    </row>
    <row r="54" spans="9:15" x14ac:dyDescent="0.2">
      <c r="I54" s="9">
        <f t="shared" ref="I54:N54" ca="1" si="24">(I42-H42)/H42</f>
        <v>0.13333333333333333</v>
      </c>
      <c r="J54" s="9">
        <f t="shared" ca="1" si="24"/>
        <v>8.2352941176470587E-2</v>
      </c>
      <c r="K54" s="9">
        <f t="shared" ca="1" si="24"/>
        <v>0.15036231884057971</v>
      </c>
      <c r="L54" s="9">
        <f t="shared" ca="1" si="24"/>
        <v>1.0236220472440945E-2</v>
      </c>
      <c r="M54" s="9">
        <f t="shared" ca="1" si="24"/>
        <v>0.12704598597038191</v>
      </c>
      <c r="N54" s="9">
        <f t="shared" ca="1" si="24"/>
        <v>0.10926694329183956</v>
      </c>
      <c r="O54" s="9">
        <f t="shared" ca="1" si="21"/>
        <v>0.10209962384750766</v>
      </c>
    </row>
    <row r="55" spans="9:15" x14ac:dyDescent="0.2">
      <c r="I55" s="9">
        <f t="shared" ref="I55:N55" ca="1" si="25">(I43-H43)/H43</f>
        <v>0.21199999999999999</v>
      </c>
      <c r="J55" s="9">
        <f t="shared" ca="1" si="25"/>
        <v>-6.7656765676567657E-2</v>
      </c>
      <c r="K55" s="9">
        <f t="shared" ca="1" si="25"/>
        <v>3.8938053097345132E-2</v>
      </c>
      <c r="L55" s="9">
        <f t="shared" ca="1" si="25"/>
        <v>7.8364565587734247E-2</v>
      </c>
      <c r="M55" s="9">
        <f t="shared" ca="1" si="25"/>
        <v>8.8467614533965247E-2</v>
      </c>
      <c r="N55" s="9">
        <f t="shared" ca="1" si="25"/>
        <v>6.2409288824383166E-2</v>
      </c>
      <c r="O55" s="9">
        <f t="shared" ca="1" si="21"/>
        <v>6.8753792727810029E-2</v>
      </c>
    </row>
    <row r="56" spans="9:15" x14ac:dyDescent="0.2">
      <c r="I56" s="9" t="e">
        <f t="shared" ref="I56:N56" si="26">(I44-H44)/H44</f>
        <v>#DIV/0!</v>
      </c>
      <c r="J56" s="9" t="e">
        <f t="shared" si="26"/>
        <v>#DIV/0!</v>
      </c>
      <c r="K56" s="9" t="e">
        <f t="shared" si="26"/>
        <v>#DIV/0!</v>
      </c>
      <c r="L56" s="9" t="e">
        <f t="shared" si="26"/>
        <v>#DIV/0!</v>
      </c>
      <c r="M56" s="9" t="e">
        <f t="shared" si="26"/>
        <v>#DIV/0!</v>
      </c>
      <c r="N56" s="9" t="e">
        <f t="shared" si="26"/>
        <v>#DIV/0!</v>
      </c>
      <c r="O56" s="9" t="e">
        <f t="shared" si="21"/>
        <v>#DIV/0!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CCD73568-B991-A04F-A79C-905F2C8BD7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Bar!D2:J2</xm:f>
              <xm:sqref>M2</xm:sqref>
            </x14:sparkline>
            <x14:sparkline>
              <xm:f>Bar!D3:J3</xm:f>
              <xm:sqref>M3</xm:sqref>
            </x14:sparkline>
            <x14:sparkline>
              <xm:f>Bar!D4:J4</xm:f>
              <xm:sqref>M4</xm:sqref>
            </x14:sparkline>
            <x14:sparkline>
              <xm:f>Bar!D5:J5</xm:f>
              <xm:sqref>M5</xm:sqref>
            </x14:sparkline>
            <x14:sparkline>
              <xm:f>Bar!D6:J6</xm:f>
              <xm:sqref>M6</xm:sqref>
            </x14:sparkline>
            <x14:sparkline>
              <xm:f>Bar!D7:J7</xm:f>
              <xm:sqref>M7</xm:sqref>
            </x14:sparkline>
            <x14:sparkline>
              <xm:f>Bar!D8:J8</xm:f>
              <xm:sqref>M8</xm:sqref>
            </x14:sparkline>
            <x14:sparkline>
              <xm:f>Bar!D9:J9</xm:f>
              <xm:sqref>M9</xm:sqref>
            </x14:sparkline>
            <x14:sparkline>
              <xm:f>Bar!D10:J10</xm:f>
              <xm:sqref>M10</xm:sqref>
            </x14:sparkline>
            <x14:sparkline>
              <xm:f>Bar!D11:J11</xm:f>
              <xm:sqref>M11</xm:sqref>
            </x14:sparkline>
            <x14:sparkline>
              <xm:f>Bar!D12:J12</xm:f>
              <xm:sqref>M12</xm:sqref>
            </x14:sparkline>
            <x14:sparkline>
              <xm:f>Bar!D13:J13</xm:f>
              <xm:sqref>M13</xm:sqref>
            </x14:sparkline>
            <x14:sparkline>
              <xm:f>Bar!D14:J14</xm:f>
              <xm:sqref>M14</xm:sqref>
            </x14:sparkline>
            <x14:sparkline>
              <xm:f>Bar!D15:J15</xm:f>
              <xm:sqref>M15</xm:sqref>
            </x14:sparkline>
            <x14:sparkline>
              <xm:f>Bar!D16:J16</xm:f>
              <xm:sqref>M16</xm:sqref>
            </x14:sparkline>
            <x14:sparkline>
              <xm:f>Bar!D17:J17</xm:f>
              <xm:sqref>M17</xm:sqref>
            </x14:sparkline>
            <x14:sparkline>
              <xm:f>Bar!D18:J18</xm:f>
              <xm:sqref>M18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C6C8-BE8D-4142-9418-000A01E1985D}">
  <dimension ref="A1:L63"/>
  <sheetViews>
    <sheetView workbookViewId="0">
      <selection activeCell="E12" sqref="E12"/>
    </sheetView>
  </sheetViews>
  <sheetFormatPr baseColWidth="10" defaultRowHeight="16" x14ac:dyDescent="0.2"/>
  <cols>
    <col min="5" max="5" width="12.5" bestFit="1" customWidth="1"/>
    <col min="10" max="10" width="13.1640625" customWidth="1"/>
    <col min="12" max="12" width="50" customWidth="1"/>
    <col min="13" max="13" width="26.1640625" customWidth="1"/>
  </cols>
  <sheetData>
    <row r="1" spans="1:12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">
      <c r="A2" s="3">
        <f>Table17[[#This Row],[Base]]/4</f>
        <v>75.75</v>
      </c>
      <c r="B2" s="1">
        <f t="shared" ref="B2:B51" si="0">CHOOSE( MOD(ROW(A1), 5)+1, 0, 0.2, 0.4, 0.6, 0.8, 1)</f>
        <v>0.2</v>
      </c>
      <c r="C2" s="2">
        <v>303</v>
      </c>
      <c r="D2" s="3">
        <f ca="1">ROUND(((RIGHT(D$1,1)-1) * ($B2/6) * $C2 + $C2) + (RAND()-0.5)*$A2,0)</f>
        <v>320</v>
      </c>
      <c r="E2" s="3">
        <f t="shared" ref="E2:J17" ca="1" si="1">ROUND(((RIGHT(E$1,1)-1) * ($B2/6) * $C2 + $C2) + (RAND()-0.5)*$A2,0)</f>
        <v>304</v>
      </c>
      <c r="F2" s="3">
        <f t="shared" ca="1" si="1"/>
        <v>297</v>
      </c>
      <c r="G2" s="3">
        <f t="shared" ca="1" si="1"/>
        <v>329</v>
      </c>
      <c r="H2" s="3">
        <f t="shared" ca="1" si="1"/>
        <v>352</v>
      </c>
      <c r="I2" s="3">
        <f t="shared" ca="1" si="1"/>
        <v>323</v>
      </c>
      <c r="J2" s="3">
        <f t="shared" ca="1" si="1"/>
        <v>376</v>
      </c>
      <c r="K2" t="str">
        <f t="shared" ref="K2:K51" si="2">"d"&amp;ROW(A1)</f>
        <v>d1</v>
      </c>
      <c r="L2" t="str">
        <f t="shared" ref="L2:L51" ca="1" si="3">K2&amp;": [" &amp; D2 &amp; ", " &amp; E2 &amp;", " &amp; F2 &amp;", " &amp; G2 &amp; ", "&amp; H2 &amp; ", " &amp; I2 &amp; ", "&amp; J2 &amp; "],"</f>
        <v>d1: [320, 304, 297, 329, 352, 323, 376],</v>
      </c>
    </row>
    <row r="3" spans="1:12" x14ac:dyDescent="0.2">
      <c r="A3" s="3">
        <f>Table17[[#This Row],[Base]]/4</f>
        <v>51.25</v>
      </c>
      <c r="B3" s="1">
        <f t="shared" si="0"/>
        <v>0.4</v>
      </c>
      <c r="C3" s="2">
        <v>205</v>
      </c>
      <c r="D3" s="3">
        <f t="shared" ref="D3:J51" ca="1" si="4">ROUND(((RIGHT(D$1,1)-1) * ($B3/6) * $C3 + $C3) + (RAND()-0.5)*$A3,0)</f>
        <v>207</v>
      </c>
      <c r="E3" s="3">
        <f t="shared" ca="1" si="1"/>
        <v>223</v>
      </c>
      <c r="F3" s="3">
        <f t="shared" ca="1" si="1"/>
        <v>241</v>
      </c>
      <c r="G3" s="3">
        <f t="shared" ca="1" si="1"/>
        <v>261</v>
      </c>
      <c r="H3" s="3">
        <f t="shared" ca="1" si="1"/>
        <v>251</v>
      </c>
      <c r="I3" s="3">
        <f t="shared" ca="1" si="1"/>
        <v>269</v>
      </c>
      <c r="J3" s="3">
        <f t="shared" ca="1" si="1"/>
        <v>273</v>
      </c>
      <c r="K3" t="str">
        <f t="shared" si="2"/>
        <v>d2</v>
      </c>
      <c r="L3" t="str">
        <f t="shared" ca="1" si="3"/>
        <v>d2: [207, 223, 241, 261, 251, 269, 273],</v>
      </c>
    </row>
    <row r="4" spans="1:12" x14ac:dyDescent="0.2">
      <c r="A4" s="3">
        <f>Table17[[#This Row],[Base]]/4</f>
        <v>95</v>
      </c>
      <c r="B4" s="1">
        <f t="shared" si="0"/>
        <v>0.6</v>
      </c>
      <c r="C4" s="2">
        <v>380</v>
      </c>
      <c r="D4" s="3">
        <f t="shared" ca="1" si="4"/>
        <v>411</v>
      </c>
      <c r="E4" s="3">
        <f t="shared" ca="1" si="1"/>
        <v>400</v>
      </c>
      <c r="F4" s="3">
        <f t="shared" ca="1" si="1"/>
        <v>479</v>
      </c>
      <c r="G4" s="3">
        <f t="shared" ca="1" si="1"/>
        <v>480</v>
      </c>
      <c r="H4" s="3">
        <f t="shared" ca="1" si="1"/>
        <v>551</v>
      </c>
      <c r="I4" s="3">
        <f t="shared" ca="1" si="1"/>
        <v>590</v>
      </c>
      <c r="J4" s="3">
        <f t="shared" ca="1" si="1"/>
        <v>575</v>
      </c>
      <c r="K4" t="str">
        <f t="shared" si="2"/>
        <v>d3</v>
      </c>
      <c r="L4" t="str">
        <f t="shared" ca="1" si="3"/>
        <v>d3: [411, 400, 479, 480, 551, 590, 575],</v>
      </c>
    </row>
    <row r="5" spans="1:12" x14ac:dyDescent="0.2">
      <c r="A5" s="3">
        <f>Table17[[#This Row],[Base]]/4</f>
        <v>72</v>
      </c>
      <c r="B5" s="1">
        <f t="shared" si="0"/>
        <v>0.8</v>
      </c>
      <c r="C5" s="2">
        <v>288</v>
      </c>
      <c r="D5" s="3">
        <f t="shared" ca="1" si="4"/>
        <v>315</v>
      </c>
      <c r="E5" s="3">
        <f t="shared" ca="1" si="1"/>
        <v>355</v>
      </c>
      <c r="F5" s="3">
        <f t="shared" ca="1" si="1"/>
        <v>396</v>
      </c>
      <c r="G5" s="3">
        <f t="shared" ca="1" si="1"/>
        <v>401</v>
      </c>
      <c r="H5" s="3">
        <f t="shared" ca="1" si="1"/>
        <v>426</v>
      </c>
      <c r="I5" s="3">
        <f t="shared" ca="1" si="1"/>
        <v>485</v>
      </c>
      <c r="J5" s="3">
        <f t="shared" ca="1" si="1"/>
        <v>550</v>
      </c>
      <c r="K5" t="str">
        <f t="shared" si="2"/>
        <v>d4</v>
      </c>
      <c r="L5" t="str">
        <f t="shared" ca="1" si="3"/>
        <v>d4: [315, 355, 396, 401, 426, 485, 550],</v>
      </c>
    </row>
    <row r="6" spans="1:12" x14ac:dyDescent="0.2">
      <c r="A6" s="3">
        <f>Table17[[#This Row],[Base]]/4</f>
        <v>88.75</v>
      </c>
      <c r="B6" s="1">
        <f t="shared" si="0"/>
        <v>0</v>
      </c>
      <c r="C6" s="2">
        <v>355</v>
      </c>
      <c r="D6" s="3">
        <f t="shared" ca="1" si="4"/>
        <v>324</v>
      </c>
      <c r="E6" s="3">
        <f t="shared" ca="1" si="1"/>
        <v>375</v>
      </c>
      <c r="F6" s="3">
        <f t="shared" ca="1" si="1"/>
        <v>384</v>
      </c>
      <c r="G6" s="3">
        <f t="shared" ca="1" si="1"/>
        <v>357</v>
      </c>
      <c r="H6" s="3">
        <f t="shared" ca="1" si="1"/>
        <v>339</v>
      </c>
      <c r="I6" s="3">
        <f t="shared" ca="1" si="1"/>
        <v>357</v>
      </c>
      <c r="J6" s="3">
        <f t="shared" ca="1" si="1"/>
        <v>399</v>
      </c>
      <c r="K6" t="str">
        <f t="shared" si="2"/>
        <v>d5</v>
      </c>
      <c r="L6" t="str">
        <f t="shared" ca="1" si="3"/>
        <v>d5: [324, 375, 384, 357, 339, 357, 399],</v>
      </c>
    </row>
    <row r="7" spans="1:12" x14ac:dyDescent="0.2">
      <c r="A7" s="3">
        <f>Table17[[#This Row],[Base]]/4</f>
        <v>92.25</v>
      </c>
      <c r="B7" s="1">
        <f t="shared" si="0"/>
        <v>0.2</v>
      </c>
      <c r="C7" s="2">
        <v>369</v>
      </c>
      <c r="D7" s="3">
        <f t="shared" ca="1" si="4"/>
        <v>393</v>
      </c>
      <c r="E7" s="3">
        <f t="shared" ca="1" si="1"/>
        <v>422</v>
      </c>
      <c r="F7" s="3">
        <f t="shared" ca="1" si="1"/>
        <v>416</v>
      </c>
      <c r="G7" s="3">
        <f t="shared" ca="1" si="1"/>
        <v>431</v>
      </c>
      <c r="H7" s="3">
        <f t="shared" ca="1" si="1"/>
        <v>428</v>
      </c>
      <c r="I7" s="3">
        <f t="shared" ca="1" si="1"/>
        <v>386</v>
      </c>
      <c r="J7" s="3">
        <f t="shared" ca="1" si="1"/>
        <v>447</v>
      </c>
      <c r="K7" t="str">
        <f t="shared" si="2"/>
        <v>d6</v>
      </c>
      <c r="L7" t="str">
        <f t="shared" ca="1" si="3"/>
        <v>d6: [393, 422, 416, 431, 428, 386, 447],</v>
      </c>
    </row>
    <row r="8" spans="1:12" x14ac:dyDescent="0.2">
      <c r="A8" s="3">
        <f>Table17[[#This Row],[Base]]/4</f>
        <v>86.75</v>
      </c>
      <c r="B8" s="1">
        <f t="shared" si="0"/>
        <v>0.4</v>
      </c>
      <c r="C8" s="2">
        <v>347</v>
      </c>
      <c r="D8" s="3">
        <f t="shared" ca="1" si="4"/>
        <v>379</v>
      </c>
      <c r="E8" s="3">
        <f t="shared" ca="1" si="1"/>
        <v>354</v>
      </c>
      <c r="F8" s="3">
        <f t="shared" ca="1" si="1"/>
        <v>431</v>
      </c>
      <c r="G8" s="3">
        <f t="shared" ca="1" si="1"/>
        <v>403</v>
      </c>
      <c r="H8" s="3">
        <f t="shared" ca="1" si="1"/>
        <v>478</v>
      </c>
      <c r="I8" s="3">
        <f t="shared" ca="1" si="1"/>
        <v>459</v>
      </c>
      <c r="J8" s="3">
        <f t="shared" ca="1" si="1"/>
        <v>457</v>
      </c>
      <c r="K8" t="str">
        <f t="shared" si="2"/>
        <v>d7</v>
      </c>
      <c r="L8" t="str">
        <f t="shared" ca="1" si="3"/>
        <v>d7: [379, 354, 431, 403, 478, 459, 457],</v>
      </c>
    </row>
    <row r="9" spans="1:12" x14ac:dyDescent="0.2">
      <c r="A9" s="3">
        <f>Table17[[#This Row],[Base]]/4</f>
        <v>85.5</v>
      </c>
      <c r="B9" s="1">
        <f t="shared" si="0"/>
        <v>0.6</v>
      </c>
      <c r="C9" s="2">
        <v>342</v>
      </c>
      <c r="D9" s="3">
        <f t="shared" ca="1" si="4"/>
        <v>314</v>
      </c>
      <c r="E9" s="3">
        <f t="shared" ca="1" si="1"/>
        <v>404</v>
      </c>
      <c r="F9" s="3">
        <f t="shared" ca="1" si="1"/>
        <v>431</v>
      </c>
      <c r="G9" s="3">
        <f t="shared" ca="1" si="1"/>
        <v>412</v>
      </c>
      <c r="H9" s="3">
        <f t="shared" ca="1" si="1"/>
        <v>478</v>
      </c>
      <c r="I9" s="3">
        <f t="shared" ca="1" si="1"/>
        <v>495</v>
      </c>
      <c r="J9" s="3">
        <f t="shared" ca="1" si="1"/>
        <v>505</v>
      </c>
      <c r="K9" t="str">
        <f t="shared" si="2"/>
        <v>d8</v>
      </c>
      <c r="L9" t="str">
        <f t="shared" ca="1" si="3"/>
        <v>d8: [314, 404, 431, 412, 478, 495, 505],</v>
      </c>
    </row>
    <row r="10" spans="1:12" x14ac:dyDescent="0.2">
      <c r="A10" s="3">
        <f>Table17[[#This Row],[Base]]/4</f>
        <v>90.5</v>
      </c>
      <c r="B10" s="1">
        <f t="shared" si="0"/>
        <v>0.8</v>
      </c>
      <c r="C10" s="2">
        <v>362</v>
      </c>
      <c r="D10" s="3">
        <f t="shared" ca="1" si="4"/>
        <v>374</v>
      </c>
      <c r="E10" s="3">
        <f t="shared" ca="1" si="1"/>
        <v>452</v>
      </c>
      <c r="F10" s="3">
        <f t="shared" ca="1" si="1"/>
        <v>466</v>
      </c>
      <c r="G10" s="3">
        <f t="shared" ca="1" si="1"/>
        <v>526</v>
      </c>
      <c r="H10" s="3">
        <f t="shared" ca="1" si="1"/>
        <v>581</v>
      </c>
      <c r="I10" s="3">
        <f t="shared" ca="1" si="1"/>
        <v>593</v>
      </c>
      <c r="J10" s="3">
        <f t="shared" ca="1" si="1"/>
        <v>665</v>
      </c>
      <c r="K10" t="str">
        <f t="shared" si="2"/>
        <v>d9</v>
      </c>
      <c r="L10" t="str">
        <f t="shared" ca="1" si="3"/>
        <v>d9: [374, 452, 466, 526, 581, 593, 665],</v>
      </c>
    </row>
    <row r="11" spans="1:12" x14ac:dyDescent="0.2">
      <c r="A11" s="3">
        <f>Table17[[#This Row],[Base]]/4</f>
        <v>45.25</v>
      </c>
      <c r="B11" s="1">
        <f t="shared" si="0"/>
        <v>0</v>
      </c>
      <c r="C11" s="2">
        <v>181</v>
      </c>
      <c r="D11" s="3">
        <f t="shared" ca="1" si="4"/>
        <v>169</v>
      </c>
      <c r="E11" s="3">
        <f t="shared" ca="1" si="1"/>
        <v>178</v>
      </c>
      <c r="F11" s="3">
        <f t="shared" ca="1" si="1"/>
        <v>170</v>
      </c>
      <c r="G11" s="3">
        <f t="shared" ca="1" si="1"/>
        <v>202</v>
      </c>
      <c r="H11" s="3">
        <f t="shared" ca="1" si="1"/>
        <v>172</v>
      </c>
      <c r="I11" s="3">
        <f t="shared" ca="1" si="1"/>
        <v>176</v>
      </c>
      <c r="J11" s="3">
        <f t="shared" ca="1" si="1"/>
        <v>198</v>
      </c>
      <c r="K11" t="str">
        <f t="shared" si="2"/>
        <v>d10</v>
      </c>
      <c r="L11" t="str">
        <f t="shared" ca="1" si="3"/>
        <v>d10: [169, 178, 170, 202, 172, 176, 198],</v>
      </c>
    </row>
    <row r="12" spans="1:12" x14ac:dyDescent="0.2">
      <c r="A12" s="3">
        <f>Table17[[#This Row],[Base]]/4</f>
        <v>67.5</v>
      </c>
      <c r="B12" s="1">
        <f t="shared" si="0"/>
        <v>0.2</v>
      </c>
      <c r="C12" s="2">
        <v>270</v>
      </c>
      <c r="D12" s="3">
        <f t="shared" ca="1" si="4"/>
        <v>238</v>
      </c>
      <c r="E12" s="3">
        <f t="shared" ca="1" si="1"/>
        <v>308</v>
      </c>
      <c r="F12" s="3">
        <f t="shared" ca="1" si="1"/>
        <v>283</v>
      </c>
      <c r="G12" s="3">
        <f t="shared" ca="1" si="1"/>
        <v>317</v>
      </c>
      <c r="H12" s="3">
        <f t="shared" ca="1" si="1"/>
        <v>333</v>
      </c>
      <c r="I12" s="3">
        <f t="shared" ca="1" si="1"/>
        <v>309</v>
      </c>
      <c r="J12" s="3">
        <f t="shared" ca="1" si="1"/>
        <v>354</v>
      </c>
      <c r="K12" t="str">
        <f t="shared" si="2"/>
        <v>d11</v>
      </c>
      <c r="L12" t="str">
        <f t="shared" ca="1" si="3"/>
        <v>d11: [238, 308, 283, 317, 333, 309, 354],</v>
      </c>
    </row>
    <row r="13" spans="1:12" x14ac:dyDescent="0.2">
      <c r="A13" s="3">
        <f>Table17[[#This Row],[Base]]/4</f>
        <v>85.25</v>
      </c>
      <c r="B13" s="1">
        <f t="shared" si="0"/>
        <v>0.4</v>
      </c>
      <c r="C13" s="2">
        <v>341</v>
      </c>
      <c r="D13" s="3">
        <f t="shared" ca="1" si="4"/>
        <v>369</v>
      </c>
      <c r="E13" s="3">
        <f t="shared" ca="1" si="1"/>
        <v>357</v>
      </c>
      <c r="F13" s="3">
        <f t="shared" ca="1" si="1"/>
        <v>422</v>
      </c>
      <c r="G13" s="3">
        <f t="shared" ca="1" si="1"/>
        <v>384</v>
      </c>
      <c r="H13" s="3">
        <f t="shared" ca="1" si="1"/>
        <v>407</v>
      </c>
      <c r="I13" s="3">
        <f t="shared" ca="1" si="1"/>
        <v>457</v>
      </c>
      <c r="J13" s="3">
        <f t="shared" ca="1" si="1"/>
        <v>507</v>
      </c>
      <c r="K13" t="str">
        <f t="shared" si="2"/>
        <v>d12</v>
      </c>
      <c r="L13" t="str">
        <f t="shared" ca="1" si="3"/>
        <v>d12: [369, 357, 422, 384, 407, 457, 507],</v>
      </c>
    </row>
    <row r="14" spans="1:12" x14ac:dyDescent="0.2">
      <c r="A14" s="3">
        <f>Table17[[#This Row],[Base]]/4</f>
        <v>107</v>
      </c>
      <c r="B14" s="1">
        <f t="shared" si="0"/>
        <v>0.6</v>
      </c>
      <c r="C14" s="2">
        <v>428</v>
      </c>
      <c r="D14" s="3">
        <f t="shared" ca="1" si="4"/>
        <v>405</v>
      </c>
      <c r="E14" s="3">
        <f t="shared" ca="1" si="1"/>
        <v>429</v>
      </c>
      <c r="F14" s="3">
        <f t="shared" ca="1" si="1"/>
        <v>472</v>
      </c>
      <c r="G14" s="3">
        <f t="shared" ca="1" si="1"/>
        <v>561</v>
      </c>
      <c r="H14" s="3">
        <f t="shared" ca="1" si="1"/>
        <v>636</v>
      </c>
      <c r="I14" s="3">
        <f t="shared" ca="1" si="1"/>
        <v>629</v>
      </c>
      <c r="J14" s="3">
        <f t="shared" ca="1" si="1"/>
        <v>635</v>
      </c>
      <c r="K14" t="str">
        <f t="shared" si="2"/>
        <v>d13</v>
      </c>
      <c r="L14" t="str">
        <f t="shared" ca="1" si="3"/>
        <v>d13: [405, 429, 472, 561, 636, 629, 635],</v>
      </c>
    </row>
    <row r="15" spans="1:12" x14ac:dyDescent="0.2">
      <c r="A15" s="3">
        <f>Table17[[#This Row],[Base]]/4</f>
        <v>37.25</v>
      </c>
      <c r="B15" s="1">
        <f t="shared" si="0"/>
        <v>0.8</v>
      </c>
      <c r="C15" s="2">
        <v>149</v>
      </c>
      <c r="D15" s="3">
        <f t="shared" ca="1" si="4"/>
        <v>165</v>
      </c>
      <c r="E15" s="3">
        <f t="shared" ca="1" si="1"/>
        <v>186</v>
      </c>
      <c r="F15" s="3">
        <f t="shared" ca="1" si="1"/>
        <v>174</v>
      </c>
      <c r="G15" s="3">
        <f t="shared" ca="1" si="1"/>
        <v>202</v>
      </c>
      <c r="H15" s="3">
        <f t="shared" ca="1" si="1"/>
        <v>217</v>
      </c>
      <c r="I15" s="3">
        <f t="shared" ca="1" si="1"/>
        <v>246</v>
      </c>
      <c r="J15" s="3">
        <f t="shared" ca="1" si="1"/>
        <v>267</v>
      </c>
      <c r="K15" t="str">
        <f t="shared" si="2"/>
        <v>d14</v>
      </c>
      <c r="L15" t="str">
        <f t="shared" ca="1" si="3"/>
        <v>d14: [165, 186, 174, 202, 217, 246, 267],</v>
      </c>
    </row>
    <row r="16" spans="1:12" x14ac:dyDescent="0.2">
      <c r="A16" s="3">
        <f>Table17[[#This Row],[Base]]/4</f>
        <v>86</v>
      </c>
      <c r="B16" s="1">
        <f t="shared" si="0"/>
        <v>0</v>
      </c>
      <c r="C16" s="2">
        <v>344</v>
      </c>
      <c r="D16" s="3">
        <f t="shared" ca="1" si="4"/>
        <v>308</v>
      </c>
      <c r="E16" s="3">
        <f t="shared" ca="1" si="1"/>
        <v>310</v>
      </c>
      <c r="F16" s="3">
        <f t="shared" ca="1" si="1"/>
        <v>331</v>
      </c>
      <c r="G16" s="3">
        <f t="shared" ca="1" si="1"/>
        <v>381</v>
      </c>
      <c r="H16" s="3">
        <f t="shared" ca="1" si="1"/>
        <v>349</v>
      </c>
      <c r="I16" s="3">
        <f t="shared" ca="1" si="1"/>
        <v>352</v>
      </c>
      <c r="J16" s="3">
        <f t="shared" ca="1" si="1"/>
        <v>330</v>
      </c>
      <c r="K16" t="str">
        <f t="shared" si="2"/>
        <v>d15</v>
      </c>
      <c r="L16" t="str">
        <f t="shared" ca="1" si="3"/>
        <v>d15: [308, 310, 331, 381, 349, 352, 330],</v>
      </c>
    </row>
    <row r="17" spans="1:12" x14ac:dyDescent="0.2">
      <c r="A17" s="3">
        <f>Table17[[#This Row],[Base]]/4</f>
        <v>55.5</v>
      </c>
      <c r="B17" s="1">
        <f t="shared" si="0"/>
        <v>0.2</v>
      </c>
      <c r="C17" s="2">
        <v>222</v>
      </c>
      <c r="D17" s="3">
        <f t="shared" ca="1" si="4"/>
        <v>203</v>
      </c>
      <c r="E17" s="3">
        <f t="shared" ca="1" si="1"/>
        <v>248</v>
      </c>
      <c r="F17" s="3">
        <f t="shared" ca="1" si="1"/>
        <v>213</v>
      </c>
      <c r="G17" s="3">
        <f t="shared" ca="1" si="1"/>
        <v>225</v>
      </c>
      <c r="H17" s="3">
        <f t="shared" ca="1" si="1"/>
        <v>262</v>
      </c>
      <c r="I17" s="3">
        <f t="shared" ca="1" si="1"/>
        <v>263</v>
      </c>
      <c r="J17" s="3">
        <f t="shared" ca="1" si="1"/>
        <v>267</v>
      </c>
      <c r="K17" t="str">
        <f t="shared" si="2"/>
        <v>d16</v>
      </c>
      <c r="L17" t="str">
        <f t="shared" ca="1" si="3"/>
        <v>d16: [203, 248, 213, 225, 262, 263, 267],</v>
      </c>
    </row>
    <row r="18" spans="1:12" x14ac:dyDescent="0.2">
      <c r="A18" s="3">
        <f>Table17[[#This Row],[Base]]/4</f>
        <v>70</v>
      </c>
      <c r="B18" s="1">
        <f t="shared" si="0"/>
        <v>0.4</v>
      </c>
      <c r="C18" s="2">
        <v>280</v>
      </c>
      <c r="D18" s="3">
        <f t="shared" ca="1" si="4"/>
        <v>258</v>
      </c>
      <c r="E18" s="3">
        <f t="shared" ca="1" si="4"/>
        <v>273</v>
      </c>
      <c r="F18" s="3">
        <f t="shared" ca="1" si="4"/>
        <v>312</v>
      </c>
      <c r="G18" s="3">
        <f t="shared" ca="1" si="4"/>
        <v>355</v>
      </c>
      <c r="H18" s="3">
        <f t="shared" ca="1" si="4"/>
        <v>331</v>
      </c>
      <c r="I18" s="3">
        <f t="shared" ca="1" si="4"/>
        <v>407</v>
      </c>
      <c r="J18" s="3">
        <f t="shared" ca="1" si="4"/>
        <v>407</v>
      </c>
      <c r="K18" t="str">
        <f t="shared" si="2"/>
        <v>d17</v>
      </c>
      <c r="L18" t="str">
        <f t="shared" ca="1" si="3"/>
        <v>d17: [258, 273, 312, 355, 331, 407, 407],</v>
      </c>
    </row>
    <row r="19" spans="1:12" x14ac:dyDescent="0.2">
      <c r="A19" s="3">
        <f>Table17[[#This Row],[Base]]/4</f>
        <v>79.5</v>
      </c>
      <c r="B19" s="1">
        <f t="shared" si="0"/>
        <v>0.6</v>
      </c>
      <c r="C19" s="2">
        <v>318</v>
      </c>
      <c r="D19" s="3">
        <f t="shared" ca="1" si="4"/>
        <v>289</v>
      </c>
      <c r="E19" s="3">
        <f t="shared" ca="1" si="4"/>
        <v>368</v>
      </c>
      <c r="F19" s="3">
        <f t="shared" ca="1" si="4"/>
        <v>359</v>
      </c>
      <c r="G19" s="3">
        <f t="shared" ca="1" si="4"/>
        <v>381</v>
      </c>
      <c r="H19" s="3">
        <f t="shared" ca="1" si="4"/>
        <v>473</v>
      </c>
      <c r="I19" s="3">
        <f t="shared" ca="1" si="4"/>
        <v>438</v>
      </c>
      <c r="J19" s="3">
        <f t="shared" ca="1" si="4"/>
        <v>485</v>
      </c>
      <c r="K19" t="str">
        <f t="shared" si="2"/>
        <v>d18</v>
      </c>
      <c r="L19" t="str">
        <f t="shared" ca="1" si="3"/>
        <v>d18: [289, 368, 359, 381, 473, 438, 485],</v>
      </c>
    </row>
    <row r="20" spans="1:12" x14ac:dyDescent="0.2">
      <c r="A20" s="3">
        <f>Table17[[#This Row],[Base]]/4</f>
        <v>84.25</v>
      </c>
      <c r="B20" s="1">
        <f t="shared" si="0"/>
        <v>0.8</v>
      </c>
      <c r="C20" s="2">
        <v>337</v>
      </c>
      <c r="D20" s="3">
        <f t="shared" ca="1" si="4"/>
        <v>329</v>
      </c>
      <c r="E20" s="3">
        <f t="shared" ca="1" si="4"/>
        <v>416</v>
      </c>
      <c r="F20" s="3">
        <f t="shared" ca="1" si="4"/>
        <v>452</v>
      </c>
      <c r="G20" s="3">
        <f t="shared" ca="1" si="4"/>
        <v>460</v>
      </c>
      <c r="H20" s="3">
        <f t="shared" ca="1" si="4"/>
        <v>539</v>
      </c>
      <c r="I20" s="3">
        <f t="shared" ca="1" si="4"/>
        <v>554</v>
      </c>
      <c r="J20" s="3">
        <f t="shared" ca="1" si="4"/>
        <v>589</v>
      </c>
      <c r="K20" t="str">
        <f t="shared" si="2"/>
        <v>d19</v>
      </c>
      <c r="L20" t="str">
        <f t="shared" ca="1" si="3"/>
        <v>d19: [329, 416, 452, 460, 539, 554, 589],</v>
      </c>
    </row>
    <row r="21" spans="1:12" x14ac:dyDescent="0.2">
      <c r="A21" s="3">
        <f>Table17[[#This Row],[Base]]/4</f>
        <v>106.75</v>
      </c>
      <c r="B21" s="1">
        <f t="shared" si="0"/>
        <v>0</v>
      </c>
      <c r="C21" s="2">
        <v>427</v>
      </c>
      <c r="D21" s="3">
        <f t="shared" ca="1" si="4"/>
        <v>478</v>
      </c>
      <c r="E21" s="3">
        <f t="shared" ca="1" si="4"/>
        <v>449</v>
      </c>
      <c r="F21" s="3">
        <f t="shared" ca="1" si="4"/>
        <v>451</v>
      </c>
      <c r="G21" s="3">
        <f t="shared" ca="1" si="4"/>
        <v>419</v>
      </c>
      <c r="H21" s="3">
        <f t="shared" ca="1" si="4"/>
        <v>412</v>
      </c>
      <c r="I21" s="3">
        <f t="shared" ca="1" si="4"/>
        <v>393</v>
      </c>
      <c r="J21" s="3">
        <f t="shared" ca="1" si="4"/>
        <v>421</v>
      </c>
      <c r="K21" t="str">
        <f t="shared" si="2"/>
        <v>d20</v>
      </c>
      <c r="L21" t="str">
        <f t="shared" ca="1" si="3"/>
        <v>d20: [478, 449, 451, 419, 412, 393, 421],</v>
      </c>
    </row>
    <row r="22" spans="1:12" x14ac:dyDescent="0.2">
      <c r="A22" s="3">
        <f>Table17[[#This Row],[Base]]/4</f>
        <v>68</v>
      </c>
      <c r="B22" s="1">
        <f t="shared" si="0"/>
        <v>0.2</v>
      </c>
      <c r="C22" s="2">
        <v>272</v>
      </c>
      <c r="D22" s="3">
        <f t="shared" ca="1" si="4"/>
        <v>265</v>
      </c>
      <c r="E22" s="3">
        <f t="shared" ca="1" si="4"/>
        <v>287</v>
      </c>
      <c r="F22" s="3">
        <f t="shared" ca="1" si="4"/>
        <v>292</v>
      </c>
      <c r="G22" s="3">
        <f t="shared" ca="1" si="4"/>
        <v>304</v>
      </c>
      <c r="H22" s="3">
        <f t="shared" ca="1" si="4"/>
        <v>304</v>
      </c>
      <c r="I22" s="3">
        <f t="shared" ca="1" si="4"/>
        <v>343</v>
      </c>
      <c r="J22" s="3">
        <f t="shared" ca="1" si="4"/>
        <v>332</v>
      </c>
      <c r="K22" t="str">
        <f t="shared" si="2"/>
        <v>d21</v>
      </c>
      <c r="L22" t="str">
        <f t="shared" ca="1" si="3"/>
        <v>d21: [265, 287, 292, 304, 304, 343, 332],</v>
      </c>
    </row>
    <row r="23" spans="1:12" x14ac:dyDescent="0.2">
      <c r="A23" s="3">
        <f>Table17[[#This Row],[Base]]/4</f>
        <v>117.5</v>
      </c>
      <c r="B23" s="1">
        <f t="shared" si="0"/>
        <v>0.4</v>
      </c>
      <c r="C23" s="2">
        <v>470</v>
      </c>
      <c r="D23" s="3">
        <f t="shared" ca="1" si="4"/>
        <v>498</v>
      </c>
      <c r="E23" s="3">
        <f t="shared" ca="1" si="4"/>
        <v>463</v>
      </c>
      <c r="F23" s="3">
        <f t="shared" ca="1" si="4"/>
        <v>495</v>
      </c>
      <c r="G23" s="3">
        <f t="shared" ca="1" si="4"/>
        <v>566</v>
      </c>
      <c r="H23" s="3">
        <f t="shared" ca="1" si="4"/>
        <v>563</v>
      </c>
      <c r="I23" s="3">
        <f t="shared" ca="1" si="4"/>
        <v>652</v>
      </c>
      <c r="J23" s="3">
        <f t="shared" ca="1" si="4"/>
        <v>634</v>
      </c>
      <c r="K23" t="str">
        <f t="shared" si="2"/>
        <v>d22</v>
      </c>
      <c r="L23" t="str">
        <f t="shared" ca="1" si="3"/>
        <v>d22: [498, 463, 495, 566, 563, 652, 634],</v>
      </c>
    </row>
    <row r="24" spans="1:12" x14ac:dyDescent="0.2">
      <c r="A24" s="3">
        <f>Table17[[#This Row],[Base]]/4</f>
        <v>57.5</v>
      </c>
      <c r="B24" s="1">
        <f t="shared" si="0"/>
        <v>0.6</v>
      </c>
      <c r="C24" s="2">
        <v>230</v>
      </c>
      <c r="D24" s="3">
        <f t="shared" ca="1" si="4"/>
        <v>250</v>
      </c>
      <c r="E24" s="3">
        <f t="shared" ca="1" si="4"/>
        <v>225</v>
      </c>
      <c r="F24" s="3">
        <f t="shared" ca="1" si="4"/>
        <v>255</v>
      </c>
      <c r="G24" s="3">
        <f t="shared" ca="1" si="4"/>
        <v>289</v>
      </c>
      <c r="H24" s="3">
        <f t="shared" ca="1" si="4"/>
        <v>338</v>
      </c>
      <c r="I24" s="3">
        <f t="shared" ca="1" si="4"/>
        <v>369</v>
      </c>
      <c r="J24" s="3">
        <f t="shared" ca="1" si="4"/>
        <v>360</v>
      </c>
      <c r="K24" t="str">
        <f t="shared" si="2"/>
        <v>d23</v>
      </c>
      <c r="L24" t="str">
        <f t="shared" ca="1" si="3"/>
        <v>d23: [250, 225, 255, 289, 338, 369, 360],</v>
      </c>
    </row>
    <row r="25" spans="1:12" x14ac:dyDescent="0.2">
      <c r="A25" s="3">
        <f>Table17[[#This Row],[Base]]/4</f>
        <v>90.25</v>
      </c>
      <c r="B25" s="1">
        <f t="shared" si="0"/>
        <v>0.8</v>
      </c>
      <c r="C25" s="2">
        <v>361</v>
      </c>
      <c r="D25" s="3">
        <f t="shared" ca="1" si="4"/>
        <v>363</v>
      </c>
      <c r="E25" s="3">
        <f t="shared" ca="1" si="4"/>
        <v>400</v>
      </c>
      <c r="F25" s="3">
        <f t="shared" ca="1" si="4"/>
        <v>475</v>
      </c>
      <c r="G25" s="3">
        <f t="shared" ca="1" si="4"/>
        <v>469</v>
      </c>
      <c r="H25" s="3">
        <f t="shared" ca="1" si="4"/>
        <v>560</v>
      </c>
      <c r="I25" s="3">
        <f t="shared" ca="1" si="4"/>
        <v>576</v>
      </c>
      <c r="J25" s="3">
        <f t="shared" ca="1" si="4"/>
        <v>672</v>
      </c>
      <c r="K25" t="str">
        <f t="shared" si="2"/>
        <v>d24</v>
      </c>
      <c r="L25" t="str">
        <f t="shared" ca="1" si="3"/>
        <v>d24: [363, 400, 475, 469, 560, 576, 672],</v>
      </c>
    </row>
    <row r="26" spans="1:12" x14ac:dyDescent="0.2">
      <c r="A26" s="3">
        <f>Table17[[#This Row],[Base]]/4</f>
        <v>53</v>
      </c>
      <c r="B26" s="1">
        <f t="shared" si="0"/>
        <v>0</v>
      </c>
      <c r="C26" s="2">
        <v>212</v>
      </c>
      <c r="D26" s="3">
        <f t="shared" ca="1" si="4"/>
        <v>216</v>
      </c>
      <c r="E26" s="3">
        <f t="shared" ca="1" si="4"/>
        <v>220</v>
      </c>
      <c r="F26" s="3">
        <f t="shared" ca="1" si="4"/>
        <v>193</v>
      </c>
      <c r="G26" s="3">
        <f t="shared" ca="1" si="4"/>
        <v>221</v>
      </c>
      <c r="H26" s="3">
        <f t="shared" ca="1" si="4"/>
        <v>225</v>
      </c>
      <c r="I26" s="3">
        <f t="shared" ca="1" si="4"/>
        <v>225</v>
      </c>
      <c r="J26" s="3">
        <f t="shared" ca="1" si="4"/>
        <v>217</v>
      </c>
      <c r="K26" t="str">
        <f t="shared" si="2"/>
        <v>d25</v>
      </c>
      <c r="L26" t="str">
        <f t="shared" ca="1" si="3"/>
        <v>d25: [216, 220, 193, 221, 225, 225, 217],</v>
      </c>
    </row>
    <row r="27" spans="1:12" x14ac:dyDescent="0.2">
      <c r="A27" s="3">
        <f>Table17[[#This Row],[Base]]/4</f>
        <v>94.25</v>
      </c>
      <c r="B27" s="1">
        <f t="shared" si="0"/>
        <v>0.2</v>
      </c>
      <c r="C27" s="2">
        <v>377</v>
      </c>
      <c r="D27" s="3">
        <f t="shared" ca="1" si="4"/>
        <v>332</v>
      </c>
      <c r="E27" s="3">
        <f t="shared" ca="1" si="4"/>
        <v>376</v>
      </c>
      <c r="F27" s="3">
        <f t="shared" ca="1" si="4"/>
        <v>365</v>
      </c>
      <c r="G27" s="3">
        <f t="shared" ca="1" si="4"/>
        <v>442</v>
      </c>
      <c r="H27" s="3">
        <f t="shared" ca="1" si="4"/>
        <v>460</v>
      </c>
      <c r="I27" s="3">
        <f t="shared" ca="1" si="4"/>
        <v>454</v>
      </c>
      <c r="J27" s="3">
        <f t="shared" ca="1" si="4"/>
        <v>437</v>
      </c>
      <c r="K27" t="str">
        <f t="shared" si="2"/>
        <v>d26</v>
      </c>
      <c r="L27" t="str">
        <f t="shared" ca="1" si="3"/>
        <v>d26: [332, 376, 365, 442, 460, 454, 437],</v>
      </c>
    </row>
    <row r="28" spans="1:12" x14ac:dyDescent="0.2">
      <c r="A28" s="3">
        <f>Table17[[#This Row],[Base]]/4</f>
        <v>58.5</v>
      </c>
      <c r="B28" s="1">
        <f t="shared" si="0"/>
        <v>0.4</v>
      </c>
      <c r="C28" s="2">
        <v>234</v>
      </c>
      <c r="D28" s="3">
        <f t="shared" ca="1" si="4"/>
        <v>231</v>
      </c>
      <c r="E28" s="3">
        <f t="shared" ca="1" si="4"/>
        <v>266</v>
      </c>
      <c r="F28" s="3">
        <f t="shared" ca="1" si="4"/>
        <v>243</v>
      </c>
      <c r="G28" s="3">
        <f t="shared" ca="1" si="4"/>
        <v>282</v>
      </c>
      <c r="H28" s="3">
        <f t="shared" ca="1" si="4"/>
        <v>288</v>
      </c>
      <c r="I28" s="3">
        <f t="shared" ca="1" si="4"/>
        <v>288</v>
      </c>
      <c r="J28" s="3">
        <f t="shared" ca="1" si="4"/>
        <v>316</v>
      </c>
      <c r="K28" t="str">
        <f t="shared" si="2"/>
        <v>d27</v>
      </c>
      <c r="L28" t="str">
        <f t="shared" ca="1" si="3"/>
        <v>d27: [231, 266, 243, 282, 288, 288, 316],</v>
      </c>
    </row>
    <row r="29" spans="1:12" x14ac:dyDescent="0.2">
      <c r="A29" s="3">
        <f>Table17[[#This Row],[Base]]/4</f>
        <v>106.75</v>
      </c>
      <c r="B29" s="1">
        <f t="shared" si="0"/>
        <v>0.6</v>
      </c>
      <c r="C29" s="2">
        <v>427</v>
      </c>
      <c r="D29" s="3">
        <f t="shared" ca="1" si="4"/>
        <v>429</v>
      </c>
      <c r="E29" s="3">
        <f t="shared" ca="1" si="4"/>
        <v>487</v>
      </c>
      <c r="F29" s="3">
        <f t="shared" ca="1" si="4"/>
        <v>537</v>
      </c>
      <c r="G29" s="3">
        <f t="shared" ca="1" si="4"/>
        <v>529</v>
      </c>
      <c r="H29" s="3">
        <f t="shared" ca="1" si="4"/>
        <v>607</v>
      </c>
      <c r="I29" s="3">
        <f t="shared" ca="1" si="4"/>
        <v>668</v>
      </c>
      <c r="J29" s="3">
        <f t="shared" ca="1" si="4"/>
        <v>669</v>
      </c>
      <c r="K29" t="str">
        <f t="shared" si="2"/>
        <v>d28</v>
      </c>
      <c r="L29" t="str">
        <f t="shared" ca="1" si="3"/>
        <v>d28: [429, 487, 537, 529, 607, 668, 669],</v>
      </c>
    </row>
    <row r="30" spans="1:12" x14ac:dyDescent="0.2">
      <c r="A30" s="3">
        <f>Table17[[#This Row],[Base]]/4</f>
        <v>61.25</v>
      </c>
      <c r="B30" s="1">
        <f t="shared" si="0"/>
        <v>0.8</v>
      </c>
      <c r="C30" s="2">
        <v>245</v>
      </c>
      <c r="D30" s="3">
        <f t="shared" ca="1" si="4"/>
        <v>231</v>
      </c>
      <c r="E30" s="3">
        <f t="shared" ca="1" si="4"/>
        <v>284</v>
      </c>
      <c r="F30" s="3">
        <f t="shared" ca="1" si="4"/>
        <v>323</v>
      </c>
      <c r="G30" s="3">
        <f t="shared" ca="1" si="4"/>
        <v>332</v>
      </c>
      <c r="H30" s="3">
        <f t="shared" ca="1" si="4"/>
        <v>394</v>
      </c>
      <c r="I30" s="3">
        <f t="shared" ca="1" si="4"/>
        <v>408</v>
      </c>
      <c r="J30" s="3">
        <f t="shared" ca="1" si="4"/>
        <v>428</v>
      </c>
      <c r="K30" t="str">
        <f t="shared" si="2"/>
        <v>d29</v>
      </c>
      <c r="L30" t="str">
        <f t="shared" ca="1" si="3"/>
        <v>d29: [231, 284, 323, 332, 394, 408, 428],</v>
      </c>
    </row>
    <row r="31" spans="1:12" x14ac:dyDescent="0.2">
      <c r="A31" s="3">
        <f>Table17[[#This Row],[Base]]/4</f>
        <v>28.25</v>
      </c>
      <c r="B31" s="1">
        <f t="shared" si="0"/>
        <v>0</v>
      </c>
      <c r="C31" s="2">
        <v>113</v>
      </c>
      <c r="D31" s="3">
        <f t="shared" ca="1" si="4"/>
        <v>120</v>
      </c>
      <c r="E31" s="3">
        <f t="shared" ca="1" si="4"/>
        <v>115</v>
      </c>
      <c r="F31" s="3">
        <f t="shared" ca="1" si="4"/>
        <v>120</v>
      </c>
      <c r="G31" s="3">
        <f t="shared" ca="1" si="4"/>
        <v>120</v>
      </c>
      <c r="H31" s="3">
        <f t="shared" ca="1" si="4"/>
        <v>107</v>
      </c>
      <c r="I31" s="3">
        <f t="shared" ca="1" si="4"/>
        <v>104</v>
      </c>
      <c r="J31" s="3">
        <f t="shared" ca="1" si="4"/>
        <v>115</v>
      </c>
      <c r="K31" t="str">
        <f t="shared" si="2"/>
        <v>d30</v>
      </c>
      <c r="L31" t="str">
        <f t="shared" ca="1" si="3"/>
        <v>d30: [120, 115, 120, 120, 107, 104, 115],</v>
      </c>
    </row>
    <row r="32" spans="1:12" x14ac:dyDescent="0.2">
      <c r="A32" s="3">
        <f>Table17[[#This Row],[Base]]/4</f>
        <v>29.75</v>
      </c>
      <c r="B32" s="1">
        <f t="shared" si="0"/>
        <v>0.2</v>
      </c>
      <c r="C32" s="2">
        <v>119</v>
      </c>
      <c r="D32" s="3">
        <f t="shared" ca="1" si="4"/>
        <v>112</v>
      </c>
      <c r="E32" s="3">
        <f t="shared" ca="1" si="4"/>
        <v>110</v>
      </c>
      <c r="F32" s="3">
        <f t="shared" ca="1" si="4"/>
        <v>131</v>
      </c>
      <c r="G32" s="3">
        <f t="shared" ca="1" si="4"/>
        <v>122</v>
      </c>
      <c r="H32" s="3">
        <f t="shared" ca="1" si="4"/>
        <v>133</v>
      </c>
      <c r="I32" s="3">
        <f t="shared" ca="1" si="4"/>
        <v>147</v>
      </c>
      <c r="J32" s="3">
        <f t="shared" ca="1" si="4"/>
        <v>154</v>
      </c>
      <c r="K32" t="str">
        <f t="shared" si="2"/>
        <v>d31</v>
      </c>
      <c r="L32" t="str">
        <f t="shared" ca="1" si="3"/>
        <v>d31: [112, 110, 131, 122, 133, 147, 154],</v>
      </c>
    </row>
    <row r="33" spans="1:12" x14ac:dyDescent="0.2">
      <c r="A33" s="3">
        <f>Table17[[#This Row],[Base]]/4</f>
        <v>101.5</v>
      </c>
      <c r="B33" s="1">
        <f t="shared" si="0"/>
        <v>0.4</v>
      </c>
      <c r="C33" s="2">
        <v>406</v>
      </c>
      <c r="D33" s="3">
        <f t="shared" ca="1" si="4"/>
        <v>373</v>
      </c>
      <c r="E33" s="3">
        <f t="shared" ca="1" si="4"/>
        <v>389</v>
      </c>
      <c r="F33" s="3">
        <f t="shared" ca="1" si="4"/>
        <v>445</v>
      </c>
      <c r="G33" s="3">
        <f t="shared" ca="1" si="4"/>
        <v>472</v>
      </c>
      <c r="H33" s="3">
        <f t="shared" ca="1" si="4"/>
        <v>498</v>
      </c>
      <c r="I33" s="3">
        <f t="shared" ca="1" si="4"/>
        <v>560</v>
      </c>
      <c r="J33" s="3">
        <f t="shared" ca="1" si="4"/>
        <v>594</v>
      </c>
      <c r="K33" t="str">
        <f t="shared" si="2"/>
        <v>d32</v>
      </c>
      <c r="L33" t="str">
        <f t="shared" ca="1" si="3"/>
        <v>d32: [373, 389, 445, 472, 498, 560, 594],</v>
      </c>
    </row>
    <row r="34" spans="1:12" x14ac:dyDescent="0.2">
      <c r="A34" s="3">
        <f>Table17[[#This Row],[Base]]/4</f>
        <v>49.75</v>
      </c>
      <c r="B34" s="1">
        <f t="shared" si="0"/>
        <v>0.6</v>
      </c>
      <c r="C34" s="2">
        <v>199</v>
      </c>
      <c r="D34" s="3">
        <f t="shared" ca="1" si="4"/>
        <v>215</v>
      </c>
      <c r="E34" s="3">
        <f t="shared" ca="1" si="4"/>
        <v>223</v>
      </c>
      <c r="F34" s="3">
        <f t="shared" ca="1" si="4"/>
        <v>244</v>
      </c>
      <c r="G34" s="3">
        <f t="shared" ca="1" si="4"/>
        <v>245</v>
      </c>
      <c r="H34" s="3">
        <f t="shared" ca="1" si="4"/>
        <v>257</v>
      </c>
      <c r="I34" s="3">
        <f t="shared" ca="1" si="4"/>
        <v>312</v>
      </c>
      <c r="J34" s="3">
        <f t="shared" ca="1" si="4"/>
        <v>300</v>
      </c>
      <c r="K34" t="str">
        <f t="shared" si="2"/>
        <v>d33</v>
      </c>
      <c r="L34" t="str">
        <f t="shared" ca="1" si="3"/>
        <v>d33: [215, 223, 244, 245, 257, 312, 300],</v>
      </c>
    </row>
    <row r="35" spans="1:12" x14ac:dyDescent="0.2">
      <c r="A35" s="3">
        <f>Table17[[#This Row],[Base]]/4</f>
        <v>107</v>
      </c>
      <c r="B35" s="1">
        <f t="shared" si="0"/>
        <v>0.8</v>
      </c>
      <c r="C35" s="2">
        <v>428</v>
      </c>
      <c r="D35" s="3">
        <f t="shared" ca="1" si="4"/>
        <v>476</v>
      </c>
      <c r="E35" s="3">
        <f t="shared" ca="1" si="4"/>
        <v>454</v>
      </c>
      <c r="F35" s="3">
        <f t="shared" ca="1" si="4"/>
        <v>559</v>
      </c>
      <c r="G35" s="3">
        <f t="shared" ca="1" si="4"/>
        <v>611</v>
      </c>
      <c r="H35" s="3">
        <f t="shared" ca="1" si="4"/>
        <v>709</v>
      </c>
      <c r="I35" s="3">
        <f t="shared" ca="1" si="4"/>
        <v>733</v>
      </c>
      <c r="J35" s="3">
        <f t="shared" ca="1" si="4"/>
        <v>770</v>
      </c>
      <c r="K35" t="str">
        <f t="shared" si="2"/>
        <v>d34</v>
      </c>
      <c r="L35" t="str">
        <f t="shared" ca="1" si="3"/>
        <v>d34: [476, 454, 559, 611, 709, 733, 770],</v>
      </c>
    </row>
    <row r="36" spans="1:12" x14ac:dyDescent="0.2">
      <c r="A36" s="3">
        <f>Table17[[#This Row],[Base]]/4</f>
        <v>41</v>
      </c>
      <c r="B36" s="1">
        <f t="shared" si="0"/>
        <v>0</v>
      </c>
      <c r="C36" s="2">
        <v>164</v>
      </c>
      <c r="D36" s="3">
        <f t="shared" ca="1" si="4"/>
        <v>165</v>
      </c>
      <c r="E36" s="3">
        <f t="shared" ca="1" si="4"/>
        <v>162</v>
      </c>
      <c r="F36" s="3">
        <f t="shared" ca="1" si="4"/>
        <v>164</v>
      </c>
      <c r="G36" s="3">
        <f t="shared" ca="1" si="4"/>
        <v>171</v>
      </c>
      <c r="H36" s="3">
        <f t="shared" ca="1" si="4"/>
        <v>154</v>
      </c>
      <c r="I36" s="3">
        <f t="shared" ca="1" si="4"/>
        <v>183</v>
      </c>
      <c r="J36" s="3">
        <f t="shared" ca="1" si="4"/>
        <v>182</v>
      </c>
      <c r="K36" t="str">
        <f t="shared" si="2"/>
        <v>d35</v>
      </c>
      <c r="L36" t="str">
        <f t="shared" ca="1" si="3"/>
        <v>d35: [165, 162, 164, 171, 154, 183, 182],</v>
      </c>
    </row>
    <row r="37" spans="1:12" x14ac:dyDescent="0.2">
      <c r="A37" s="3">
        <f>Table17[[#This Row],[Base]]/4</f>
        <v>107</v>
      </c>
      <c r="B37" s="1">
        <f t="shared" si="0"/>
        <v>0.2</v>
      </c>
      <c r="C37" s="2">
        <v>428</v>
      </c>
      <c r="D37" s="3">
        <f t="shared" ca="1" si="4"/>
        <v>405</v>
      </c>
      <c r="E37" s="3">
        <f t="shared" ca="1" si="4"/>
        <v>495</v>
      </c>
      <c r="F37" s="3">
        <f t="shared" ca="1" si="4"/>
        <v>416</v>
      </c>
      <c r="G37" s="3">
        <f t="shared" ca="1" si="4"/>
        <v>441</v>
      </c>
      <c r="H37" s="3">
        <f t="shared" ca="1" si="4"/>
        <v>499</v>
      </c>
      <c r="I37" s="3">
        <f t="shared" ca="1" si="4"/>
        <v>512</v>
      </c>
      <c r="J37" s="3">
        <f t="shared" ca="1" si="4"/>
        <v>520</v>
      </c>
      <c r="K37" t="str">
        <f t="shared" si="2"/>
        <v>d36</v>
      </c>
      <c r="L37" t="str">
        <f t="shared" ca="1" si="3"/>
        <v>d36: [405, 495, 416, 441, 499, 512, 520],</v>
      </c>
    </row>
    <row r="38" spans="1:12" x14ac:dyDescent="0.2">
      <c r="A38" s="3">
        <f>Table17[[#This Row],[Base]]/4</f>
        <v>91.5</v>
      </c>
      <c r="B38" s="1">
        <f t="shared" si="0"/>
        <v>0.4</v>
      </c>
      <c r="C38" s="2">
        <v>366</v>
      </c>
      <c r="D38" s="3">
        <f t="shared" ca="1" si="4"/>
        <v>322</v>
      </c>
      <c r="E38" s="3">
        <f t="shared" ca="1" si="4"/>
        <v>408</v>
      </c>
      <c r="F38" s="3">
        <f t="shared" ca="1" si="4"/>
        <v>452</v>
      </c>
      <c r="G38" s="3">
        <f t="shared" ca="1" si="4"/>
        <v>431</v>
      </c>
      <c r="H38" s="3">
        <f t="shared" ca="1" si="4"/>
        <v>474</v>
      </c>
      <c r="I38" s="3">
        <f t="shared" ca="1" si="4"/>
        <v>470</v>
      </c>
      <c r="J38" s="3">
        <f t="shared" ca="1" si="4"/>
        <v>524</v>
      </c>
      <c r="K38" t="str">
        <f t="shared" si="2"/>
        <v>d37</v>
      </c>
      <c r="L38" t="str">
        <f t="shared" ca="1" si="3"/>
        <v>d37: [322, 408, 452, 431, 474, 470, 524],</v>
      </c>
    </row>
    <row r="39" spans="1:12" x14ac:dyDescent="0.2">
      <c r="A39" s="3">
        <f>Table17[[#This Row],[Base]]/4</f>
        <v>42.5</v>
      </c>
      <c r="B39" s="1">
        <f t="shared" si="0"/>
        <v>0.6</v>
      </c>
      <c r="C39" s="2">
        <v>170</v>
      </c>
      <c r="D39" s="3">
        <f t="shared" ca="1" si="4"/>
        <v>155</v>
      </c>
      <c r="E39" s="3">
        <f t="shared" ca="1" si="4"/>
        <v>166</v>
      </c>
      <c r="F39" s="3">
        <f t="shared" ca="1" si="4"/>
        <v>205</v>
      </c>
      <c r="G39" s="3">
        <f t="shared" ca="1" si="4"/>
        <v>222</v>
      </c>
      <c r="H39" s="3">
        <f t="shared" ca="1" si="4"/>
        <v>235</v>
      </c>
      <c r="I39" s="3">
        <f t="shared" ca="1" si="4"/>
        <v>237</v>
      </c>
      <c r="J39" s="3">
        <f t="shared" ca="1" si="4"/>
        <v>268</v>
      </c>
      <c r="K39" t="str">
        <f t="shared" si="2"/>
        <v>d38</v>
      </c>
      <c r="L39" t="str">
        <f t="shared" ca="1" si="3"/>
        <v>d38: [155, 166, 205, 222, 235, 237, 268],</v>
      </c>
    </row>
    <row r="40" spans="1:12" x14ac:dyDescent="0.2">
      <c r="A40" s="3">
        <f>Table17[[#This Row],[Base]]/4</f>
        <v>92.75</v>
      </c>
      <c r="B40" s="1">
        <f t="shared" si="0"/>
        <v>0.8</v>
      </c>
      <c r="C40" s="2">
        <v>371</v>
      </c>
      <c r="D40" s="3">
        <f t="shared" ca="1" si="4"/>
        <v>378</v>
      </c>
      <c r="E40" s="3">
        <f t="shared" ca="1" si="4"/>
        <v>394</v>
      </c>
      <c r="F40" s="3">
        <f t="shared" ca="1" si="4"/>
        <v>436</v>
      </c>
      <c r="G40" s="3">
        <f t="shared" ca="1" si="4"/>
        <v>520</v>
      </c>
      <c r="H40" s="3">
        <f t="shared" ca="1" si="4"/>
        <v>568</v>
      </c>
      <c r="I40" s="3">
        <f t="shared" ca="1" si="4"/>
        <v>626</v>
      </c>
      <c r="J40" s="3">
        <f t="shared" ca="1" si="4"/>
        <v>673</v>
      </c>
      <c r="K40" t="str">
        <f t="shared" si="2"/>
        <v>d39</v>
      </c>
      <c r="L40" t="str">
        <f t="shared" ca="1" si="3"/>
        <v>d39: [378, 394, 436, 520, 568, 626, 673],</v>
      </c>
    </row>
    <row r="41" spans="1:12" x14ac:dyDescent="0.2">
      <c r="A41" s="3">
        <f>Table17[[#This Row],[Base]]/4</f>
        <v>118</v>
      </c>
      <c r="B41" s="1">
        <f t="shared" si="0"/>
        <v>0</v>
      </c>
      <c r="C41" s="2">
        <v>472</v>
      </c>
      <c r="D41" s="3">
        <f t="shared" ca="1" si="4"/>
        <v>505</v>
      </c>
      <c r="E41" s="3">
        <f t="shared" ca="1" si="4"/>
        <v>489</v>
      </c>
      <c r="F41" s="3">
        <f t="shared" ca="1" si="4"/>
        <v>449</v>
      </c>
      <c r="G41" s="3">
        <f t="shared" ca="1" si="4"/>
        <v>515</v>
      </c>
      <c r="H41" s="3">
        <f t="shared" ca="1" si="4"/>
        <v>477</v>
      </c>
      <c r="I41" s="3">
        <f t="shared" ca="1" si="4"/>
        <v>452</v>
      </c>
      <c r="J41" s="3">
        <f t="shared" ca="1" si="4"/>
        <v>423</v>
      </c>
      <c r="K41" t="str">
        <f t="shared" si="2"/>
        <v>d40</v>
      </c>
      <c r="L41" t="str">
        <f t="shared" ca="1" si="3"/>
        <v>d40: [505, 489, 449, 515, 477, 452, 423],</v>
      </c>
    </row>
    <row r="42" spans="1:12" x14ac:dyDescent="0.2">
      <c r="A42" s="3">
        <f>Table17[[#This Row],[Base]]/4</f>
        <v>64.5</v>
      </c>
      <c r="B42" s="1">
        <f t="shared" si="0"/>
        <v>0.2</v>
      </c>
      <c r="C42" s="2">
        <v>258</v>
      </c>
      <c r="D42" s="3">
        <f t="shared" ca="1" si="4"/>
        <v>250</v>
      </c>
      <c r="E42" s="3">
        <f t="shared" ca="1" si="4"/>
        <v>258</v>
      </c>
      <c r="F42" s="3">
        <f t="shared" ca="1" si="4"/>
        <v>273</v>
      </c>
      <c r="G42" s="3">
        <f t="shared" ca="1" si="4"/>
        <v>311</v>
      </c>
      <c r="H42" s="3">
        <f t="shared" ca="1" si="4"/>
        <v>316</v>
      </c>
      <c r="I42" s="3">
        <f t="shared" ca="1" si="4"/>
        <v>328</v>
      </c>
      <c r="J42" s="3">
        <f t="shared" ca="1" si="4"/>
        <v>279</v>
      </c>
      <c r="K42" t="str">
        <f t="shared" si="2"/>
        <v>d41</v>
      </c>
      <c r="L42" t="str">
        <f t="shared" ca="1" si="3"/>
        <v>d41: [250, 258, 273, 311, 316, 328, 279],</v>
      </c>
    </row>
    <row r="43" spans="1:12" x14ac:dyDescent="0.2">
      <c r="A43" s="3">
        <f>Table17[[#This Row],[Base]]/4</f>
        <v>110</v>
      </c>
      <c r="B43" s="1">
        <f t="shared" si="0"/>
        <v>0.4</v>
      </c>
      <c r="C43" s="2">
        <v>440</v>
      </c>
      <c r="D43" s="3">
        <f t="shared" ca="1" si="4"/>
        <v>415</v>
      </c>
      <c r="E43" s="3">
        <f t="shared" ca="1" si="4"/>
        <v>424</v>
      </c>
      <c r="F43" s="3">
        <f t="shared" ca="1" si="4"/>
        <v>551</v>
      </c>
      <c r="G43" s="3">
        <f t="shared" ca="1" si="4"/>
        <v>574</v>
      </c>
      <c r="H43" s="3">
        <f t="shared" ca="1" si="4"/>
        <v>540</v>
      </c>
      <c r="I43" s="3">
        <f t="shared" ca="1" si="4"/>
        <v>607</v>
      </c>
      <c r="J43" s="3">
        <f t="shared" ca="1" si="4"/>
        <v>670</v>
      </c>
      <c r="K43" t="str">
        <f t="shared" si="2"/>
        <v>d42</v>
      </c>
      <c r="L43" t="str">
        <f t="shared" ca="1" si="3"/>
        <v>d42: [415, 424, 551, 574, 540, 607, 670],</v>
      </c>
    </row>
    <row r="44" spans="1:12" x14ac:dyDescent="0.2">
      <c r="A44" s="3">
        <f>Table17[[#This Row],[Base]]/4</f>
        <v>92.5</v>
      </c>
      <c r="B44" s="1">
        <f t="shared" si="0"/>
        <v>0.6</v>
      </c>
      <c r="C44" s="2">
        <v>370</v>
      </c>
      <c r="D44" s="3">
        <f t="shared" ca="1" si="4"/>
        <v>401</v>
      </c>
      <c r="E44" s="3">
        <f t="shared" ca="1" si="4"/>
        <v>433</v>
      </c>
      <c r="F44" s="3">
        <f t="shared" ca="1" si="4"/>
        <v>459</v>
      </c>
      <c r="G44" s="3">
        <f t="shared" ca="1" si="4"/>
        <v>516</v>
      </c>
      <c r="H44" s="3">
        <f t="shared" ca="1" si="4"/>
        <v>504</v>
      </c>
      <c r="I44" s="3">
        <f t="shared" ca="1" si="4"/>
        <v>566</v>
      </c>
      <c r="J44" s="3">
        <f t="shared" ca="1" si="4"/>
        <v>551</v>
      </c>
      <c r="K44" t="str">
        <f t="shared" si="2"/>
        <v>d43</v>
      </c>
      <c r="L44" t="str">
        <f t="shared" ca="1" si="3"/>
        <v>d43: [401, 433, 459, 516, 504, 566, 551],</v>
      </c>
    </row>
    <row r="45" spans="1:12" x14ac:dyDescent="0.2">
      <c r="A45" s="3">
        <f>Table17[[#This Row],[Base]]/4</f>
        <v>85</v>
      </c>
      <c r="B45" s="1">
        <f t="shared" si="0"/>
        <v>0.8</v>
      </c>
      <c r="C45" s="2">
        <v>340</v>
      </c>
      <c r="D45" s="3">
        <f t="shared" ca="1" si="4"/>
        <v>347</v>
      </c>
      <c r="E45" s="3">
        <f t="shared" ca="1" si="4"/>
        <v>383</v>
      </c>
      <c r="F45" s="3">
        <f t="shared" ca="1" si="4"/>
        <v>413</v>
      </c>
      <c r="G45" s="3">
        <f t="shared" ca="1" si="4"/>
        <v>454</v>
      </c>
      <c r="H45" s="3">
        <f t="shared" ca="1" si="4"/>
        <v>519</v>
      </c>
      <c r="I45" s="3">
        <f t="shared" ca="1" si="4"/>
        <v>596</v>
      </c>
      <c r="J45" s="3">
        <f t="shared" ca="1" si="4"/>
        <v>578</v>
      </c>
      <c r="K45" t="str">
        <f t="shared" si="2"/>
        <v>d44</v>
      </c>
      <c r="L45" t="str">
        <f t="shared" ca="1" si="3"/>
        <v>d44: [347, 383, 413, 454, 519, 596, 578],</v>
      </c>
    </row>
    <row r="46" spans="1:12" x14ac:dyDescent="0.2">
      <c r="A46" s="3">
        <f>Table17[[#This Row],[Base]]/4</f>
        <v>60.25</v>
      </c>
      <c r="B46" s="1">
        <f t="shared" si="0"/>
        <v>0</v>
      </c>
      <c r="C46" s="2">
        <v>241</v>
      </c>
      <c r="D46" s="3">
        <f t="shared" ca="1" si="4"/>
        <v>254</v>
      </c>
      <c r="E46" s="3">
        <f t="shared" ca="1" si="4"/>
        <v>215</v>
      </c>
      <c r="F46" s="3">
        <f t="shared" ca="1" si="4"/>
        <v>264</v>
      </c>
      <c r="G46" s="3">
        <f t="shared" ca="1" si="4"/>
        <v>248</v>
      </c>
      <c r="H46" s="3">
        <f t="shared" ca="1" si="4"/>
        <v>216</v>
      </c>
      <c r="I46" s="3">
        <f t="shared" ca="1" si="4"/>
        <v>213</v>
      </c>
      <c r="J46" s="3">
        <f t="shared" ca="1" si="4"/>
        <v>260</v>
      </c>
      <c r="K46" t="str">
        <f t="shared" si="2"/>
        <v>d45</v>
      </c>
      <c r="L46" t="str">
        <f t="shared" ca="1" si="3"/>
        <v>d45: [254, 215, 264, 248, 216, 213, 260],</v>
      </c>
    </row>
    <row r="47" spans="1:12" x14ac:dyDescent="0.2">
      <c r="A47" s="3">
        <f>Table17[[#This Row],[Base]]/4</f>
        <v>102</v>
      </c>
      <c r="B47" s="1">
        <f t="shared" si="0"/>
        <v>0.2</v>
      </c>
      <c r="C47" s="2">
        <v>408</v>
      </c>
      <c r="D47" s="3">
        <f t="shared" ca="1" si="4"/>
        <v>456</v>
      </c>
      <c r="E47" s="3">
        <f t="shared" ca="1" si="4"/>
        <v>472</v>
      </c>
      <c r="F47" s="3">
        <f t="shared" ca="1" si="4"/>
        <v>429</v>
      </c>
      <c r="G47" s="3">
        <f t="shared" ca="1" si="4"/>
        <v>409</v>
      </c>
      <c r="H47" s="3">
        <f t="shared" ca="1" si="4"/>
        <v>419</v>
      </c>
      <c r="I47" s="3">
        <f t="shared" ca="1" si="4"/>
        <v>496</v>
      </c>
      <c r="J47" s="3">
        <f t="shared" ca="1" si="4"/>
        <v>514</v>
      </c>
      <c r="K47" t="str">
        <f t="shared" si="2"/>
        <v>d46</v>
      </c>
      <c r="L47" t="str">
        <f t="shared" ca="1" si="3"/>
        <v>d46: [456, 472, 429, 409, 419, 496, 514],</v>
      </c>
    </row>
    <row r="48" spans="1:12" x14ac:dyDescent="0.2">
      <c r="A48" s="3">
        <f>Table17[[#This Row],[Base]]/4</f>
        <v>74.25</v>
      </c>
      <c r="B48" s="1">
        <f t="shared" si="0"/>
        <v>0.4</v>
      </c>
      <c r="C48" s="2">
        <v>297</v>
      </c>
      <c r="D48" s="3">
        <f t="shared" ca="1" si="4"/>
        <v>328</v>
      </c>
      <c r="E48" s="3">
        <f t="shared" ca="1" si="4"/>
        <v>350</v>
      </c>
      <c r="F48" s="3">
        <f t="shared" ca="1" si="4"/>
        <v>351</v>
      </c>
      <c r="G48" s="3">
        <f t="shared" ca="1" si="4"/>
        <v>392</v>
      </c>
      <c r="H48" s="3">
        <f t="shared" ca="1" si="4"/>
        <v>396</v>
      </c>
      <c r="I48" s="3">
        <f t="shared" ca="1" si="4"/>
        <v>363</v>
      </c>
      <c r="J48" s="3">
        <f t="shared" ca="1" si="4"/>
        <v>403</v>
      </c>
      <c r="K48" t="str">
        <f t="shared" si="2"/>
        <v>d47</v>
      </c>
      <c r="L48" t="str">
        <f t="shared" ca="1" si="3"/>
        <v>d47: [328, 350, 351, 392, 396, 363, 403],</v>
      </c>
    </row>
    <row r="49" spans="1:12" x14ac:dyDescent="0.2">
      <c r="A49" s="3">
        <f>Table17[[#This Row],[Base]]/4</f>
        <v>30.5</v>
      </c>
      <c r="B49" s="1">
        <f t="shared" si="0"/>
        <v>0.6</v>
      </c>
      <c r="C49" s="2">
        <v>122</v>
      </c>
      <c r="D49" s="3">
        <f t="shared" ca="1" si="4"/>
        <v>134</v>
      </c>
      <c r="E49" s="3">
        <f t="shared" ca="1" si="4"/>
        <v>132</v>
      </c>
      <c r="F49" s="3">
        <f t="shared" ca="1" si="4"/>
        <v>157</v>
      </c>
      <c r="G49" s="3">
        <f t="shared" ca="1" si="4"/>
        <v>147</v>
      </c>
      <c r="H49" s="3">
        <f t="shared" ca="1" si="4"/>
        <v>156</v>
      </c>
      <c r="I49" s="3">
        <f t="shared" ca="1" si="4"/>
        <v>190</v>
      </c>
      <c r="J49" s="3">
        <f t="shared" ca="1" si="4"/>
        <v>206</v>
      </c>
      <c r="K49" t="str">
        <f t="shared" si="2"/>
        <v>d48</v>
      </c>
      <c r="L49" t="str">
        <f t="shared" ca="1" si="3"/>
        <v>d48: [134, 132, 157, 147, 156, 190, 206],</v>
      </c>
    </row>
    <row r="50" spans="1:12" x14ac:dyDescent="0.2">
      <c r="A50" s="3">
        <f>Table17[[#This Row],[Base]]/4</f>
        <v>124</v>
      </c>
      <c r="B50" s="1">
        <f t="shared" si="0"/>
        <v>0.8</v>
      </c>
      <c r="C50" s="2">
        <v>496</v>
      </c>
      <c r="D50" s="3">
        <f t="shared" ca="1" si="4"/>
        <v>488</v>
      </c>
      <c r="E50" s="3">
        <f t="shared" ca="1" si="4"/>
        <v>600</v>
      </c>
      <c r="F50" s="3">
        <f t="shared" ca="1" si="4"/>
        <v>601</v>
      </c>
      <c r="G50" s="3">
        <f t="shared" ca="1" si="4"/>
        <v>750</v>
      </c>
      <c r="H50" s="3">
        <f t="shared" ca="1" si="4"/>
        <v>789</v>
      </c>
      <c r="I50" s="3">
        <f t="shared" ca="1" si="4"/>
        <v>826</v>
      </c>
      <c r="J50" s="3">
        <f t="shared" ca="1" si="4"/>
        <v>929</v>
      </c>
      <c r="K50" t="str">
        <f t="shared" si="2"/>
        <v>d49</v>
      </c>
      <c r="L50" t="str">
        <f t="shared" ca="1" si="3"/>
        <v>d49: [488, 600, 601, 750, 789, 826, 929],</v>
      </c>
    </row>
    <row r="51" spans="1:12" x14ac:dyDescent="0.2">
      <c r="A51" s="3">
        <f>Table17[[#This Row],[Base]]/4</f>
        <v>62.25</v>
      </c>
      <c r="B51" s="1">
        <f t="shared" si="0"/>
        <v>0</v>
      </c>
      <c r="C51" s="2">
        <v>249</v>
      </c>
      <c r="D51" s="3">
        <f t="shared" ca="1" si="4"/>
        <v>227</v>
      </c>
      <c r="E51" s="3">
        <f t="shared" ca="1" si="4"/>
        <v>237</v>
      </c>
      <c r="F51" s="3">
        <f t="shared" ca="1" si="4"/>
        <v>242</v>
      </c>
      <c r="G51" s="3">
        <f t="shared" ca="1" si="4"/>
        <v>227</v>
      </c>
      <c r="H51" s="3">
        <f t="shared" ca="1" si="4"/>
        <v>235</v>
      </c>
      <c r="I51" s="3">
        <f t="shared" ca="1" si="4"/>
        <v>233</v>
      </c>
      <c r="J51" s="3">
        <f t="shared" ca="1" si="4"/>
        <v>229</v>
      </c>
      <c r="K51" t="str">
        <f t="shared" si="2"/>
        <v>d50</v>
      </c>
      <c r="L51" t="str">
        <f t="shared" ca="1" si="3"/>
        <v>d50: [227, 237, 242, 227, 235, 233, 229],</v>
      </c>
    </row>
    <row r="55" spans="1:12" x14ac:dyDescent="0.2">
      <c r="L55" t="s">
        <v>13</v>
      </c>
    </row>
    <row r="59" spans="1:12" x14ac:dyDescent="0.2">
      <c r="H59">
        <v>300</v>
      </c>
    </row>
    <row r="60" spans="1:12" x14ac:dyDescent="0.2">
      <c r="D60">
        <v>500</v>
      </c>
      <c r="E60" s="4">
        <v>70000</v>
      </c>
      <c r="H60">
        <f>356-300</f>
        <v>56</v>
      </c>
    </row>
    <row r="61" spans="1:12" x14ac:dyDescent="0.2">
      <c r="D61">
        <v>12</v>
      </c>
      <c r="E61" s="1">
        <v>0.04</v>
      </c>
      <c r="H61">
        <f>H60/H59</f>
        <v>0.18666666666666668</v>
      </c>
    </row>
    <row r="62" spans="1:12" x14ac:dyDescent="0.2">
      <c r="D62">
        <f>D61*D60</f>
        <v>6000</v>
      </c>
      <c r="E62" s="5">
        <f>E61*E60</f>
        <v>2800</v>
      </c>
      <c r="F62" s="5">
        <f>D62-E62</f>
        <v>3200</v>
      </c>
    </row>
    <row r="63" spans="1:12" x14ac:dyDescent="0.2">
      <c r="F63" s="6">
        <f>F62/E60</f>
        <v>4.5714285714285714E-2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D3825068-DD1A-4546-B87F-732CD8D5DE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StackedBar!D2:J2</xm:f>
              <xm:sqref>M2</xm:sqref>
            </x14:sparkline>
            <x14:sparkline>
              <xm:f>StackedBar!D3:J3</xm:f>
              <xm:sqref>M3</xm:sqref>
            </x14:sparkline>
            <x14:sparkline>
              <xm:f>StackedBar!D4:J4</xm:f>
              <xm:sqref>M4</xm:sqref>
            </x14:sparkline>
            <x14:sparkline>
              <xm:f>StackedBar!D5:J5</xm:f>
              <xm:sqref>M5</xm:sqref>
            </x14:sparkline>
            <x14:sparkline>
              <xm:f>StackedBar!D6:J6</xm:f>
              <xm:sqref>M6</xm:sqref>
            </x14:sparkline>
            <x14:sparkline>
              <xm:f>StackedBar!D7:J7</xm:f>
              <xm:sqref>M7</xm:sqref>
            </x14:sparkline>
            <x14:sparkline>
              <xm:f>StackedBar!D8:J8</xm:f>
              <xm:sqref>M8</xm:sqref>
            </x14:sparkline>
            <x14:sparkline>
              <xm:f>StackedBar!D9:J9</xm:f>
              <xm:sqref>M9</xm:sqref>
            </x14:sparkline>
            <x14:sparkline>
              <xm:f>StackedBar!D10:J10</xm:f>
              <xm:sqref>M10</xm:sqref>
            </x14:sparkline>
            <x14:sparkline>
              <xm:f>StackedBar!D11:J11</xm:f>
              <xm:sqref>M11</xm:sqref>
            </x14:sparkline>
            <x14:sparkline>
              <xm:f>StackedBar!D12:J12</xm:f>
              <xm:sqref>M12</xm:sqref>
            </x14:sparkline>
            <x14:sparkline>
              <xm:f>StackedBar!D13:J13</xm:f>
              <xm:sqref>M13</xm:sqref>
            </x14:sparkline>
            <x14:sparkline>
              <xm:f>StackedBar!D14:J14</xm:f>
              <xm:sqref>M14</xm:sqref>
            </x14:sparkline>
            <x14:sparkline>
              <xm:f>StackedBar!D15:J15</xm:f>
              <xm:sqref>M15</xm:sqref>
            </x14:sparkline>
            <x14:sparkline>
              <xm:f>StackedBar!D16:J16</xm:f>
              <xm:sqref>M16</xm:sqref>
            </x14:sparkline>
            <x14:sparkline>
              <xm:f>StackedBar!D17:J17</xm:f>
              <xm:sqref>M17</xm:sqref>
            </x14:sparkline>
            <x14:sparkline>
              <xm:f>StackedBar!D18:J18</xm:f>
              <xm:sqref>M18</xm:sqref>
            </x14:sparkline>
            <x14:sparkline>
              <xm:f>StackedBar!D19:J19</xm:f>
              <xm:sqref>M19</xm:sqref>
            </x14:sparkline>
            <x14:sparkline>
              <xm:f>StackedBar!D20:J20</xm:f>
              <xm:sqref>M20</xm:sqref>
            </x14:sparkline>
            <x14:sparkline>
              <xm:f>StackedBar!D21:J21</xm:f>
              <xm:sqref>M21</xm:sqref>
            </x14:sparkline>
            <x14:sparkline>
              <xm:f>StackedBar!D22:J22</xm:f>
              <xm:sqref>M22</xm:sqref>
            </x14:sparkline>
            <x14:sparkline>
              <xm:f>StackedBar!D23:J23</xm:f>
              <xm:sqref>M23</xm:sqref>
            </x14:sparkline>
            <x14:sparkline>
              <xm:f>StackedBar!D24:J24</xm:f>
              <xm:sqref>M24</xm:sqref>
            </x14:sparkline>
            <x14:sparkline>
              <xm:f>StackedBar!D25:J25</xm:f>
              <xm:sqref>M25</xm:sqref>
            </x14:sparkline>
            <x14:sparkline>
              <xm:f>StackedBar!D26:J26</xm:f>
              <xm:sqref>M26</xm:sqref>
            </x14:sparkline>
            <x14:sparkline>
              <xm:f>StackedBar!D27:J27</xm:f>
              <xm:sqref>M27</xm:sqref>
            </x14:sparkline>
            <x14:sparkline>
              <xm:f>StackedBar!D28:J28</xm:f>
              <xm:sqref>M28</xm:sqref>
            </x14:sparkline>
            <x14:sparkline>
              <xm:f>StackedBar!D29:J29</xm:f>
              <xm:sqref>M29</xm:sqref>
            </x14:sparkline>
            <x14:sparkline>
              <xm:f>StackedBar!D30:J30</xm:f>
              <xm:sqref>M30</xm:sqref>
            </x14:sparkline>
            <x14:sparkline>
              <xm:f>StackedBar!D31:J31</xm:f>
              <xm:sqref>M31</xm:sqref>
            </x14:sparkline>
            <x14:sparkline>
              <xm:f>StackedBar!D32:J32</xm:f>
              <xm:sqref>M32</xm:sqref>
            </x14:sparkline>
            <x14:sparkline>
              <xm:f>StackedBar!D33:J33</xm:f>
              <xm:sqref>M33</xm:sqref>
            </x14:sparkline>
            <x14:sparkline>
              <xm:f>StackedBar!D34:J34</xm:f>
              <xm:sqref>M34</xm:sqref>
            </x14:sparkline>
            <x14:sparkline>
              <xm:f>StackedBar!D35:J35</xm:f>
              <xm:sqref>M35</xm:sqref>
            </x14:sparkline>
            <x14:sparkline>
              <xm:f>StackedBar!D36:J36</xm:f>
              <xm:sqref>M36</xm:sqref>
            </x14:sparkline>
            <x14:sparkline>
              <xm:f>StackedBar!D37:J37</xm:f>
              <xm:sqref>M37</xm:sqref>
            </x14:sparkline>
            <x14:sparkline>
              <xm:f>StackedBar!D38:J38</xm:f>
              <xm:sqref>M38</xm:sqref>
            </x14:sparkline>
            <x14:sparkline>
              <xm:f>StackedBar!D39:J39</xm:f>
              <xm:sqref>M39</xm:sqref>
            </x14:sparkline>
            <x14:sparkline>
              <xm:f>StackedBar!D40:J40</xm:f>
              <xm:sqref>M40</xm:sqref>
            </x14:sparkline>
            <x14:sparkline>
              <xm:f>StackedBar!D41:J41</xm:f>
              <xm:sqref>M41</xm:sqref>
            </x14:sparkline>
            <x14:sparkline>
              <xm:f>StackedBar!D42:J42</xm:f>
              <xm:sqref>M42</xm:sqref>
            </x14:sparkline>
            <x14:sparkline>
              <xm:f>StackedBar!D43:J43</xm:f>
              <xm:sqref>M43</xm:sqref>
            </x14:sparkline>
            <x14:sparkline>
              <xm:f>StackedBar!D44:J44</xm:f>
              <xm:sqref>M44</xm:sqref>
            </x14:sparkline>
            <x14:sparkline>
              <xm:f>StackedBar!D45:J45</xm:f>
              <xm:sqref>M45</xm:sqref>
            </x14:sparkline>
            <x14:sparkline>
              <xm:f>StackedBar!D46:J46</xm:f>
              <xm:sqref>M46</xm:sqref>
            </x14:sparkline>
            <x14:sparkline>
              <xm:f>StackedBar!D47:J47</xm:f>
              <xm:sqref>M47</xm:sqref>
            </x14:sparkline>
            <x14:sparkline>
              <xm:f>StackedBar!D48:J48</xm:f>
              <xm:sqref>M48</xm:sqref>
            </x14:sparkline>
            <x14:sparkline>
              <xm:f>StackedBar!D49:J49</xm:f>
              <xm:sqref>M49</xm:sqref>
            </x14:sparkline>
            <x14:sparkline>
              <xm:f>StackedBar!D50:J50</xm:f>
              <xm:sqref>M50</xm:sqref>
            </x14:sparkline>
            <x14:sparkline>
              <xm:f>StackedBar!D51:J51</xm:f>
              <xm:sqref>M51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39C0-34F5-3A45-A01A-EBEB5A005EB7}">
  <dimension ref="A1:S39"/>
  <sheetViews>
    <sheetView workbookViewId="0">
      <selection activeCell="P37" sqref="P37"/>
    </sheetView>
  </sheetViews>
  <sheetFormatPr baseColWidth="10" defaultRowHeight="16" x14ac:dyDescent="0.2"/>
  <cols>
    <col min="4" max="4" width="13.83203125" customWidth="1"/>
    <col min="13" max="13" width="38.1640625" customWidth="1"/>
    <col min="14" max="14" width="13.1640625" customWidth="1"/>
    <col min="15" max="15" width="23.33203125" customWidth="1"/>
    <col min="16" max="16" width="48.5" customWidth="1"/>
  </cols>
  <sheetData>
    <row r="1" spans="1:15" x14ac:dyDescent="0.2">
      <c r="A1" t="s">
        <v>11</v>
      </c>
      <c r="B1" t="s">
        <v>14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10</v>
      </c>
    </row>
    <row r="2" spans="1:15" x14ac:dyDescent="0.2">
      <c r="A2" t="str">
        <f t="shared" ref="A2:A11" si="0">"d"&amp; FLOOR(ROW(D2)/2, 1)</f>
        <v>d1</v>
      </c>
      <c r="B2" t="str">
        <f t="shared" ref="B2:B11" si="1">CHOOSE(MOD(ROW(D2),2)+1, """SP500""", """Company""")</f>
        <v>"SP500"</v>
      </c>
      <c r="C2" s="2">
        <v>100</v>
      </c>
      <c r="D2">
        <f t="shared" ref="D2:D11" si="2">CHOOSE(MOD(ROW(F2),2)+1, 5, 20)</f>
        <v>5</v>
      </c>
      <c r="E2" s="1">
        <v>0.1</v>
      </c>
      <c r="F2" s="3">
        <f>100</f>
        <v>100</v>
      </c>
      <c r="G2" s="3">
        <f t="shared" ref="G2:L11" ca="1" si="3">ROUND(((RIGHT(G$1,1)-1) * ($E2/6) * $C2 + $C2) + (RAND()-0.5)*$D2,0)</f>
        <v>101</v>
      </c>
      <c r="H2" s="3">
        <f t="shared" ca="1" si="3"/>
        <v>104</v>
      </c>
      <c r="I2" s="3">
        <f t="shared" ca="1" si="3"/>
        <v>107</v>
      </c>
      <c r="J2" s="3">
        <f t="shared" ca="1" si="3"/>
        <v>109</v>
      </c>
      <c r="K2" s="3">
        <f t="shared" ca="1" si="3"/>
        <v>106</v>
      </c>
      <c r="L2" s="3">
        <f t="shared" ca="1" si="3"/>
        <v>110</v>
      </c>
      <c r="M2" t="str">
        <f t="shared" ref="M2:M11" ca="1" si="4">B2&amp;": [" &amp; F2 &amp; ", " &amp; G2 &amp;", " &amp; H2 &amp;", " &amp; I2 &amp; ", "&amp; J2 &amp; ", " &amp; K2 &amp; ", "&amp; L2 &amp; "]"</f>
        <v>"SP500": [100, 101, 104, 107, 109, 106, 110]</v>
      </c>
      <c r="N2" s="3" t="str">
        <f t="shared" ref="N2:N10" ca="1" si="5">IF( MOD(ROW(A2),2) = 1, " ", A2&amp;": {"&amp;M2&amp;", "&amp;M3&amp;"},")</f>
        <v>d1: {"SP500": [100, 101, 104, 107, 109, 106, 110], "Company": [100, 109, 97, 106, 106, 100, 108]},</v>
      </c>
    </row>
    <row r="3" spans="1:15" x14ac:dyDescent="0.2">
      <c r="A3" t="str">
        <f t="shared" si="0"/>
        <v>d1</v>
      </c>
      <c r="B3" t="str">
        <f t="shared" si="1"/>
        <v>"Company"</v>
      </c>
      <c r="C3" s="2">
        <v>100</v>
      </c>
      <c r="D3">
        <f t="shared" si="2"/>
        <v>20</v>
      </c>
      <c r="E3" s="1">
        <v>0.1</v>
      </c>
      <c r="F3" s="3">
        <f>100</f>
        <v>100</v>
      </c>
      <c r="G3" s="3">
        <f t="shared" ca="1" si="3"/>
        <v>109</v>
      </c>
      <c r="H3" s="3">
        <f t="shared" ca="1" si="3"/>
        <v>97</v>
      </c>
      <c r="I3" s="3">
        <f t="shared" ca="1" si="3"/>
        <v>106</v>
      </c>
      <c r="J3" s="3">
        <f t="shared" ca="1" si="3"/>
        <v>106</v>
      </c>
      <c r="K3" s="3">
        <f t="shared" ca="1" si="3"/>
        <v>100</v>
      </c>
      <c r="L3" s="3">
        <f t="shared" ca="1" si="3"/>
        <v>108</v>
      </c>
      <c r="M3" t="str">
        <f t="shared" ca="1" si="4"/>
        <v>"Company": [100, 109, 97, 106, 106, 100, 108]</v>
      </c>
      <c r="N3" s="3" t="str">
        <f t="shared" si="5"/>
        <v xml:space="preserve"> </v>
      </c>
    </row>
    <row r="4" spans="1:15" x14ac:dyDescent="0.2">
      <c r="A4" t="str">
        <f t="shared" si="0"/>
        <v>d2</v>
      </c>
      <c r="B4" t="str">
        <f t="shared" si="1"/>
        <v>"SP500"</v>
      </c>
      <c r="C4" s="2">
        <v>100</v>
      </c>
      <c r="D4">
        <f t="shared" si="2"/>
        <v>5</v>
      </c>
      <c r="E4" s="1">
        <v>0.1</v>
      </c>
      <c r="F4" s="3">
        <f>100</f>
        <v>100</v>
      </c>
      <c r="G4" s="3">
        <f t="shared" ca="1" si="3"/>
        <v>104</v>
      </c>
      <c r="H4" s="3">
        <f t="shared" ca="1" si="3"/>
        <v>105</v>
      </c>
      <c r="I4" s="3">
        <f t="shared" ca="1" si="3"/>
        <v>103</v>
      </c>
      <c r="J4" s="3">
        <f t="shared" ca="1" si="3"/>
        <v>104</v>
      </c>
      <c r="K4" s="3">
        <f t="shared" ca="1" si="3"/>
        <v>106</v>
      </c>
      <c r="L4" s="3">
        <f t="shared" ca="1" si="3"/>
        <v>109</v>
      </c>
      <c r="M4" t="str">
        <f t="shared" ca="1" si="4"/>
        <v>"SP500": [100, 104, 105, 103, 104, 106, 109]</v>
      </c>
      <c r="N4" s="3" t="str">
        <f t="shared" ca="1" si="5"/>
        <v>d2: {"SP500": [100, 104, 105, 103, 104, 106, 109], "Company": [100, 108, 113, 113, 124, 120, 131]},</v>
      </c>
    </row>
    <row r="5" spans="1:15" x14ac:dyDescent="0.2">
      <c r="A5" t="str">
        <f t="shared" si="0"/>
        <v>d2</v>
      </c>
      <c r="B5" t="str">
        <f t="shared" si="1"/>
        <v>"Company"</v>
      </c>
      <c r="C5" s="2">
        <v>100</v>
      </c>
      <c r="D5">
        <f t="shared" si="2"/>
        <v>20</v>
      </c>
      <c r="E5" s="1">
        <v>0.3</v>
      </c>
      <c r="F5" s="3">
        <f>100</f>
        <v>100</v>
      </c>
      <c r="G5" s="3">
        <f t="shared" ca="1" si="3"/>
        <v>108</v>
      </c>
      <c r="H5" s="3">
        <f t="shared" ca="1" si="3"/>
        <v>113</v>
      </c>
      <c r="I5" s="3">
        <f t="shared" ca="1" si="3"/>
        <v>113</v>
      </c>
      <c r="J5" s="3">
        <f t="shared" ca="1" si="3"/>
        <v>124</v>
      </c>
      <c r="K5" s="3">
        <f t="shared" ca="1" si="3"/>
        <v>120</v>
      </c>
      <c r="L5" s="3">
        <f t="shared" ca="1" si="3"/>
        <v>131</v>
      </c>
      <c r="M5" t="str">
        <f t="shared" ca="1" si="4"/>
        <v>"Company": [100, 108, 113, 113, 124, 120, 131]</v>
      </c>
      <c r="N5" s="3" t="str">
        <f t="shared" si="5"/>
        <v xml:space="preserve"> </v>
      </c>
    </row>
    <row r="6" spans="1:15" x14ac:dyDescent="0.2">
      <c r="A6" t="str">
        <f t="shared" si="0"/>
        <v>d3</v>
      </c>
      <c r="B6" t="str">
        <f t="shared" si="1"/>
        <v>"SP500"</v>
      </c>
      <c r="C6" s="2">
        <v>100</v>
      </c>
      <c r="D6">
        <f t="shared" si="2"/>
        <v>5</v>
      </c>
      <c r="E6" s="1">
        <v>0.1</v>
      </c>
      <c r="F6" s="3">
        <f>100</f>
        <v>100</v>
      </c>
      <c r="G6" s="3">
        <f t="shared" ca="1" si="3"/>
        <v>103</v>
      </c>
      <c r="H6" s="3">
        <f t="shared" ca="1" si="3"/>
        <v>105</v>
      </c>
      <c r="I6" s="3">
        <f t="shared" ca="1" si="3"/>
        <v>106</v>
      </c>
      <c r="J6" s="3">
        <f t="shared" ca="1" si="3"/>
        <v>105</v>
      </c>
      <c r="K6" s="3">
        <f t="shared" ca="1" si="3"/>
        <v>110</v>
      </c>
      <c r="L6" s="3">
        <f t="shared" ca="1" si="3"/>
        <v>112</v>
      </c>
      <c r="M6" t="str">
        <f t="shared" ca="1" si="4"/>
        <v>"SP500": [100, 103, 105, 106, 105, 110, 112]</v>
      </c>
      <c r="N6" s="3" t="str">
        <f t="shared" ca="1" si="5"/>
        <v>d3: {"SP500": [100, 103, 105, 106, 105, 110, 112], "Company": [100, 107, 118, 112, 114, 117, 137]},</v>
      </c>
    </row>
    <row r="7" spans="1:15" x14ac:dyDescent="0.2">
      <c r="A7" t="str">
        <f t="shared" si="0"/>
        <v>d3</v>
      </c>
      <c r="B7" t="str">
        <f t="shared" si="1"/>
        <v>"Company"</v>
      </c>
      <c r="C7" s="2">
        <v>100</v>
      </c>
      <c r="D7">
        <f t="shared" si="2"/>
        <v>20</v>
      </c>
      <c r="E7" s="1">
        <v>0.3</v>
      </c>
      <c r="F7" s="3">
        <f>100</f>
        <v>100</v>
      </c>
      <c r="G7" s="3">
        <f t="shared" ca="1" si="3"/>
        <v>107</v>
      </c>
      <c r="H7" s="3">
        <f t="shared" ca="1" si="3"/>
        <v>118</v>
      </c>
      <c r="I7" s="3">
        <f t="shared" ca="1" si="3"/>
        <v>112</v>
      </c>
      <c r="J7" s="3">
        <f t="shared" ca="1" si="3"/>
        <v>114</v>
      </c>
      <c r="K7" s="3">
        <f t="shared" ca="1" si="3"/>
        <v>117</v>
      </c>
      <c r="L7" s="3">
        <f t="shared" ca="1" si="3"/>
        <v>137</v>
      </c>
      <c r="M7" t="str">
        <f t="shared" ca="1" si="4"/>
        <v>"Company": [100, 107, 118, 112, 114, 117, 137]</v>
      </c>
      <c r="N7" s="3" t="str">
        <f t="shared" si="5"/>
        <v xml:space="preserve"> </v>
      </c>
    </row>
    <row r="8" spans="1:15" x14ac:dyDescent="0.2">
      <c r="A8" t="str">
        <f t="shared" si="0"/>
        <v>d4</v>
      </c>
      <c r="B8" t="str">
        <f t="shared" si="1"/>
        <v>"SP500"</v>
      </c>
      <c r="C8" s="2">
        <v>100</v>
      </c>
      <c r="D8">
        <f t="shared" si="2"/>
        <v>5</v>
      </c>
      <c r="E8" s="1">
        <v>0.1</v>
      </c>
      <c r="F8" s="3">
        <f>100</f>
        <v>100</v>
      </c>
      <c r="G8" s="3">
        <f t="shared" ca="1" si="3"/>
        <v>100</v>
      </c>
      <c r="H8" s="3">
        <f t="shared" ca="1" si="3"/>
        <v>105</v>
      </c>
      <c r="I8" s="3">
        <f t="shared" ca="1" si="3"/>
        <v>107</v>
      </c>
      <c r="J8" s="3">
        <f t="shared" ca="1" si="3"/>
        <v>105</v>
      </c>
      <c r="K8" s="3">
        <f t="shared" ca="1" si="3"/>
        <v>109</v>
      </c>
      <c r="L8" s="3">
        <f t="shared" ca="1" si="3"/>
        <v>112</v>
      </c>
      <c r="M8" t="str">
        <f t="shared" ca="1" si="4"/>
        <v>"SP500": [100, 100, 105, 107, 105, 109, 112]</v>
      </c>
      <c r="N8" s="3" t="str">
        <f t="shared" ca="1" si="5"/>
        <v>d4: {"SP500": [100, 100, 105, 107, 105, 109, 112], "Company": [100, 105, 119, 119, 125, 145, 158]},</v>
      </c>
    </row>
    <row r="9" spans="1:15" x14ac:dyDescent="0.2">
      <c r="A9" t="str">
        <f t="shared" si="0"/>
        <v>d4</v>
      </c>
      <c r="B9" t="str">
        <f t="shared" si="1"/>
        <v>"Company"</v>
      </c>
      <c r="C9" s="2">
        <v>100</v>
      </c>
      <c r="D9">
        <f t="shared" si="2"/>
        <v>20</v>
      </c>
      <c r="E9" s="1">
        <v>0.5</v>
      </c>
      <c r="F9" s="3">
        <f>100</f>
        <v>100</v>
      </c>
      <c r="G9" s="3">
        <f t="shared" ca="1" si="3"/>
        <v>105</v>
      </c>
      <c r="H9" s="3">
        <f t="shared" ca="1" si="3"/>
        <v>119</v>
      </c>
      <c r="I9" s="3">
        <f t="shared" ca="1" si="3"/>
        <v>119</v>
      </c>
      <c r="J9" s="3">
        <f t="shared" ca="1" si="3"/>
        <v>125</v>
      </c>
      <c r="K9" s="3">
        <f t="shared" ca="1" si="3"/>
        <v>145</v>
      </c>
      <c r="L9" s="3">
        <f t="shared" ca="1" si="3"/>
        <v>158</v>
      </c>
      <c r="M9" t="str">
        <f t="shared" ca="1" si="4"/>
        <v>"Company": [100, 105, 119, 119, 125, 145, 158]</v>
      </c>
      <c r="N9" s="3" t="str">
        <f t="shared" si="5"/>
        <v xml:space="preserve"> </v>
      </c>
    </row>
    <row r="10" spans="1:15" x14ac:dyDescent="0.2">
      <c r="A10" t="str">
        <f t="shared" si="0"/>
        <v>d5</v>
      </c>
      <c r="B10" t="str">
        <f t="shared" si="1"/>
        <v>"SP500"</v>
      </c>
      <c r="C10" s="2">
        <v>100</v>
      </c>
      <c r="D10">
        <f t="shared" si="2"/>
        <v>5</v>
      </c>
      <c r="E10" s="1">
        <v>0.1</v>
      </c>
      <c r="F10" s="3">
        <f>100</f>
        <v>100</v>
      </c>
      <c r="G10" s="3">
        <f t="shared" ca="1" si="3"/>
        <v>100</v>
      </c>
      <c r="H10" s="3">
        <f t="shared" ca="1" si="3"/>
        <v>102</v>
      </c>
      <c r="I10" s="3">
        <f t="shared" ca="1" si="3"/>
        <v>105</v>
      </c>
      <c r="J10" s="3">
        <f t="shared" ca="1" si="3"/>
        <v>107</v>
      </c>
      <c r="K10" s="3">
        <f t="shared" ca="1" si="3"/>
        <v>110</v>
      </c>
      <c r="L10" s="3">
        <f t="shared" ca="1" si="3"/>
        <v>111</v>
      </c>
      <c r="M10" t="str">
        <f t="shared" ca="1" si="4"/>
        <v>"SP500": [100, 100, 102, 105, 107, 110, 111]</v>
      </c>
      <c r="N10" s="3" t="str">
        <f t="shared" ca="1" si="5"/>
        <v>d5: {"SP500": [100, 100, 102, 105, 107, 110, 111], "Company": [100, 109, 122, 119, 142, 141, 145]},</v>
      </c>
    </row>
    <row r="11" spans="1:15" x14ac:dyDescent="0.2">
      <c r="A11" t="str">
        <f t="shared" si="0"/>
        <v>d5</v>
      </c>
      <c r="B11" t="str">
        <f t="shared" si="1"/>
        <v>"Company"</v>
      </c>
      <c r="C11" s="2">
        <v>100</v>
      </c>
      <c r="D11">
        <f t="shared" si="2"/>
        <v>20</v>
      </c>
      <c r="E11" s="1">
        <v>0.5</v>
      </c>
      <c r="F11" s="3">
        <f>100</f>
        <v>100</v>
      </c>
      <c r="G11" s="3">
        <f t="shared" ca="1" si="3"/>
        <v>109</v>
      </c>
      <c r="H11" s="3">
        <f t="shared" ca="1" si="3"/>
        <v>122</v>
      </c>
      <c r="I11" s="3">
        <f t="shared" ca="1" si="3"/>
        <v>119</v>
      </c>
      <c r="J11" s="3">
        <f t="shared" ca="1" si="3"/>
        <v>142</v>
      </c>
      <c r="K11" s="3">
        <f t="shared" ca="1" si="3"/>
        <v>141</v>
      </c>
      <c r="L11" s="3">
        <f t="shared" ca="1" si="3"/>
        <v>145</v>
      </c>
      <c r="M11" t="str">
        <f t="shared" ca="1" si="4"/>
        <v>"Company": [100, 109, 122, 119, 142, 141, 145]</v>
      </c>
      <c r="N11" s="3" t="str">
        <f>IF( MOD(ROW(A11),2) = 1, " ", A11&amp;": {"&amp;M11&amp;", "&amp;#REF!&amp;"},")</f>
        <v xml:space="preserve"> </v>
      </c>
    </row>
    <row r="15" spans="1:15" x14ac:dyDescent="0.2">
      <c r="J15">
        <v>1</v>
      </c>
      <c r="K15">
        <v>2</v>
      </c>
      <c r="L15">
        <v>3</v>
      </c>
      <c r="M15">
        <v>4</v>
      </c>
      <c r="N15">
        <v>5</v>
      </c>
      <c r="O15">
        <v>6</v>
      </c>
    </row>
    <row r="16" spans="1:15" x14ac:dyDescent="0.2">
      <c r="E16" t="s">
        <v>27</v>
      </c>
      <c r="F16" t="s">
        <v>28</v>
      </c>
      <c r="G16" t="s">
        <v>33</v>
      </c>
      <c r="H16" t="s">
        <v>31</v>
      </c>
      <c r="I16" t="s">
        <v>32</v>
      </c>
      <c r="J16">
        <f>J15/6</f>
        <v>0.16666666666666666</v>
      </c>
      <c r="K16">
        <f t="shared" ref="K16:O16" si="6">K15/6</f>
        <v>0.33333333333333331</v>
      </c>
      <c r="L16">
        <f t="shared" si="6"/>
        <v>0.5</v>
      </c>
      <c r="M16">
        <f t="shared" si="6"/>
        <v>0.66666666666666663</v>
      </c>
      <c r="N16">
        <f t="shared" si="6"/>
        <v>0.83333333333333337</v>
      </c>
      <c r="O16">
        <f t="shared" si="6"/>
        <v>1</v>
      </c>
    </row>
    <row r="17" spans="4:19" x14ac:dyDescent="0.2">
      <c r="D17">
        <v>1</v>
      </c>
      <c r="G17" s="1">
        <v>0.15</v>
      </c>
      <c r="H17">
        <f>0.2*I17</f>
        <v>20</v>
      </c>
      <c r="I17" s="10">
        <v>100</v>
      </c>
      <c r="J17" s="10">
        <v>101</v>
      </c>
      <c r="K17" s="10">
        <v>103</v>
      </c>
      <c r="L17" s="10">
        <v>106</v>
      </c>
      <c r="M17" s="10">
        <v>105</v>
      </c>
      <c r="N17" s="10">
        <v>109</v>
      </c>
      <c r="O17" s="10">
        <v>108</v>
      </c>
      <c r="Q17" s="7" t="s">
        <v>16</v>
      </c>
      <c r="R17" s="7"/>
      <c r="S17" s="7" t="str">
        <f>Q17&amp;": [" &amp; J17 &amp; ", " &amp; K17 &amp;", " &amp; L17 &amp;", " &amp; M17 &amp; ", "&amp; N17 &amp; ", " &amp; O17 &amp; "],"</f>
        <v>d1: [101, 103, 106, 105, 109, 108],</v>
      </c>
    </row>
    <row r="18" spans="4:19" x14ac:dyDescent="0.2">
      <c r="D18">
        <v>2</v>
      </c>
      <c r="E18" t="s">
        <v>29</v>
      </c>
      <c r="G18" s="1">
        <v>0.3</v>
      </c>
      <c r="H18">
        <f t="shared" ref="H18:H26" si="7">0.2*I18</f>
        <v>20</v>
      </c>
      <c r="I18" s="11">
        <v>100</v>
      </c>
      <c r="J18" s="11">
        <v>107</v>
      </c>
      <c r="K18" s="11">
        <v>103</v>
      </c>
      <c r="L18" s="11">
        <v>112</v>
      </c>
      <c r="M18" s="11">
        <v>111</v>
      </c>
      <c r="N18" s="11">
        <v>107</v>
      </c>
      <c r="O18" s="11">
        <v>117</v>
      </c>
      <c r="Q18" s="7" t="s">
        <v>19</v>
      </c>
      <c r="R18" s="7"/>
      <c r="S18" s="7" t="str">
        <f t="shared" ref="S18:S26" si="8">Q18&amp;": [" &amp; J18 &amp; ", " &amp; K18 &amp;", " &amp; L18 &amp;", " &amp; M18 &amp; ", "&amp; N18 &amp; ", " &amp; O18 &amp; "],"</f>
        <v>d2: [107, 103, 112, 111, 107, 117],</v>
      </c>
    </row>
    <row r="19" spans="4:19" x14ac:dyDescent="0.2">
      <c r="D19">
        <v>3</v>
      </c>
      <c r="F19" t="s">
        <v>29</v>
      </c>
      <c r="G19" s="1">
        <v>0.6</v>
      </c>
      <c r="H19">
        <f t="shared" si="7"/>
        <v>20</v>
      </c>
      <c r="I19" s="10">
        <v>100</v>
      </c>
      <c r="J19" s="10">
        <v>103</v>
      </c>
      <c r="K19" s="10">
        <v>101</v>
      </c>
      <c r="L19" s="10">
        <v>106</v>
      </c>
      <c r="M19" s="10">
        <v>109</v>
      </c>
      <c r="N19" s="10">
        <v>109</v>
      </c>
      <c r="O19" s="10">
        <v>110</v>
      </c>
      <c r="Q19" s="7" t="s">
        <v>20</v>
      </c>
      <c r="R19" s="7"/>
      <c r="S19" s="7" t="str">
        <f t="shared" si="8"/>
        <v>d3: [103, 101, 106, 109, 109, 110],</v>
      </c>
    </row>
    <row r="20" spans="4:19" x14ac:dyDescent="0.2">
      <c r="D20">
        <v>4</v>
      </c>
      <c r="E20" t="s">
        <v>30</v>
      </c>
      <c r="G20" s="1">
        <v>0.6</v>
      </c>
      <c r="H20">
        <f t="shared" si="7"/>
        <v>20</v>
      </c>
      <c r="I20" s="11">
        <v>100</v>
      </c>
      <c r="J20" s="11">
        <v>103</v>
      </c>
      <c r="K20" s="11">
        <v>103</v>
      </c>
      <c r="L20" s="11">
        <v>117</v>
      </c>
      <c r="M20" s="11">
        <v>126</v>
      </c>
      <c r="N20" s="11">
        <v>134</v>
      </c>
      <c r="O20" s="11">
        <v>140</v>
      </c>
      <c r="Q20" s="7" t="s">
        <v>21</v>
      </c>
      <c r="R20" s="7"/>
      <c r="S20" s="7" t="str">
        <f t="shared" si="8"/>
        <v>d4: [103, 103, 117, 126, 134, 140],</v>
      </c>
    </row>
    <row r="21" spans="4:19" x14ac:dyDescent="0.2">
      <c r="D21">
        <v>5</v>
      </c>
      <c r="F21" t="s">
        <v>30</v>
      </c>
      <c r="G21" s="1">
        <v>0.3</v>
      </c>
      <c r="H21">
        <f t="shared" si="7"/>
        <v>20</v>
      </c>
      <c r="I21" s="10">
        <v>100</v>
      </c>
      <c r="J21" s="10">
        <v>102</v>
      </c>
      <c r="K21" s="10">
        <v>104</v>
      </c>
      <c r="L21" s="10">
        <v>103</v>
      </c>
      <c r="M21" s="10">
        <v>105</v>
      </c>
      <c r="N21" s="10">
        <v>108</v>
      </c>
      <c r="O21" s="10">
        <v>108</v>
      </c>
      <c r="Q21" s="7" t="s">
        <v>22</v>
      </c>
      <c r="R21" s="7"/>
      <c r="S21" s="7" t="str">
        <f t="shared" si="8"/>
        <v>d5: [102, 104, 103, 105, 108, 108],</v>
      </c>
    </row>
    <row r="22" spans="4:19" x14ac:dyDescent="0.2">
      <c r="D22">
        <v>6</v>
      </c>
      <c r="G22" s="1">
        <v>0.15</v>
      </c>
      <c r="H22">
        <f>0.2*I22</f>
        <v>20</v>
      </c>
      <c r="I22" s="11">
        <v>100</v>
      </c>
      <c r="J22" s="11">
        <v>107</v>
      </c>
      <c r="K22" s="11">
        <v>112</v>
      </c>
      <c r="L22" s="11">
        <v>114</v>
      </c>
      <c r="M22" s="11">
        <v>120</v>
      </c>
      <c r="N22" s="11">
        <v>125</v>
      </c>
      <c r="O22" s="11">
        <v>130</v>
      </c>
      <c r="Q22" s="7" t="s">
        <v>23</v>
      </c>
      <c r="R22" s="7"/>
      <c r="S22" s="7" t="str">
        <f t="shared" si="8"/>
        <v>d6: [107, 112, 114, 120, 125, 130],</v>
      </c>
    </row>
    <row r="23" spans="4:19" x14ac:dyDescent="0.2">
      <c r="D23">
        <v>7</v>
      </c>
      <c r="E23" t="s">
        <v>29</v>
      </c>
      <c r="G23" s="1">
        <v>0.3</v>
      </c>
      <c r="H23">
        <f t="shared" si="7"/>
        <v>20</v>
      </c>
      <c r="I23" s="10">
        <v>100</v>
      </c>
      <c r="J23" s="10">
        <v>103</v>
      </c>
      <c r="K23" s="10">
        <v>102</v>
      </c>
      <c r="L23" s="10">
        <v>103</v>
      </c>
      <c r="M23" s="10">
        <v>105</v>
      </c>
      <c r="N23" s="10">
        <v>110</v>
      </c>
      <c r="O23" s="10">
        <v>111</v>
      </c>
      <c r="Q23" s="7" t="s">
        <v>24</v>
      </c>
      <c r="R23" s="7"/>
      <c r="S23" s="7" t="str">
        <f t="shared" si="8"/>
        <v>d7: [103, 102, 103, 105, 110, 111],</v>
      </c>
    </row>
    <row r="24" spans="4:19" x14ac:dyDescent="0.2">
      <c r="D24">
        <v>8</v>
      </c>
      <c r="F24" t="s">
        <v>29</v>
      </c>
      <c r="G24" s="1">
        <v>0.6</v>
      </c>
      <c r="H24">
        <f t="shared" si="7"/>
        <v>20</v>
      </c>
      <c r="I24" s="11">
        <v>100</v>
      </c>
      <c r="J24" s="11">
        <v>110</v>
      </c>
      <c r="K24" s="11">
        <v>120</v>
      </c>
      <c r="L24" s="11">
        <v>116</v>
      </c>
      <c r="M24" s="11">
        <v>125</v>
      </c>
      <c r="N24" s="11">
        <v>138</v>
      </c>
      <c r="O24" s="11">
        <v>152</v>
      </c>
      <c r="Q24" s="7" t="s">
        <v>25</v>
      </c>
      <c r="R24" s="7"/>
      <c r="S24" s="7" t="str">
        <f t="shared" si="8"/>
        <v>d8: [110, 120, 116, 125, 138, 152],</v>
      </c>
    </row>
    <row r="25" spans="4:19" x14ac:dyDescent="0.2">
      <c r="D25">
        <v>9</v>
      </c>
      <c r="E25" t="s">
        <v>30</v>
      </c>
      <c r="G25" s="1">
        <v>0.6</v>
      </c>
      <c r="H25">
        <f t="shared" si="7"/>
        <v>20</v>
      </c>
      <c r="I25" s="10">
        <v>100</v>
      </c>
      <c r="J25" s="10">
        <v>100</v>
      </c>
      <c r="K25" s="10">
        <v>102</v>
      </c>
      <c r="L25" s="10">
        <v>105</v>
      </c>
      <c r="M25" s="10">
        <v>105</v>
      </c>
      <c r="N25" s="10">
        <v>107</v>
      </c>
      <c r="O25" s="10">
        <v>111</v>
      </c>
      <c r="Q25" s="7" t="s">
        <v>26</v>
      </c>
      <c r="R25" s="7"/>
      <c r="S25" s="7" t="str">
        <f t="shared" si="8"/>
        <v>d9: [100, 102, 105, 105, 107, 111],</v>
      </c>
    </row>
    <row r="26" spans="4:19" x14ac:dyDescent="0.2">
      <c r="D26">
        <v>10</v>
      </c>
      <c r="F26" t="s">
        <v>30</v>
      </c>
      <c r="G26" s="1">
        <v>0.3</v>
      </c>
      <c r="H26">
        <f t="shared" si="7"/>
        <v>20</v>
      </c>
      <c r="I26" s="11">
        <v>100</v>
      </c>
      <c r="J26" s="11">
        <v>99</v>
      </c>
      <c r="K26" s="11">
        <v>122</v>
      </c>
      <c r="L26" s="11">
        <v>128</v>
      </c>
      <c r="M26" s="11">
        <v>129</v>
      </c>
      <c r="N26" s="11">
        <v>151</v>
      </c>
      <c r="O26" s="11">
        <v>149</v>
      </c>
      <c r="Q26" s="7" t="s">
        <v>34</v>
      </c>
      <c r="R26" s="7"/>
      <c r="S26" s="7" t="str">
        <f t="shared" si="8"/>
        <v>d10: [99, 122, 128, 129, 151, 149],</v>
      </c>
    </row>
    <row r="29" spans="4:19" x14ac:dyDescent="0.2">
      <c r="J29" s="9">
        <f>(J17-I17)/I17</f>
        <v>0.01</v>
      </c>
      <c r="K29" s="9">
        <f>(K17-J17)/J17</f>
        <v>1.9801980198019802E-2</v>
      </c>
      <c r="L29" s="9">
        <f t="shared" ref="K29:O33" si="9">(L17-K17)/K17</f>
        <v>2.9126213592233011E-2</v>
      </c>
      <c r="M29" s="9">
        <f t="shared" si="9"/>
        <v>-9.433962264150943E-3</v>
      </c>
      <c r="N29" s="9">
        <f t="shared" si="9"/>
        <v>3.8095238095238099E-2</v>
      </c>
      <c r="O29" s="9">
        <f t="shared" si="9"/>
        <v>-9.1743119266055051E-3</v>
      </c>
      <c r="P29" s="9">
        <f>AVERAGE(J29:O29)</f>
        <v>1.3069192949122411E-2</v>
      </c>
      <c r="Q29" s="9">
        <f>SUM(J29:P29)</f>
        <v>9.1484350643856877E-2</v>
      </c>
      <c r="R29" s="1">
        <f>E2</f>
        <v>0.1</v>
      </c>
    </row>
    <row r="30" spans="4:19" x14ac:dyDescent="0.2">
      <c r="J30" s="9">
        <f>(J18-I18)/I18</f>
        <v>7.0000000000000007E-2</v>
      </c>
      <c r="K30" s="9">
        <f t="shared" si="9"/>
        <v>-3.7383177570093455E-2</v>
      </c>
      <c r="L30" s="9">
        <f t="shared" si="9"/>
        <v>8.7378640776699032E-2</v>
      </c>
      <c r="M30" s="9">
        <f t="shared" si="9"/>
        <v>-8.9285714285714281E-3</v>
      </c>
      <c r="N30" s="9">
        <f t="shared" si="9"/>
        <v>-3.6036036036036036E-2</v>
      </c>
      <c r="O30" s="9">
        <f t="shared" si="9"/>
        <v>9.3457943925233641E-2</v>
      </c>
      <c r="P30" s="9">
        <f t="shared" ref="P30:P38" si="10">AVERAGE(J30:O30)</f>
        <v>2.8081466611205298E-2</v>
      </c>
      <c r="Q30" s="9">
        <f t="shared" ref="Q30:Q38" si="11">SUM(J30:P30)</f>
        <v>0.1965702662784371</v>
      </c>
      <c r="R30" s="1">
        <f t="shared" ref="R30:R38" si="12">E3</f>
        <v>0.1</v>
      </c>
    </row>
    <row r="31" spans="4:19" x14ac:dyDescent="0.2">
      <c r="J31" s="9">
        <f>(J19-I19)/I19</f>
        <v>0.03</v>
      </c>
      <c r="K31" s="9">
        <f t="shared" si="9"/>
        <v>-1.9417475728155338E-2</v>
      </c>
      <c r="L31" s="9">
        <f t="shared" si="9"/>
        <v>4.9504950495049507E-2</v>
      </c>
      <c r="M31" s="9">
        <f t="shared" si="9"/>
        <v>2.8301886792452831E-2</v>
      </c>
      <c r="N31" s="9">
        <f t="shared" si="9"/>
        <v>0</v>
      </c>
      <c r="O31" s="9">
        <f t="shared" si="9"/>
        <v>9.1743119266055051E-3</v>
      </c>
      <c r="P31" s="9">
        <f t="shared" si="10"/>
        <v>1.6260612247658752E-2</v>
      </c>
      <c r="Q31" s="9">
        <f t="shared" si="11"/>
        <v>0.11382428573361125</v>
      </c>
      <c r="R31" s="1">
        <f t="shared" si="12"/>
        <v>0.1</v>
      </c>
    </row>
    <row r="32" spans="4:19" x14ac:dyDescent="0.2">
      <c r="J32" s="9">
        <f>(J20-I20)/I20</f>
        <v>0.03</v>
      </c>
      <c r="K32" s="9">
        <f t="shared" si="9"/>
        <v>0</v>
      </c>
      <c r="L32" s="9">
        <f t="shared" si="9"/>
        <v>0.13592233009708737</v>
      </c>
      <c r="M32" s="9">
        <f t="shared" si="9"/>
        <v>7.6923076923076927E-2</v>
      </c>
      <c r="N32" s="9">
        <f t="shared" si="9"/>
        <v>6.3492063492063489E-2</v>
      </c>
      <c r="O32" s="9">
        <f t="shared" si="9"/>
        <v>4.4776119402985072E-2</v>
      </c>
      <c r="P32" s="9">
        <f t="shared" si="10"/>
        <v>5.8518931652535487E-2</v>
      </c>
      <c r="Q32" s="9">
        <f t="shared" si="11"/>
        <v>0.40963252156774838</v>
      </c>
      <c r="R32" s="1">
        <f t="shared" si="12"/>
        <v>0.3</v>
      </c>
    </row>
    <row r="33" spans="10:18" x14ac:dyDescent="0.2">
      <c r="J33" s="9">
        <f>(J21-I21)/I21</f>
        <v>0.02</v>
      </c>
      <c r="K33" s="9">
        <f t="shared" si="9"/>
        <v>1.9607843137254902E-2</v>
      </c>
      <c r="L33" s="9">
        <f t="shared" si="9"/>
        <v>-9.6153846153846159E-3</v>
      </c>
      <c r="M33" s="9">
        <f t="shared" si="9"/>
        <v>1.9417475728155338E-2</v>
      </c>
      <c r="N33" s="9">
        <f t="shared" si="9"/>
        <v>2.8571428571428571E-2</v>
      </c>
      <c r="O33" s="9">
        <f t="shared" si="9"/>
        <v>0</v>
      </c>
      <c r="P33" s="9">
        <f t="shared" si="10"/>
        <v>1.29968938035757E-2</v>
      </c>
      <c r="Q33" s="9">
        <f t="shared" si="11"/>
        <v>9.0978256625029896E-2</v>
      </c>
      <c r="R33" s="1">
        <f t="shared" si="12"/>
        <v>0.1</v>
      </c>
    </row>
    <row r="34" spans="10:18" x14ac:dyDescent="0.2">
      <c r="J34" s="9">
        <f t="shared" ref="J34:O38" si="13">(J22-I22)/I22</f>
        <v>7.0000000000000007E-2</v>
      </c>
      <c r="K34" s="9">
        <f t="shared" si="13"/>
        <v>4.6728971962616821E-2</v>
      </c>
      <c r="L34" s="9">
        <f t="shared" si="13"/>
        <v>1.7857142857142856E-2</v>
      </c>
      <c r="M34" s="9">
        <f t="shared" si="13"/>
        <v>5.2631578947368418E-2</v>
      </c>
      <c r="N34" s="9">
        <f t="shared" si="13"/>
        <v>4.1666666666666664E-2</v>
      </c>
      <c r="O34" s="9">
        <f t="shared" si="13"/>
        <v>0.04</v>
      </c>
      <c r="P34" s="9">
        <f t="shared" si="10"/>
        <v>4.4814060072299128E-2</v>
      </c>
      <c r="Q34" s="9">
        <f t="shared" si="11"/>
        <v>0.31369842050609387</v>
      </c>
      <c r="R34" s="1">
        <f t="shared" si="12"/>
        <v>0.3</v>
      </c>
    </row>
    <row r="35" spans="10:18" x14ac:dyDescent="0.2">
      <c r="J35" s="9">
        <f t="shared" si="13"/>
        <v>0.03</v>
      </c>
      <c r="K35" s="9">
        <f t="shared" si="13"/>
        <v>-9.7087378640776691E-3</v>
      </c>
      <c r="L35" s="9">
        <f t="shared" si="13"/>
        <v>9.8039215686274508E-3</v>
      </c>
      <c r="M35" s="9">
        <f t="shared" si="13"/>
        <v>1.9417475728155338E-2</v>
      </c>
      <c r="N35" s="9">
        <f t="shared" si="13"/>
        <v>4.7619047619047616E-2</v>
      </c>
      <c r="O35" s="9">
        <f t="shared" si="13"/>
        <v>9.0909090909090905E-3</v>
      </c>
      <c r="P35" s="9">
        <f t="shared" si="10"/>
        <v>1.7703769357110304E-2</v>
      </c>
      <c r="Q35" s="9">
        <f t="shared" si="11"/>
        <v>0.12392638549977214</v>
      </c>
      <c r="R35" s="1">
        <f t="shared" si="12"/>
        <v>0.1</v>
      </c>
    </row>
    <row r="36" spans="10:18" x14ac:dyDescent="0.2">
      <c r="J36" s="9">
        <f t="shared" si="13"/>
        <v>0.1</v>
      </c>
      <c r="K36" s="9">
        <f t="shared" si="13"/>
        <v>9.0909090909090912E-2</v>
      </c>
      <c r="L36" s="9">
        <f t="shared" si="13"/>
        <v>-3.3333333333333333E-2</v>
      </c>
      <c r="M36" s="9">
        <f t="shared" si="13"/>
        <v>7.7586206896551727E-2</v>
      </c>
      <c r="N36" s="9">
        <f t="shared" si="13"/>
        <v>0.104</v>
      </c>
      <c r="O36" s="9">
        <f t="shared" si="13"/>
        <v>0.10144927536231885</v>
      </c>
      <c r="P36" s="9">
        <f t="shared" si="10"/>
        <v>7.3435206639104689E-2</v>
      </c>
      <c r="Q36" s="9">
        <f t="shared" si="11"/>
        <v>0.51404644647373288</v>
      </c>
      <c r="R36" s="1">
        <f t="shared" si="12"/>
        <v>0.5</v>
      </c>
    </row>
    <row r="37" spans="10:18" x14ac:dyDescent="0.2">
      <c r="J37" s="9">
        <f t="shared" si="13"/>
        <v>0</v>
      </c>
      <c r="K37" s="9">
        <f t="shared" si="13"/>
        <v>0.02</v>
      </c>
      <c r="L37" s="9">
        <f t="shared" si="13"/>
        <v>2.9411764705882353E-2</v>
      </c>
      <c r="M37" s="9">
        <f t="shared" si="13"/>
        <v>0</v>
      </c>
      <c r="N37" s="9">
        <f t="shared" si="13"/>
        <v>1.9047619047619049E-2</v>
      </c>
      <c r="O37" s="9">
        <f t="shared" si="13"/>
        <v>3.7383177570093455E-2</v>
      </c>
      <c r="P37" s="9">
        <f t="shared" si="10"/>
        <v>1.7640426887265807E-2</v>
      </c>
      <c r="Q37" s="9">
        <f t="shared" si="11"/>
        <v>0.12348298821086065</v>
      </c>
      <c r="R37" s="1">
        <f t="shared" si="12"/>
        <v>0.1</v>
      </c>
    </row>
    <row r="38" spans="10:18" x14ac:dyDescent="0.2">
      <c r="J38" s="9">
        <f t="shared" si="13"/>
        <v>-0.01</v>
      </c>
      <c r="K38" s="9">
        <f t="shared" si="13"/>
        <v>0.23232323232323232</v>
      </c>
      <c r="L38" s="9">
        <f t="shared" si="13"/>
        <v>4.9180327868852458E-2</v>
      </c>
      <c r="M38" s="9">
        <f t="shared" si="13"/>
        <v>7.8125E-3</v>
      </c>
      <c r="N38" s="9">
        <f t="shared" si="13"/>
        <v>0.17054263565891473</v>
      </c>
      <c r="O38" s="9">
        <f t="shared" si="13"/>
        <v>-1.3245033112582781E-2</v>
      </c>
      <c r="P38" s="9">
        <f t="shared" si="10"/>
        <v>7.2768943789736112E-2</v>
      </c>
      <c r="Q38" s="9">
        <f t="shared" si="11"/>
        <v>0.50938260652815281</v>
      </c>
      <c r="R38" s="1">
        <f t="shared" si="12"/>
        <v>0.5</v>
      </c>
    </row>
    <row r="39" spans="10:18" x14ac:dyDescent="0.2">
      <c r="J39" s="9"/>
      <c r="K39" s="9"/>
      <c r="L39" s="9"/>
      <c r="M39" s="9"/>
      <c r="N39" s="9"/>
      <c r="O39" s="9"/>
      <c r="P39" s="9"/>
      <c r="Q39" s="9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0469-2827-1445-A075-EE4BCF725A47}">
  <dimension ref="C19:F112"/>
  <sheetViews>
    <sheetView workbookViewId="0">
      <selection activeCell="C71" sqref="C71"/>
    </sheetView>
  </sheetViews>
  <sheetFormatPr baseColWidth="10" defaultRowHeight="16" x14ac:dyDescent="0.2"/>
  <cols>
    <col min="8" max="8" width="13.1640625" customWidth="1"/>
    <col min="9" max="9" width="41.6640625" customWidth="1"/>
    <col min="10" max="10" width="50" customWidth="1"/>
    <col min="11" max="11" width="26.1640625" customWidth="1"/>
  </cols>
  <sheetData>
    <row r="19" spans="3:4" x14ac:dyDescent="0.2">
      <c r="C19" t="s">
        <v>35</v>
      </c>
      <c r="D19">
        <v>12.3</v>
      </c>
    </row>
    <row r="20" spans="3:4" x14ac:dyDescent="0.2">
      <c r="C20" t="s">
        <v>36</v>
      </c>
      <c r="D20">
        <v>36.6</v>
      </c>
    </row>
    <row r="21" spans="3:4" x14ac:dyDescent="0.2">
      <c r="C21" t="s">
        <v>37</v>
      </c>
      <c r="D21">
        <v>24.3</v>
      </c>
    </row>
    <row r="22" spans="3:4" x14ac:dyDescent="0.2">
      <c r="C22" t="s">
        <v>38</v>
      </c>
      <c r="D22">
        <v>26.8</v>
      </c>
    </row>
    <row r="28" spans="3:4" x14ac:dyDescent="0.2">
      <c r="C28" t="s">
        <v>39</v>
      </c>
      <c r="D28">
        <v>31</v>
      </c>
    </row>
    <row r="29" spans="3:4" x14ac:dyDescent="0.2">
      <c r="C29" t="s">
        <v>40</v>
      </c>
      <c r="D29">
        <v>21</v>
      </c>
    </row>
    <row r="30" spans="3:4" x14ac:dyDescent="0.2">
      <c r="C30" t="s">
        <v>41</v>
      </c>
      <c r="D30">
        <v>27</v>
      </c>
    </row>
    <row r="31" spans="3:4" x14ac:dyDescent="0.2">
      <c r="C31" t="s">
        <v>42</v>
      </c>
      <c r="D31">
        <v>21</v>
      </c>
    </row>
    <row r="54" spans="3:5" x14ac:dyDescent="0.2">
      <c r="C54" t="str">
        <f>D54</f>
        <v>Group A</v>
      </c>
      <c r="D54" t="s">
        <v>43</v>
      </c>
      <c r="E54">
        <v>16</v>
      </c>
    </row>
    <row r="55" spans="3:5" x14ac:dyDescent="0.2">
      <c r="C55" t="str">
        <f t="shared" ref="C55:C58" si="0">D55</f>
        <v>Group B</v>
      </c>
      <c r="D55" t="s">
        <v>44</v>
      </c>
      <c r="E55">
        <v>20</v>
      </c>
    </row>
    <row r="56" spans="3:5" x14ac:dyDescent="0.2">
      <c r="C56" t="str">
        <f t="shared" si="0"/>
        <v>Group C</v>
      </c>
      <c r="D56" t="s">
        <v>45</v>
      </c>
      <c r="E56">
        <v>25</v>
      </c>
    </row>
    <row r="57" spans="3:5" x14ac:dyDescent="0.2">
      <c r="C57" t="str">
        <f t="shared" si="0"/>
        <v>Group D</v>
      </c>
      <c r="D57" t="s">
        <v>46</v>
      </c>
      <c r="E57">
        <v>14</v>
      </c>
    </row>
    <row r="58" spans="3:5" x14ac:dyDescent="0.2">
      <c r="C58" t="str">
        <f t="shared" si="0"/>
        <v>Group E</v>
      </c>
      <c r="D58" t="s">
        <v>47</v>
      </c>
      <c r="E58">
        <v>25</v>
      </c>
    </row>
    <row r="79" spans="3:5" x14ac:dyDescent="0.2">
      <c r="C79" t="str">
        <f>D79</f>
        <v>Area 1</v>
      </c>
      <c r="D79" t="s">
        <v>48</v>
      </c>
      <c r="E79">
        <v>18</v>
      </c>
    </row>
    <row r="80" spans="3:5" x14ac:dyDescent="0.2">
      <c r="C80" t="str">
        <f t="shared" ref="C80:C81" si="1">D80</f>
        <v>Area 2</v>
      </c>
      <c r="D80" t="s">
        <v>49</v>
      </c>
      <c r="E80">
        <v>7</v>
      </c>
    </row>
    <row r="81" spans="3:5" x14ac:dyDescent="0.2">
      <c r="C81" t="str">
        <f t="shared" si="1"/>
        <v>Area 3</v>
      </c>
      <c r="D81" t="s">
        <v>50</v>
      </c>
      <c r="E81">
        <v>75</v>
      </c>
    </row>
    <row r="109" spans="5:6" x14ac:dyDescent="0.2">
      <c r="E109" t="s">
        <v>51</v>
      </c>
      <c r="F109">
        <v>38</v>
      </c>
    </row>
    <row r="110" spans="5:6" x14ac:dyDescent="0.2">
      <c r="E110" t="s">
        <v>52</v>
      </c>
      <c r="F110">
        <v>28</v>
      </c>
    </row>
    <row r="111" spans="5:6" x14ac:dyDescent="0.2">
      <c r="E111" t="s">
        <v>53</v>
      </c>
      <c r="F111">
        <v>10</v>
      </c>
    </row>
    <row r="112" spans="5:6" x14ac:dyDescent="0.2">
      <c r="E112" t="s">
        <v>54</v>
      </c>
      <c r="F112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9EB1-CA60-5C4B-BBB5-4B8DDF5C8DDC}">
  <dimension ref="A1:L20"/>
  <sheetViews>
    <sheetView workbookViewId="0">
      <selection activeCell="D5" sqref="D5"/>
    </sheetView>
  </sheetViews>
  <sheetFormatPr baseColWidth="10" defaultRowHeight="16" x14ac:dyDescent="0.2"/>
  <cols>
    <col min="10" max="10" width="13.1640625" customWidth="1"/>
    <col min="11" max="11" width="47.5" customWidth="1"/>
    <col min="12" max="12" width="50" customWidth="1"/>
    <col min="13" max="13" width="26.1640625" customWidth="1"/>
  </cols>
  <sheetData>
    <row r="1" spans="1:12" x14ac:dyDescent="0.2">
      <c r="A1" t="s">
        <v>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15</v>
      </c>
      <c r="J1" t="s">
        <v>11</v>
      </c>
      <c r="K1" t="s">
        <v>12</v>
      </c>
      <c r="L1" t="s">
        <v>10</v>
      </c>
    </row>
    <row r="2" spans="1:12" x14ac:dyDescent="0.2">
      <c r="A2" s="2">
        <v>100</v>
      </c>
      <c r="B2" s="3">
        <v>9422</v>
      </c>
      <c r="C2" s="3">
        <v>417</v>
      </c>
      <c r="D2" s="3">
        <v>217</v>
      </c>
      <c r="E2" s="3">
        <v>-1218</v>
      </c>
      <c r="F2" s="3">
        <v>-710</v>
      </c>
      <c r="G2" s="3">
        <v>-856</v>
      </c>
      <c r="H2" s="3">
        <v>-13</v>
      </c>
      <c r="I2" s="3">
        <f>SUM(Table15[[#This Row],[Y1]:[Y7]])</f>
        <v>7259</v>
      </c>
      <c r="J2" t="s">
        <v>16</v>
      </c>
      <c r="K2" t="str">
        <f t="shared" ref="K2:K10" si="0">J2&amp;": [" &amp; B2 &amp; ", " &amp; C2 &amp;", " &amp; D2 &amp;", " &amp; E2 &amp; ", "&amp; F2 &amp; ", " &amp; G2 &amp; ", "&amp; H2 &amp;", "&amp;I2 &amp;"],"</f>
        <v>d1: [9422, 417, 217, -1218, -710, -856, -13, 7259],</v>
      </c>
      <c r="L2" s="3" t="s">
        <v>17</v>
      </c>
    </row>
    <row r="3" spans="1:12" x14ac:dyDescent="0.2">
      <c r="A3" s="2">
        <v>300</v>
      </c>
      <c r="B3" s="3">
        <v>741</v>
      </c>
      <c r="C3" s="3">
        <v>558</v>
      </c>
      <c r="D3" s="3">
        <v>168</v>
      </c>
      <c r="E3" s="3">
        <v>102</v>
      </c>
      <c r="F3" s="3">
        <v>-21</v>
      </c>
      <c r="G3" s="3">
        <v>-450</v>
      </c>
      <c r="H3" s="3">
        <v>48</v>
      </c>
      <c r="I3" s="3">
        <f>SUM(Table15[[#This Row],[Y1]:[Y7]])</f>
        <v>1146</v>
      </c>
      <c r="J3" t="s">
        <v>19</v>
      </c>
      <c r="K3" t="str">
        <f t="shared" si="0"/>
        <v>d2: [741, 558, 168, 102, -21, -450, 48, 1146],</v>
      </c>
      <c r="L3" s="3" t="s">
        <v>18</v>
      </c>
    </row>
    <row r="4" spans="1:12" x14ac:dyDescent="0.2">
      <c r="A4" s="2">
        <v>500</v>
      </c>
      <c r="B4" s="3">
        <f ca="1">Table15[[#This Row],[Base]]*(1+RANDBETWEEN(1,3)/10)</f>
        <v>550</v>
      </c>
      <c r="C4" s="3">
        <f t="shared" ref="C4:H10" ca="1" si="1">$B4*(RANDBETWEEN(8,14)/100)</f>
        <v>60.5</v>
      </c>
      <c r="D4" s="3">
        <f t="shared" ca="1" si="1"/>
        <v>60.5</v>
      </c>
      <c r="E4" s="3">
        <f t="shared" ca="1" si="1"/>
        <v>49.5</v>
      </c>
      <c r="F4" s="3">
        <f t="shared" ca="1" si="1"/>
        <v>44</v>
      </c>
      <c r="G4" s="3">
        <f t="shared" ca="1" si="1"/>
        <v>77.000000000000014</v>
      </c>
      <c r="H4" s="3">
        <f t="shared" ca="1" si="1"/>
        <v>66</v>
      </c>
      <c r="I4" s="3">
        <f ca="1">SUM(Table15[[#This Row],[Y1]:[Y7]])</f>
        <v>907.5</v>
      </c>
      <c r="J4" t="s">
        <v>20</v>
      </c>
      <c r="K4" t="str">
        <f t="shared" ca="1" si="0"/>
        <v>d3: [550, 60.5, 60.5, 49.5, 44, 77, 66, 907.5],</v>
      </c>
      <c r="L4" s="3"/>
    </row>
    <row r="5" spans="1:12" x14ac:dyDescent="0.2">
      <c r="A5" s="2">
        <v>800</v>
      </c>
      <c r="B5" s="3">
        <f ca="1">Table15[[#This Row],[Base]]*(1+RANDBETWEEN(1,3)/10)</f>
        <v>1040</v>
      </c>
      <c r="C5" s="3">
        <f t="shared" ca="1" si="1"/>
        <v>93.6</v>
      </c>
      <c r="D5" s="3">
        <f t="shared" ca="1" si="1"/>
        <v>104</v>
      </c>
      <c r="E5" s="3">
        <f t="shared" ca="1" si="1"/>
        <v>114.4</v>
      </c>
      <c r="F5" s="3">
        <f t="shared" ca="1" si="1"/>
        <v>114.4</v>
      </c>
      <c r="G5" s="3">
        <f t="shared" ca="1" si="1"/>
        <v>93.6</v>
      </c>
      <c r="H5" s="3">
        <f t="shared" ca="1" si="1"/>
        <v>124.8</v>
      </c>
      <c r="I5" s="3">
        <f ca="1">SUM(Table15[[#This Row],[Y1]:[Y7]])</f>
        <v>1684.8</v>
      </c>
      <c r="J5" t="s">
        <v>21</v>
      </c>
      <c r="K5" t="str">
        <f t="shared" ca="1" si="0"/>
        <v>d4: [1040, 93.6, 104, 114.4, 114.4, 93.6, 124.8, 1684.8],</v>
      </c>
      <c r="L5" s="3"/>
    </row>
    <row r="6" spans="1:12" x14ac:dyDescent="0.2">
      <c r="A6" s="2">
        <v>900</v>
      </c>
      <c r="B6" s="3">
        <f ca="1">Table15[[#This Row],[Base]]*(1+RANDBETWEEN(1,3)/10)</f>
        <v>1080</v>
      </c>
      <c r="C6" s="3">
        <f t="shared" ca="1" si="1"/>
        <v>129.6</v>
      </c>
      <c r="D6" s="3">
        <f t="shared" ca="1" si="1"/>
        <v>151.20000000000002</v>
      </c>
      <c r="E6" s="3">
        <f t="shared" ca="1" si="1"/>
        <v>151.20000000000002</v>
      </c>
      <c r="F6" s="3">
        <f t="shared" ca="1" si="1"/>
        <v>151.20000000000002</v>
      </c>
      <c r="G6" s="3">
        <f t="shared" ca="1" si="1"/>
        <v>108</v>
      </c>
      <c r="H6" s="3">
        <f t="shared" ca="1" si="1"/>
        <v>118.8</v>
      </c>
      <c r="I6" s="3">
        <f ca="1">SUM(Table15[[#This Row],[Y1]:[Y7]])</f>
        <v>1890</v>
      </c>
      <c r="J6" t="s">
        <v>22</v>
      </c>
      <c r="K6" t="str">
        <f t="shared" ca="1" si="0"/>
        <v>d5: [1080, 129.6, 151.2, 151.2, 151.2, 108, 118.8, 1890],</v>
      </c>
      <c r="L6" s="3"/>
    </row>
    <row r="7" spans="1:12" x14ac:dyDescent="0.2">
      <c r="A7" s="2">
        <v>8927</v>
      </c>
      <c r="B7" s="3">
        <f ca="1">Table15[[#This Row],[Base]]*(1+RANDBETWEEN(1,3)/10)</f>
        <v>10712.4</v>
      </c>
      <c r="C7" s="3">
        <f t="shared" ca="1" si="1"/>
        <v>856.99199999999996</v>
      </c>
      <c r="D7" s="3">
        <f t="shared" ca="1" si="1"/>
        <v>856.99199999999996</v>
      </c>
      <c r="E7" s="3">
        <f t="shared" ca="1" si="1"/>
        <v>856.99199999999996</v>
      </c>
      <c r="F7" s="3">
        <f t="shared" ca="1" si="1"/>
        <v>1392.6120000000001</v>
      </c>
      <c r="G7" s="3">
        <f t="shared" ca="1" si="1"/>
        <v>964.11599999999999</v>
      </c>
      <c r="H7" s="3">
        <f t="shared" ca="1" si="1"/>
        <v>1392.6120000000001</v>
      </c>
      <c r="I7" s="3">
        <f ca="1">SUM(Table15[[#This Row],[Y1]:[Y7]])</f>
        <v>17032.716</v>
      </c>
      <c r="J7" t="s">
        <v>23</v>
      </c>
      <c r="K7" t="str">
        <f t="shared" ca="1" si="0"/>
        <v>d6: [10712.4, 856.992, 856.992, 856.992, 1392.612, 964.116, 1392.612, 17032.716],</v>
      </c>
      <c r="L7" s="3"/>
    </row>
    <row r="8" spans="1:12" x14ac:dyDescent="0.2">
      <c r="A8" s="2">
        <v>1765</v>
      </c>
      <c r="B8" s="3">
        <f ca="1">Table15[[#This Row],[Base]]*(1+RANDBETWEEN(1,3)/10)</f>
        <v>2118</v>
      </c>
      <c r="C8" s="3">
        <f t="shared" ca="1" si="1"/>
        <v>275.34000000000003</v>
      </c>
      <c r="D8" s="3">
        <f t="shared" ca="1" si="1"/>
        <v>275.34000000000003</v>
      </c>
      <c r="E8" s="3">
        <f t="shared" ca="1" si="1"/>
        <v>254.16</v>
      </c>
      <c r="F8" s="3">
        <f t="shared" ca="1" si="1"/>
        <v>275.34000000000003</v>
      </c>
      <c r="G8" s="3">
        <f t="shared" ca="1" si="1"/>
        <v>211.8</v>
      </c>
      <c r="H8" s="3">
        <f t="shared" ca="1" si="1"/>
        <v>275.34000000000003</v>
      </c>
      <c r="I8" s="3">
        <f ca="1">SUM(Table15[[#This Row],[Y1]:[Y7]])</f>
        <v>3685.3200000000006</v>
      </c>
      <c r="J8" t="s">
        <v>24</v>
      </c>
      <c r="K8" t="str">
        <f t="shared" ca="1" si="0"/>
        <v>d7: [2118, 275.34, 275.34, 254.16, 275.34, 211.8, 275.34, 3685.32],</v>
      </c>
      <c r="L8" s="3"/>
    </row>
    <row r="9" spans="1:12" x14ac:dyDescent="0.2">
      <c r="A9" s="2">
        <v>9791</v>
      </c>
      <c r="B9" s="3">
        <f ca="1">Table15[[#This Row],[Base]]*(1+RANDBETWEEN(1,3)/10)</f>
        <v>11749.199999999999</v>
      </c>
      <c r="C9" s="3">
        <f t="shared" ca="1" si="1"/>
        <v>1057.4279999999999</v>
      </c>
      <c r="D9" s="3">
        <f t="shared" ca="1" si="1"/>
        <v>1644.8879999999999</v>
      </c>
      <c r="E9" s="3">
        <f t="shared" ca="1" si="1"/>
        <v>1057.4279999999999</v>
      </c>
      <c r="F9" s="3">
        <f t="shared" ca="1" si="1"/>
        <v>1174.9199999999998</v>
      </c>
      <c r="G9" s="3">
        <f t="shared" ca="1" si="1"/>
        <v>939.93599999999992</v>
      </c>
      <c r="H9" s="3">
        <f t="shared" ca="1" si="1"/>
        <v>1292.4119999999998</v>
      </c>
      <c r="I9" s="3">
        <f ca="1">SUM(Table15[[#This Row],[Y1]:[Y7]])</f>
        <v>18916.212</v>
      </c>
      <c r="J9" t="s">
        <v>25</v>
      </c>
      <c r="K9" t="str">
        <f t="shared" ca="1" si="0"/>
        <v>d8: [11749.2, 1057.428, 1644.888, 1057.428, 1174.92, 939.936, 1292.412, 18916.212],</v>
      </c>
      <c r="L9" s="3"/>
    </row>
    <row r="10" spans="1:12" x14ac:dyDescent="0.2">
      <c r="A10" s="2">
        <v>8150</v>
      </c>
      <c r="B10" s="3">
        <f ca="1">Table15[[#This Row],[Base]]*(1+RANDBETWEEN(1,3)/10)</f>
        <v>8965</v>
      </c>
      <c r="C10" s="3">
        <f t="shared" ca="1" si="1"/>
        <v>1255.1000000000001</v>
      </c>
      <c r="D10" s="3">
        <f t="shared" ca="1" si="1"/>
        <v>717.2</v>
      </c>
      <c r="E10" s="3">
        <f t="shared" ca="1" si="1"/>
        <v>717.2</v>
      </c>
      <c r="F10" s="3">
        <f t="shared" ca="1" si="1"/>
        <v>1075.8</v>
      </c>
      <c r="G10" s="3">
        <f t="shared" ca="1" si="1"/>
        <v>806.85</v>
      </c>
      <c r="H10" s="3">
        <f t="shared" ca="1" si="1"/>
        <v>1075.8</v>
      </c>
      <c r="I10" s="3">
        <f ca="1">SUM(Table15[[#This Row],[Y1]:[Y7]])</f>
        <v>14612.95</v>
      </c>
      <c r="J10" t="s">
        <v>26</v>
      </c>
      <c r="K10" t="str">
        <f t="shared" ca="1" si="0"/>
        <v>d9: [8965, 1255.1, 717.2, 717.2, 1075.8, 806.85, 1075.8, 14612.95],</v>
      </c>
      <c r="L10" s="3"/>
    </row>
    <row r="14" spans="1:12" x14ac:dyDescent="0.2">
      <c r="D14">
        <v>1</v>
      </c>
    </row>
    <row r="15" spans="1:12" x14ac:dyDescent="0.2">
      <c r="D15">
        <v>13</v>
      </c>
    </row>
    <row r="16" spans="1:12" x14ac:dyDescent="0.2">
      <c r="D16">
        <v>12</v>
      </c>
    </row>
    <row r="17" spans="4:8" x14ac:dyDescent="0.2">
      <c r="D17">
        <v>4</v>
      </c>
    </row>
    <row r="18" spans="4:8" x14ac:dyDescent="0.2">
      <c r="D18">
        <v>11</v>
      </c>
      <c r="H18">
        <v>300</v>
      </c>
    </row>
    <row r="19" spans="4:8" x14ac:dyDescent="0.2">
      <c r="H19">
        <f>356-300</f>
        <v>56</v>
      </c>
    </row>
    <row r="20" spans="4:8" x14ac:dyDescent="0.2">
      <c r="H20">
        <f>H19/H18</f>
        <v>0.18666666666666668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92CF-B859-EC4F-9DC5-9364A2192A2B}">
  <dimension ref="A18:E99"/>
  <sheetViews>
    <sheetView topLeftCell="A34" workbookViewId="0">
      <selection activeCell="E64" sqref="E64"/>
    </sheetView>
  </sheetViews>
  <sheetFormatPr baseColWidth="10" defaultRowHeight="16" x14ac:dyDescent="0.2"/>
  <cols>
    <col min="8" max="8" width="13.1640625" customWidth="1"/>
    <col min="9" max="9" width="41.6640625" customWidth="1"/>
    <col min="10" max="10" width="50" customWidth="1"/>
    <col min="11" max="11" width="26.1640625" customWidth="1"/>
  </cols>
  <sheetData>
    <row r="18" spans="1:5" x14ac:dyDescent="0.2">
      <c r="D18" t="s">
        <v>55</v>
      </c>
      <c r="E18" t="s">
        <v>56</v>
      </c>
    </row>
    <row r="19" spans="1:5" x14ac:dyDescent="0.2">
      <c r="A19" t="s">
        <v>57</v>
      </c>
      <c r="C19">
        <v>2014</v>
      </c>
      <c r="D19">
        <v>10</v>
      </c>
      <c r="E19">
        <v>321</v>
      </c>
    </row>
    <row r="20" spans="1:5" x14ac:dyDescent="0.2">
      <c r="C20">
        <f>C19+1</f>
        <v>2015</v>
      </c>
      <c r="D20">
        <v>12</v>
      </c>
      <c r="E20">
        <v>159</v>
      </c>
    </row>
    <row r="21" spans="1:5" x14ac:dyDescent="0.2">
      <c r="C21">
        <f t="shared" ref="C21:C24" si="0">C20+1</f>
        <v>2016</v>
      </c>
      <c r="D21">
        <v>15</v>
      </c>
      <c r="E21">
        <v>250</v>
      </c>
    </row>
    <row r="22" spans="1:5" x14ac:dyDescent="0.2">
      <c r="C22">
        <f t="shared" si="0"/>
        <v>2017</v>
      </c>
      <c r="D22">
        <v>19</v>
      </c>
      <c r="E22">
        <v>192</v>
      </c>
    </row>
    <row r="23" spans="1:5" x14ac:dyDescent="0.2">
      <c r="C23">
        <f t="shared" si="0"/>
        <v>2018</v>
      </c>
      <c r="D23">
        <v>20</v>
      </c>
      <c r="E23">
        <v>170</v>
      </c>
    </row>
    <row r="24" spans="1:5" x14ac:dyDescent="0.2">
      <c r="C24">
        <f t="shared" si="0"/>
        <v>2019</v>
      </c>
      <c r="D24">
        <v>17</v>
      </c>
      <c r="E24">
        <v>123</v>
      </c>
    </row>
    <row r="36" spans="1:5" x14ac:dyDescent="0.2">
      <c r="C36">
        <v>2014</v>
      </c>
      <c r="D36">
        <v>62</v>
      </c>
      <c r="E36">
        <v>423</v>
      </c>
    </row>
    <row r="37" spans="1:5" x14ac:dyDescent="0.2">
      <c r="C37">
        <f>C36+1</f>
        <v>2015</v>
      </c>
      <c r="D37">
        <v>52</v>
      </c>
      <c r="E37">
        <v>382</v>
      </c>
    </row>
    <row r="38" spans="1:5" x14ac:dyDescent="0.2">
      <c r="C38">
        <f t="shared" ref="C38:C41" si="1">C37+1</f>
        <v>2016</v>
      </c>
      <c r="D38">
        <v>53</v>
      </c>
      <c r="E38">
        <v>848</v>
      </c>
    </row>
    <row r="39" spans="1:5" x14ac:dyDescent="0.2">
      <c r="C39">
        <f t="shared" si="1"/>
        <v>2017</v>
      </c>
      <c r="D39">
        <v>41</v>
      </c>
      <c r="E39">
        <v>1039</v>
      </c>
    </row>
    <row r="40" spans="1:5" x14ac:dyDescent="0.2">
      <c r="A40" t="s">
        <v>58</v>
      </c>
      <c r="C40">
        <f t="shared" si="1"/>
        <v>2018</v>
      </c>
      <c r="D40">
        <v>41</v>
      </c>
      <c r="E40">
        <v>1283</v>
      </c>
    </row>
    <row r="41" spans="1:5" x14ac:dyDescent="0.2">
      <c r="C41">
        <f t="shared" si="1"/>
        <v>2019</v>
      </c>
      <c r="D41">
        <v>38</v>
      </c>
      <c r="E41">
        <v>1209</v>
      </c>
    </row>
    <row r="45" spans="1:5" x14ac:dyDescent="0.2">
      <c r="C45">
        <v>2014</v>
      </c>
      <c r="D45">
        <v>47</v>
      </c>
      <c r="E45">
        <v>423</v>
      </c>
    </row>
    <row r="46" spans="1:5" x14ac:dyDescent="0.2">
      <c r="C46">
        <f>C45+1</f>
        <v>2015</v>
      </c>
      <c r="D46">
        <v>48</v>
      </c>
      <c r="E46">
        <v>382</v>
      </c>
    </row>
    <row r="47" spans="1:5" x14ac:dyDescent="0.2">
      <c r="A47" t="s">
        <v>59</v>
      </c>
      <c r="C47">
        <f t="shared" ref="C47:C50" si="2">C46+1</f>
        <v>2016</v>
      </c>
      <c r="D47">
        <v>46</v>
      </c>
      <c r="E47">
        <v>848</v>
      </c>
    </row>
    <row r="48" spans="1:5" x14ac:dyDescent="0.2">
      <c r="C48">
        <f t="shared" si="2"/>
        <v>2017</v>
      </c>
      <c r="D48">
        <v>48</v>
      </c>
      <c r="E48">
        <v>1039</v>
      </c>
    </row>
    <row r="49" spans="3:5" x14ac:dyDescent="0.2">
      <c r="C49">
        <f t="shared" si="2"/>
        <v>2018</v>
      </c>
      <c r="D49">
        <v>47</v>
      </c>
      <c r="E49">
        <v>1283</v>
      </c>
    </row>
    <row r="50" spans="3:5" x14ac:dyDescent="0.2">
      <c r="C50">
        <f t="shared" si="2"/>
        <v>2019</v>
      </c>
      <c r="D50">
        <v>46</v>
      </c>
      <c r="E50">
        <v>1209</v>
      </c>
    </row>
    <row r="72" spans="1:5" x14ac:dyDescent="0.2">
      <c r="D72" t="s">
        <v>55</v>
      </c>
      <c r="E72" t="s">
        <v>56</v>
      </c>
    </row>
    <row r="73" spans="1:5" x14ac:dyDescent="0.2">
      <c r="A73" t="s">
        <v>60</v>
      </c>
      <c r="C73">
        <v>2014</v>
      </c>
      <c r="D73">
        <v>8</v>
      </c>
      <c r="E73">
        <v>321</v>
      </c>
    </row>
    <row r="74" spans="1:5" x14ac:dyDescent="0.2">
      <c r="C74">
        <f>C73+1</f>
        <v>2015</v>
      </c>
      <c r="D74">
        <v>4</v>
      </c>
      <c r="E74">
        <v>159</v>
      </c>
    </row>
    <row r="75" spans="1:5" x14ac:dyDescent="0.2">
      <c r="C75">
        <f t="shared" ref="C75:C78" si="3">C74+1</f>
        <v>2016</v>
      </c>
      <c r="D75">
        <v>2</v>
      </c>
      <c r="E75">
        <v>250</v>
      </c>
    </row>
    <row r="76" spans="1:5" x14ac:dyDescent="0.2">
      <c r="C76">
        <f t="shared" si="3"/>
        <v>2017</v>
      </c>
      <c r="D76">
        <v>10</v>
      </c>
      <c r="E76">
        <v>192</v>
      </c>
    </row>
    <row r="77" spans="1:5" x14ac:dyDescent="0.2">
      <c r="C77">
        <f t="shared" si="3"/>
        <v>2018</v>
      </c>
      <c r="D77">
        <v>12</v>
      </c>
      <c r="E77">
        <v>170</v>
      </c>
    </row>
    <row r="78" spans="1:5" x14ac:dyDescent="0.2">
      <c r="C78">
        <f t="shared" si="3"/>
        <v>2019</v>
      </c>
      <c r="D78">
        <v>15</v>
      </c>
      <c r="E78">
        <v>123</v>
      </c>
    </row>
    <row r="93" spans="1:5" x14ac:dyDescent="0.2">
      <c r="D93" t="s">
        <v>55</v>
      </c>
      <c r="E93" t="s">
        <v>56</v>
      </c>
    </row>
    <row r="94" spans="1:5" x14ac:dyDescent="0.2">
      <c r="A94" t="s">
        <v>61</v>
      </c>
      <c r="C94">
        <v>2014</v>
      </c>
      <c r="D94">
        <v>71</v>
      </c>
      <c r="E94">
        <v>51</v>
      </c>
    </row>
    <row r="95" spans="1:5" x14ac:dyDescent="0.2">
      <c r="C95">
        <f>C94+1</f>
        <v>2015</v>
      </c>
      <c r="D95">
        <v>91</v>
      </c>
      <c r="E95">
        <v>49</v>
      </c>
    </row>
    <row r="96" spans="1:5" x14ac:dyDescent="0.2">
      <c r="C96">
        <f t="shared" ref="C96:C99" si="4">C95+1</f>
        <v>2016</v>
      </c>
      <c r="D96">
        <v>79</v>
      </c>
      <c r="E96">
        <v>61</v>
      </c>
    </row>
    <row r="97" spans="3:5" x14ac:dyDescent="0.2">
      <c r="C97">
        <f t="shared" si="4"/>
        <v>2017</v>
      </c>
      <c r="D97">
        <v>72</v>
      </c>
      <c r="E97">
        <v>37</v>
      </c>
    </row>
    <row r="98" spans="3:5" x14ac:dyDescent="0.2">
      <c r="C98">
        <f t="shared" si="4"/>
        <v>2018</v>
      </c>
      <c r="D98">
        <v>71</v>
      </c>
      <c r="E98">
        <v>29</v>
      </c>
    </row>
    <row r="99" spans="3:5" x14ac:dyDescent="0.2">
      <c r="C99">
        <f t="shared" si="4"/>
        <v>2019</v>
      </c>
      <c r="D99">
        <v>54</v>
      </c>
      <c r="E99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A41B-D133-1D4D-A478-B9ACDA2E0409}">
  <dimension ref="A1:B47"/>
  <sheetViews>
    <sheetView tabSelected="1" topLeftCell="A2" workbookViewId="0">
      <selection activeCell="E16" sqref="E16"/>
    </sheetView>
  </sheetViews>
  <sheetFormatPr baseColWidth="10" defaultRowHeight="16" x14ac:dyDescent="0.2"/>
  <cols>
    <col min="1" max="1" width="19.33203125" customWidth="1"/>
  </cols>
  <sheetData>
    <row r="1" spans="1:2" x14ac:dyDescent="0.2">
      <c r="A1" t="s">
        <v>64</v>
      </c>
      <c r="B1">
        <v>5</v>
      </c>
    </row>
    <row r="2" spans="1:2" x14ac:dyDescent="0.2">
      <c r="A2" t="s">
        <v>65</v>
      </c>
      <c r="B2">
        <v>2</v>
      </c>
    </row>
    <row r="5" spans="1:2" x14ac:dyDescent="0.2">
      <c r="A5" t="s">
        <v>62</v>
      </c>
      <c r="B5" t="s">
        <v>63</v>
      </c>
    </row>
    <row r="6" spans="1:2" x14ac:dyDescent="0.2">
      <c r="A6" s="2">
        <f ca="1">ROW(A1) *1000/mod * (1+ ($B$2*RAND()))</f>
        <v>442.4568198224012</v>
      </c>
      <c r="B6">
        <f ca="1">(ROW(B1)/mod+1) * (1+$B$2*RAND())</f>
        <v>1.7941939033576564</v>
      </c>
    </row>
    <row r="7" spans="1:2" x14ac:dyDescent="0.2">
      <c r="A7" s="2">
        <f ca="1">ROW(A2) *1000/mod * (1+ ($B$2*RAND()))</f>
        <v>854.99806427154499</v>
      </c>
      <c r="B7">
        <f ca="1">(ROW(B2)/mod+1) * (1+$B$2*RAND())</f>
        <v>2.66624343331693</v>
      </c>
    </row>
    <row r="8" spans="1:2" x14ac:dyDescent="0.2">
      <c r="A8" s="2">
        <f ca="1">ROW(A3) *1000/mod * (1+ ($B$2*RAND()))</f>
        <v>1344.0009766673736</v>
      </c>
      <c r="B8">
        <f ca="1">(ROW(B3)/mod+1) * (1+$B$2*RAND())</f>
        <v>2.3971125594057372</v>
      </c>
    </row>
    <row r="9" spans="1:2" x14ac:dyDescent="0.2">
      <c r="A9" s="2">
        <f ca="1">ROW(A4) *1000/mod * (1+ ($B$2*RAND()))</f>
        <v>1198.3409398476019</v>
      </c>
      <c r="B9">
        <f ca="1">(ROW(B4)/mod+1) * (1+$B$2*RAND())</f>
        <v>4.1896954490742706</v>
      </c>
    </row>
    <row r="10" spans="1:2" x14ac:dyDescent="0.2">
      <c r="A10" s="2">
        <f ca="1">ROW(A5) *1000/mod * (1+ ($B$2*RAND()))</f>
        <v>1317.2173386490817</v>
      </c>
      <c r="B10">
        <f ca="1">(ROW(B5)/mod+1) * (1+$B$2*RAND())</f>
        <v>3.954313759896209</v>
      </c>
    </row>
    <row r="11" spans="1:2" x14ac:dyDescent="0.2">
      <c r="A11" s="2">
        <f ca="1">ROW(A6) *1000/mod * (1+ ($B$2*RAND()))</f>
        <v>2106.3872927205894</v>
      </c>
      <c r="B11">
        <f ca="1">(ROW(B6)/mod+1) * (1+$B$2*RAND())</f>
        <v>5.6227165559945016</v>
      </c>
    </row>
    <row r="12" spans="1:2" x14ac:dyDescent="0.2">
      <c r="A12" s="2">
        <f ca="1">ROW(A7) *1000/mod * (1+ ($B$2*RAND()))</f>
        <v>3393.8301880680824</v>
      </c>
      <c r="B12">
        <f ca="1">(ROW(B7)/mod+1) * (1+$B$2*RAND())</f>
        <v>6.4331957955360197</v>
      </c>
    </row>
    <row r="13" spans="1:2" x14ac:dyDescent="0.2">
      <c r="A13" s="2">
        <f ca="1">ROW(A8) *1000/mod * (1+ ($B$2*RAND()))</f>
        <v>1843.4009559612441</v>
      </c>
      <c r="B13">
        <f ca="1">(ROW(B8)/mod+1) * (1+$B$2*RAND())</f>
        <v>3.6863912243161514</v>
      </c>
    </row>
    <row r="14" spans="1:2" x14ac:dyDescent="0.2">
      <c r="A14" s="2">
        <f ca="1">ROW(A9) *1000/mod * (1+ ($B$2*RAND()))</f>
        <v>1874.5597382833116</v>
      </c>
      <c r="B14">
        <f ca="1">(ROW(B9)/mod+1) * (1+$B$2*RAND())</f>
        <v>3.2720268867113207</v>
      </c>
    </row>
    <row r="15" spans="1:2" x14ac:dyDescent="0.2">
      <c r="A15" s="2">
        <f ca="1">ROW(A10) *1000/mod * (1+ ($B$2*RAND()))</f>
        <v>2634.2920968852045</v>
      </c>
      <c r="B15">
        <f ca="1">(ROW(B10)/mod+1) * (1+$B$2*RAND())</f>
        <v>3.6567399095845894</v>
      </c>
    </row>
    <row r="16" spans="1:2" x14ac:dyDescent="0.2">
      <c r="A16" s="2">
        <f ca="1">ROW(A11) *1000/mod * (1+ ($B$2*RAND()))</f>
        <v>4785.6918245651432</v>
      </c>
      <c r="B16">
        <f ca="1">(ROW(B11)/mod+1) * (1+$B$2*RAND())</f>
        <v>8.9051228781230982</v>
      </c>
    </row>
    <row r="17" spans="1:2" x14ac:dyDescent="0.2">
      <c r="A17" s="2">
        <f ca="1">ROW(A12) *1000/mod * (1+ ($B$2*RAND()))</f>
        <v>3739.2075018967939</v>
      </c>
      <c r="B17">
        <f ca="1">(ROW(B12)/mod+1) * (1+$B$2*RAND())</f>
        <v>6.5328503646730258</v>
      </c>
    </row>
    <row r="18" spans="1:2" x14ac:dyDescent="0.2">
      <c r="A18" s="2">
        <f ca="1">ROW(A13) *1000/mod * (1+ ($B$2*RAND()))</f>
        <v>3526.9574684217177</v>
      </c>
      <c r="B18">
        <f ca="1">(ROW(B13)/mod+1) * (1+$B$2*RAND())</f>
        <v>8.7405552127316337</v>
      </c>
    </row>
    <row r="19" spans="1:2" x14ac:dyDescent="0.2">
      <c r="A19" s="2">
        <f ca="1">ROW(A14) *1000/mod * (1+ ($B$2*RAND()))</f>
        <v>2935.233993469099</v>
      </c>
      <c r="B19">
        <f ca="1">(ROW(B14)/mod+1) * (1+$B$2*RAND())</f>
        <v>7.329141717159005</v>
      </c>
    </row>
    <row r="20" spans="1:2" x14ac:dyDescent="0.2">
      <c r="A20" s="2">
        <f ca="1">ROW(A15) *1000/mod * (1+ ($B$2*RAND()))</f>
        <v>5244.4414567568983</v>
      </c>
      <c r="B20">
        <f ca="1">(ROW(B15)/mod+1) * (1+$B$2*RAND())</f>
        <v>11.708294891188379</v>
      </c>
    </row>
    <row r="21" spans="1:2" x14ac:dyDescent="0.2">
      <c r="A21" s="2">
        <f ca="1">ROW(A16) *1000/mod * (1+ ($B$2*RAND()))</f>
        <v>7025.8738207107426</v>
      </c>
      <c r="B21">
        <f ca="1">(ROW(B16)/mod+1) * (1+$B$2*RAND())</f>
        <v>10.887498942794176</v>
      </c>
    </row>
    <row r="22" spans="1:2" x14ac:dyDescent="0.2">
      <c r="A22" s="2">
        <f ca="1">ROW(A17) *1000/mod * (1+ ($B$2*RAND()))</f>
        <v>6657.378046834011</v>
      </c>
      <c r="B22">
        <f ca="1">(ROW(B17)/mod+1) * (1+$B$2*RAND())</f>
        <v>7.6437485038961919</v>
      </c>
    </row>
    <row r="23" spans="1:2" x14ac:dyDescent="0.2">
      <c r="A23" s="2">
        <f ca="1">ROW(A18) *1000/mod * (1+ ($B$2*RAND()))</f>
        <v>4021.0902767910998</v>
      </c>
      <c r="B23">
        <f ca="1">(ROW(B18)/mod+1) * (1+$B$2*RAND())</f>
        <v>10.13059994726661</v>
      </c>
    </row>
    <row r="24" spans="1:2" x14ac:dyDescent="0.2">
      <c r="A24" s="2">
        <f ca="1">ROW(A19) *1000/mod * (1+ ($B$2*RAND()))</f>
        <v>10145.165701682878</v>
      </c>
      <c r="B24">
        <f ca="1">(ROW(B19)/mod+1) * (1+$B$2*RAND())</f>
        <v>9.5988240250714707</v>
      </c>
    </row>
    <row r="25" spans="1:2" x14ac:dyDescent="0.2">
      <c r="A25" s="2">
        <f ca="1">ROW(A20) *1000/mod * (1+ ($B$2*RAND()))</f>
        <v>9676.1573119068162</v>
      </c>
      <c r="B25">
        <f ca="1">(ROW(B20)/mod+1) * (1+$B$2*RAND())</f>
        <v>11.66942896654216</v>
      </c>
    </row>
    <row r="26" spans="1:2" x14ac:dyDescent="0.2">
      <c r="A26" s="2">
        <f ca="1">ROW(A21) *1000/mod * (1+ ($B$2*RAND()))</f>
        <v>6456.0476766974989</v>
      </c>
      <c r="B26">
        <f ca="1">(ROW(B21)/mod+1) * (1+$B$2*RAND())</f>
        <v>5.5315082561512376</v>
      </c>
    </row>
    <row r="27" spans="1:2" x14ac:dyDescent="0.2">
      <c r="A27" s="2">
        <f ca="1">ROW(A22) *1000/mod * (1+ ($B$2*RAND()))</f>
        <v>7999.5000425941489</v>
      </c>
      <c r="B27">
        <f ca="1">(ROW(B22)/mod+1) * (1+$B$2*RAND())</f>
        <v>8.5816500184021844</v>
      </c>
    </row>
    <row r="28" spans="1:2" x14ac:dyDescent="0.2">
      <c r="A28" s="2">
        <f ca="1">ROW(A23) *1000/mod * (1+ ($B$2*RAND()))</f>
        <v>5863.7607680570291</v>
      </c>
      <c r="B28">
        <f ca="1">(ROW(B23)/mod+1) * (1+$B$2*RAND())</f>
        <v>5.9253722641568762</v>
      </c>
    </row>
    <row r="29" spans="1:2" x14ac:dyDescent="0.2">
      <c r="A29" s="2">
        <f ca="1">ROW(A24) *1000/mod * (1+ ($B$2*RAND()))</f>
        <v>9140.168024438919</v>
      </c>
      <c r="B29">
        <f ca="1">(ROW(B24)/mod+1) * (1+$B$2*RAND())</f>
        <v>16.700671078991906</v>
      </c>
    </row>
    <row r="30" spans="1:2" x14ac:dyDescent="0.2">
      <c r="A30" s="2">
        <f ca="1">ROW(A25) *1000/mod * (1+ ($B$2*RAND()))</f>
        <v>7721.1443761582359</v>
      </c>
      <c r="B30">
        <f ca="1">(ROW(B25)/mod+1) * (1+$B$2*RAND())</f>
        <v>17.634920642476253</v>
      </c>
    </row>
    <row r="31" spans="1:2" x14ac:dyDescent="0.2">
      <c r="A31" s="2">
        <f ca="1">ROW(A26) *1000/mod * (1+ ($B$2*RAND()))</f>
        <v>11805.716778839431</v>
      </c>
      <c r="B31">
        <f ca="1">(ROW(B26)/mod+1) * (1+$B$2*RAND())</f>
        <v>16.196763410859955</v>
      </c>
    </row>
    <row r="32" spans="1:2" x14ac:dyDescent="0.2">
      <c r="A32" s="2">
        <f ca="1">ROW(A27) *1000/mod * (1+ ($B$2*RAND()))</f>
        <v>10546.192332915929</v>
      </c>
      <c r="B32">
        <f ca="1">(ROW(B27)/mod+1) * (1+$B$2*RAND())</f>
        <v>6.6670826969323889</v>
      </c>
    </row>
    <row r="33" spans="1:2" x14ac:dyDescent="0.2">
      <c r="A33" s="2">
        <f ca="1">ROW(A28) *1000/mod * (1+ ($B$2*RAND()))</f>
        <v>6093.3668384847315</v>
      </c>
      <c r="B33">
        <f ca="1">(ROW(B28)/mod+1) * (1+$B$2*RAND())</f>
        <v>12.165474962087126</v>
      </c>
    </row>
    <row r="34" spans="1:2" x14ac:dyDescent="0.2">
      <c r="A34" s="2">
        <f ca="1">ROW(A29) *1000/mod * (1+ ($B$2*RAND()))</f>
        <v>13316.316500925594</v>
      </c>
      <c r="B34">
        <f ca="1">(ROW(B29)/mod+1) * (1+$B$2*RAND())</f>
        <v>14.934019912377568</v>
      </c>
    </row>
    <row r="35" spans="1:2" x14ac:dyDescent="0.2">
      <c r="A35" s="2">
        <f ca="1">ROW(A30) *1000/mod * (1+ ($B$2*RAND()))</f>
        <v>14838.875967942344</v>
      </c>
      <c r="B35">
        <f ca="1">(ROW(B30)/mod+1) * (1+$B$2*RAND())</f>
        <v>19.197031951261351</v>
      </c>
    </row>
    <row r="36" spans="1:2" x14ac:dyDescent="0.2">
      <c r="A36" s="2">
        <f ca="1">ROW(A31) *1000/mod * (1+ ($B$2*RAND()))</f>
        <v>12349.625756522459</v>
      </c>
      <c r="B36">
        <f ca="1">(ROW(B31)/mod+1) * (1+$B$2*RAND())</f>
        <v>9.6547152259111098</v>
      </c>
    </row>
    <row r="37" spans="1:2" x14ac:dyDescent="0.2">
      <c r="A37" s="2">
        <f ca="1">ROW(A32) *1000/mod * (1+ ($B$2*RAND()))</f>
        <v>8180.6247332754892</v>
      </c>
      <c r="B37">
        <f ca="1">(ROW(B32)/mod+1) * (1+$B$2*RAND())</f>
        <v>17.892440132222013</v>
      </c>
    </row>
    <row r="38" spans="1:2" x14ac:dyDescent="0.2">
      <c r="A38" s="2">
        <f ca="1">ROW(A33) *1000/mod * (1+ ($B$2*RAND()))</f>
        <v>8011.1054363669082</v>
      </c>
      <c r="B38">
        <f ca="1">(ROW(B33)/mod+1) * (1+$B$2*RAND())</f>
        <v>21.592586246763695</v>
      </c>
    </row>
    <row r="39" spans="1:2" x14ac:dyDescent="0.2">
      <c r="A39" s="2">
        <f ca="1">ROW(A34) *1000/mod * (1+ ($B$2*RAND()))</f>
        <v>12537.383505621234</v>
      </c>
      <c r="B39">
        <f ca="1">(ROW(B34)/mod+1) * (1+$B$2*RAND())</f>
        <v>16.186715412687775</v>
      </c>
    </row>
    <row r="40" spans="1:2" x14ac:dyDescent="0.2">
      <c r="A40" s="2">
        <f ca="1">ROW(A35) *1000/mod * (1+ ($B$2*RAND()))</f>
        <v>20692.43969280809</v>
      </c>
      <c r="B40">
        <f ca="1">(ROW(B35)/mod+1) * (1+$B$2*RAND())</f>
        <v>17.211929555806307</v>
      </c>
    </row>
    <row r="41" spans="1:2" x14ac:dyDescent="0.2">
      <c r="A41" s="2">
        <f ca="1">ROW(A36) *1000/mod * (1+ ($B$2*RAND()))</f>
        <v>8030.6238663965451</v>
      </c>
      <c r="B41">
        <f ca="1">(ROW(B36)/mod+1) * (1+$B$2*RAND())</f>
        <v>20.370823985144519</v>
      </c>
    </row>
    <row r="42" spans="1:2" x14ac:dyDescent="0.2">
      <c r="A42" s="2">
        <f ca="1">ROW(A37) *1000/mod * (1+ ($B$2*RAND()))</f>
        <v>11012.297723362421</v>
      </c>
      <c r="B42">
        <f ca="1">(ROW(B37)/mod+1) * (1+$B$2*RAND())</f>
        <v>9.5603854673288637</v>
      </c>
    </row>
    <row r="43" spans="1:2" x14ac:dyDescent="0.2">
      <c r="A43" s="2">
        <f ca="1">ROW(A38) *1000/mod * (1+ ($B$2*RAND()))</f>
        <v>17626.070503039165</v>
      </c>
      <c r="B43">
        <f ca="1">(ROW(B38)/mod+1) * (1+$B$2*RAND())</f>
        <v>14.618225445361031</v>
      </c>
    </row>
    <row r="44" spans="1:2" x14ac:dyDescent="0.2">
      <c r="A44" s="2">
        <f ca="1">ROW(A39) *1000/mod * (1+ ($B$2*RAND()))</f>
        <v>8667.5782144351251</v>
      </c>
      <c r="B44">
        <f ca="1">(ROW(B39)/mod+1) * (1+$B$2*RAND())</f>
        <v>13.297448405028581</v>
      </c>
    </row>
    <row r="45" spans="1:2" x14ac:dyDescent="0.2">
      <c r="A45" s="2">
        <f ca="1">ROW(A40) *1000/mod * (1+ ($B$2*RAND()))</f>
        <v>12405.737503626146</v>
      </c>
      <c r="B45">
        <f ca="1">(ROW(B40)/mod+1) * (1+$B$2*RAND())</f>
        <v>12.882281821459236</v>
      </c>
    </row>
    <row r="46" spans="1:2" x14ac:dyDescent="0.2">
      <c r="A46" s="2">
        <f ca="1">ROW(A41) *1000/mod * (1+ ($B$2*RAND()))</f>
        <v>15828.4550266431</v>
      </c>
      <c r="B46">
        <f ca="1">(ROW(B41)/mod+1) * (1+$B$2*RAND())</f>
        <v>19.852297422407933</v>
      </c>
    </row>
    <row r="47" spans="1:2" x14ac:dyDescent="0.2">
      <c r="A47" s="2">
        <f ca="1">ROW(A42) *1000/mod * (1+ ($B$2*RAND()))</f>
        <v>22995.003451345689</v>
      </c>
      <c r="B47">
        <f ca="1">(ROW(B42)/mod+1) * (1+$B$2*RAND())</f>
        <v>16.143841056080895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Bar</vt:lpstr>
      <vt:lpstr>StackedBar</vt:lpstr>
      <vt:lpstr>Line</vt:lpstr>
      <vt:lpstr>pie</vt:lpstr>
      <vt:lpstr>Waterfall</vt:lpstr>
      <vt:lpstr>Combo</vt:lpstr>
      <vt:lpstr>Scatter</vt:lpstr>
      <vt:lpstr>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2019-09-18T20:24:29Z</dcterms:created>
  <dcterms:modified xsi:type="dcterms:W3CDTF">2019-10-16T21:00:25Z</dcterms:modified>
</cp:coreProperties>
</file>